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shimojima\Desktop\★諸経費関係★\◆◆◆R2工事諸経費\03_R2調査票\04_農水調査票\201225版\02_調査票\"/>
    </mc:Choice>
  </mc:AlternateContent>
  <xr:revisionPtr revIDLastSave="0" documentId="13_ncr:1_{0EDEC58C-0356-49A1-A24D-E87BE59F1675}" xr6:coauthVersionLast="45" xr6:coauthVersionMax="45" xr10:uidLastSave="{00000000-0000-0000-0000-000000000000}"/>
  <workbookProtection workbookAlgorithmName="SHA-512" workbookHashValue="Dmqha2K3Q3hHXwRgYEnZa2pfTdU1AA3+730DvmJAkK5qSpqP/5VdjL30dhgN4bnQlJ3TC07rgk0P/IUo3BbZYw==" workbookSaltValue="iTbK1bM7QX8izQGFfQQsgA==" workbookSpinCount="100000" lockStructure="1"/>
  <bookViews>
    <workbookView xWindow="28680" yWindow="2820" windowWidth="29040" windowHeight="15840" tabRatio="565" xr2:uid="{00000000-000D-0000-FFFF-FFFF00000000}"/>
  </bookViews>
  <sheets>
    <sheet name="開始画面" sheetId="24" r:id="rId1"/>
    <sheet name="工事情報" sheetId="25" r:id="rId2"/>
    <sheet name="一般事項" sheetId="9" r:id="rId3"/>
    <sheet name="Table" sheetId="27" state="hidden" r:id="rId4"/>
    <sheet name="発注１" sheetId="20" r:id="rId5"/>
    <sheet name="発注２" sheetId="21" r:id="rId6"/>
    <sheet name="基礎データ" sheetId="26" state="hidden" r:id="rId7"/>
    <sheet name="発注３" sheetId="22" state="hidden" r:id="rId8"/>
    <sheet name="KKS" sheetId="23" state="hidden" r:id="rId9"/>
  </sheets>
  <definedNames>
    <definedName name="_xlnm._FilterDatabase" localSheetId="4" hidden="1">発注１!#REF!</definedName>
    <definedName name="H28基準書_共通仮設">一般事項!$N$2:$N$5</definedName>
    <definedName name="H29基準書_共通仮設">一般事項!$J$2:$J$6</definedName>
    <definedName name="_xlnm.Print_Area" localSheetId="2">一般事項!$B$1:$H$57</definedName>
    <definedName name="_xlnm.Print_Area" localSheetId="1">工事情報!$B$2:$I$57</definedName>
    <definedName name="_xlnm.Print_Area" localSheetId="4">発注１!$A$1:$AJ$27</definedName>
    <definedName name="工種">Table!$A$2:$A$38</definedName>
    <definedName name="年">発注１!$AG$7:$AG$17</definedName>
    <definedName name="発注年度">Table!$A$41:$F$41</definedName>
    <definedName name="平成28年度以前">Table!$F$42:$F$45</definedName>
    <definedName name="平成28年度以前_積算基準">一般事項!$AB$52:$AB$55</definedName>
    <definedName name="平成29年度">Table!$E$42:$E$46</definedName>
    <definedName name="平成29年度_積算基準">一般事項!$AB$45:$AB$49</definedName>
    <definedName name="平成30年度">Table!$D$42:$D$46</definedName>
    <definedName name="平成30年度_積算基準">一般事項!$AB$38:$AB$42</definedName>
    <definedName name="平成31年度">Table!$C$42:$C$46</definedName>
    <definedName name="平成31年度_積算基準">一般事項!$AB$31:$AB$35</definedName>
    <definedName name="令和2年度">Table!$A$42:$A$50</definedName>
    <definedName name="令和2年度_積算基準">一般事項!$AB$13:$AB$21</definedName>
    <definedName name="令和元年度">Table!$B$42:$B$46</definedName>
    <definedName name="令和元年度_積算基準">一般事項!$AB$24:$AB$28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9" i="9" l="1"/>
  <c r="P19" i="20" l="1"/>
  <c r="H40" i="21" l="1"/>
  <c r="H36" i="21" l="1"/>
  <c r="F21" i="21"/>
  <c r="F20" i="21" s="1"/>
  <c r="F22" i="21"/>
  <c r="H29" i="21"/>
  <c r="I14" i="9" l="1"/>
  <c r="H37" i="21" l="1"/>
  <c r="H35" i="21"/>
  <c r="F14" i="9" l="1"/>
  <c r="F13" i="9"/>
  <c r="O5" i="26" l="1"/>
  <c r="N5" i="26"/>
  <c r="M5" i="26"/>
  <c r="L5" i="26"/>
  <c r="I5" i="26"/>
  <c r="H5" i="26"/>
  <c r="E5" i="26"/>
  <c r="A5" i="26" s="1"/>
  <c r="D5" i="26"/>
  <c r="C5" i="26"/>
  <c r="H13" i="21" l="1"/>
  <c r="H12" i="21"/>
  <c r="F9" i="25"/>
  <c r="F16" i="9"/>
  <c r="H16" i="9" s="1"/>
  <c r="J14" i="25"/>
  <c r="J14" i="9" s="1"/>
  <c r="J16" i="9" s="1"/>
  <c r="H14" i="9" s="1"/>
  <c r="E5" i="25"/>
  <c r="E6" i="25"/>
  <c r="X2" i="25"/>
  <c r="B2" i="23"/>
  <c r="O18" i="21"/>
  <c r="O8" i="21"/>
  <c r="H18" i="21"/>
  <c r="H17" i="21"/>
  <c r="H16" i="21"/>
  <c r="H15" i="21"/>
  <c r="H14" i="21"/>
  <c r="H11" i="21"/>
  <c r="H10" i="21"/>
  <c r="H9" i="21"/>
  <c r="H8" i="21"/>
  <c r="E50" i="9"/>
  <c r="F8" i="25"/>
  <c r="F7" i="25"/>
  <c r="F6" i="25"/>
  <c r="F4" i="25"/>
  <c r="F3" i="25"/>
  <c r="F24" i="21"/>
  <c r="F41" i="21"/>
  <c r="G24" i="21"/>
  <c r="G22" i="21" s="1"/>
  <c r="G21" i="21" s="1"/>
  <c r="G20" i="21" s="1"/>
  <c r="G41" i="21"/>
  <c r="H42" i="21"/>
  <c r="H43" i="21"/>
  <c r="G54" i="21"/>
  <c r="G53" i="21"/>
  <c r="G52" i="21"/>
  <c r="H49" i="21"/>
  <c r="H25" i="21"/>
  <c r="H26" i="21"/>
  <c r="F15" i="9"/>
  <c r="F5" i="25" s="1"/>
  <c r="H5" i="25" s="1"/>
  <c r="F4" i="9"/>
  <c r="F5" i="9"/>
  <c r="F6" i="9"/>
  <c r="F7" i="9"/>
  <c r="F8" i="9"/>
  <c r="F9" i="9"/>
  <c r="J1" i="22"/>
  <c r="J2" i="22" s="1"/>
  <c r="AE7" i="20"/>
  <c r="AE8" i="20"/>
  <c r="AE9" i="20"/>
  <c r="AE10" i="20"/>
  <c r="AE11" i="20"/>
  <c r="AE12" i="20"/>
  <c r="T13" i="20"/>
  <c r="S13" i="20"/>
  <c r="H34" i="21"/>
  <c r="H46" i="21"/>
  <c r="H45" i="21"/>
  <c r="H44" i="21"/>
  <c r="H39" i="21"/>
  <c r="H38" i="21"/>
  <c r="H33" i="21"/>
  <c r="H32" i="21"/>
  <c r="H31" i="21"/>
  <c r="H30" i="21"/>
  <c r="H28" i="21"/>
  <c r="H27" i="21"/>
  <c r="H23" i="21"/>
  <c r="F25" i="22"/>
  <c r="F27" i="22"/>
  <c r="F26" i="22"/>
  <c r="F28" i="22"/>
  <c r="E31" i="22"/>
  <c r="J3" i="22"/>
  <c r="AE13" i="20" l="1"/>
  <c r="F24" i="22" s="1"/>
  <c r="H15" i="9"/>
  <c r="J16" i="25"/>
  <c r="H41" i="21"/>
  <c r="G47" i="21"/>
  <c r="H24" i="21"/>
  <c r="H22" i="21" l="1"/>
  <c r="F29" i="22" s="1"/>
  <c r="F30" i="22" s="1"/>
  <c r="F31" i="22" s="1"/>
  <c r="F47" i="21"/>
  <c r="H47" i="21" s="1"/>
  <c r="H20" i="21" l="1"/>
  <c r="H21" i="21"/>
</calcChain>
</file>

<file path=xl/sharedStrings.xml><?xml version="1.0" encoding="utf-8"?>
<sst xmlns="http://schemas.openxmlformats.org/spreadsheetml/2006/main" count="1462" uniqueCount="875">
  <si>
    <t>工種コード</t>
  </si>
  <si>
    <t>一般事項</t>
  </si>
  <si>
    <t>氏名</t>
  </si>
  <si>
    <t>役職名</t>
  </si>
  <si>
    <t>TEL</t>
    <phoneticPr fontId="2"/>
  </si>
  <si>
    <r>
      <t>F</t>
    </r>
    <r>
      <rPr>
        <sz val="11"/>
        <rFont val="ＭＳ Ｐゴシック"/>
        <family val="3"/>
        <charset val="128"/>
      </rPr>
      <t>AX</t>
    </r>
    <phoneticPr fontId="2"/>
  </si>
  <si>
    <t>施工場所コード</t>
    <rPh sb="0" eb="2">
      <t>セコウ</t>
    </rPh>
    <rPh sb="2" eb="4">
      <t>バショ</t>
    </rPh>
    <phoneticPr fontId="2"/>
  </si>
  <si>
    <t>発注者側記入者</t>
    <phoneticPr fontId="2"/>
  </si>
  <si>
    <t>（例1234-1111-2222)</t>
    <rPh sb="1" eb="2">
      <t>レイ</t>
    </rPh>
    <phoneticPr fontId="2"/>
  </si>
  <si>
    <t>（例1234-1111-3333)</t>
    <rPh sb="1" eb="2">
      <t>レイ</t>
    </rPh>
    <phoneticPr fontId="2"/>
  </si>
  <si>
    <t>分類１（表示）</t>
    <rPh sb="0" eb="2">
      <t>ブンルイ</t>
    </rPh>
    <phoneticPr fontId="3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</si>
  <si>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3"/>
  </si>
  <si>
    <t>発注者別内部ｺｰﾄﾞ</t>
    <phoneticPr fontId="3"/>
  </si>
  <si>
    <t>Ⅰ</t>
    <phoneticPr fontId="2"/>
  </si>
  <si>
    <t>Ⅱ</t>
    <phoneticPr fontId="3"/>
  </si>
  <si>
    <t>一般事項</t>
    <rPh sb="0" eb="2">
      <t>イッパン</t>
    </rPh>
    <rPh sb="2" eb="4">
      <t>ジコウ</t>
    </rPh>
    <phoneticPr fontId="3"/>
  </si>
  <si>
    <t>001：北海道</t>
  </si>
  <si>
    <t>002：青森県</t>
  </si>
  <si>
    <t>003：岩手県</t>
  </si>
  <si>
    <t>004：宮城県</t>
  </si>
  <si>
    <t>005：秋田県</t>
  </si>
  <si>
    <t>006：山形県</t>
  </si>
  <si>
    <t>007：福島県</t>
  </si>
  <si>
    <t>008：茨城県</t>
  </si>
  <si>
    <t>009：栃木県</t>
  </si>
  <si>
    <t>010：群馬県</t>
  </si>
  <si>
    <t>011：埼玉県</t>
  </si>
  <si>
    <t>012：千葉県</t>
  </si>
  <si>
    <t>013：東京都</t>
  </si>
  <si>
    <t>014：神奈川県</t>
  </si>
  <si>
    <t>015：新潟県</t>
  </si>
  <si>
    <t>016：富山県</t>
  </si>
  <si>
    <t>017：石川県</t>
  </si>
  <si>
    <t>018：福井県</t>
  </si>
  <si>
    <t>019：山梨県</t>
  </si>
  <si>
    <t>020：長野県</t>
  </si>
  <si>
    <t>021：岐阜県</t>
  </si>
  <si>
    <t>022：静岡県</t>
  </si>
  <si>
    <t>023：愛知県</t>
  </si>
  <si>
    <t>024：三重県</t>
  </si>
  <si>
    <t>025：滋賀県</t>
  </si>
  <si>
    <t>026：京都府</t>
  </si>
  <si>
    <t>027：大阪府</t>
  </si>
  <si>
    <t>028：兵庫県</t>
  </si>
  <si>
    <t>029：奈良県</t>
  </si>
  <si>
    <t>030：和歌山県</t>
  </si>
  <si>
    <t>031：鳥取県</t>
  </si>
  <si>
    <t>032：島根県</t>
  </si>
  <si>
    <t>033：岡山県</t>
  </si>
  <si>
    <t>034：広島県</t>
  </si>
  <si>
    <t>035：山口県</t>
  </si>
  <si>
    <t>036：徳島県</t>
  </si>
  <si>
    <t>037：香川県</t>
  </si>
  <si>
    <t>038：愛媛県</t>
  </si>
  <si>
    <t>039：高知県</t>
  </si>
  <si>
    <t>040：福岡県</t>
  </si>
  <si>
    <t>041：佐賀県</t>
  </si>
  <si>
    <t>042：長崎県</t>
  </si>
  <si>
    <t>043：熊本県</t>
  </si>
  <si>
    <t>044：大分県</t>
  </si>
  <si>
    <t>045：宮崎県</t>
  </si>
  <si>
    <t>046：鹿児島県</t>
  </si>
  <si>
    <t>047：沖縄県</t>
  </si>
  <si>
    <t>048：札幌市</t>
  </si>
  <si>
    <t>049：横浜市</t>
  </si>
  <si>
    <t>050：川崎市</t>
  </si>
  <si>
    <t>051：名古屋市</t>
  </si>
  <si>
    <t>052：京都市</t>
  </si>
  <si>
    <t>053：大阪市</t>
  </si>
  <si>
    <t>054：神戸市</t>
  </si>
  <si>
    <t>055：北九州市</t>
  </si>
  <si>
    <t>056：福岡市</t>
  </si>
  <si>
    <t>057：広島市</t>
  </si>
  <si>
    <t>058：仙台市</t>
  </si>
  <si>
    <t>059：千葉市</t>
  </si>
  <si>
    <t>999：その他</t>
  </si>
  <si>
    <t>101：東北地方整備局</t>
  </si>
  <si>
    <t>102：関東地方整備局</t>
  </si>
  <si>
    <t>103：北陸地方整備局</t>
  </si>
  <si>
    <t>104：中部地方整備局</t>
  </si>
  <si>
    <t>105：近畿地方整備局</t>
  </si>
  <si>
    <t>106：中国地方整備局</t>
  </si>
  <si>
    <t>107：四国地方整備局</t>
  </si>
  <si>
    <t>108：九州地方整備局</t>
  </si>
  <si>
    <t>109：北海道開発局</t>
  </si>
  <si>
    <t>110：沖縄総合事務局</t>
  </si>
  <si>
    <t>301：東北農政局</t>
  </si>
  <si>
    <t>302：関東農政局</t>
  </si>
  <si>
    <t>303：北陸農政局</t>
  </si>
  <si>
    <t>304：東海農政局</t>
  </si>
  <si>
    <t>305：近畿農政局</t>
  </si>
  <si>
    <t>306：中国四国農政局</t>
  </si>
  <si>
    <t>307：九州農政局</t>
  </si>
  <si>
    <t>308：前橋営林局</t>
  </si>
  <si>
    <t>309：長野営林局</t>
  </si>
  <si>
    <t>310：東京営林局</t>
  </si>
  <si>
    <t>211：名古屋港管理組合</t>
  </si>
  <si>
    <t>212：四日市港管理組合</t>
  </si>
  <si>
    <t>213：境港管理組合</t>
  </si>
  <si>
    <t>214：苫小牧港管理組合</t>
  </si>
  <si>
    <t>215：新居浜港務局</t>
  </si>
  <si>
    <t>216：東京航空局</t>
  </si>
  <si>
    <t>217：大阪航空局</t>
  </si>
  <si>
    <t>218：新東京国際空港公団</t>
  </si>
  <si>
    <t>219：石狩湾新港</t>
  </si>
  <si>
    <t>601：北海道支社</t>
  </si>
  <si>
    <t>602：東北支社</t>
  </si>
  <si>
    <t>605：中国支社</t>
  </si>
  <si>
    <t>606：四国支社</t>
  </si>
  <si>
    <t>607：九州支社</t>
  </si>
  <si>
    <t>703：千葉地域支社</t>
  </si>
  <si>
    <t>704：千葉ニュータウン事業本部</t>
  </si>
  <si>
    <t>705：神奈川地域支社</t>
  </si>
  <si>
    <t>706：埼玉地域支社</t>
  </si>
  <si>
    <t>707：茨城地域支社</t>
  </si>
  <si>
    <t xml:space="preserve">708：中部支社 </t>
  </si>
  <si>
    <t xml:space="preserve">712：九州支社 </t>
  </si>
  <si>
    <t>1：市街地</t>
  </si>
  <si>
    <t>3：地　方（一般交通等の影響を受ける地区）</t>
  </si>
  <si>
    <t>4：地　方（一般交通等の影響を受けない地区）</t>
  </si>
  <si>
    <t>1：一般道路</t>
    <rPh sb="2" eb="4">
      <t>イッパン</t>
    </rPh>
    <rPh sb="4" eb="6">
      <t>ドウロ</t>
    </rPh>
    <phoneticPr fontId="2"/>
  </si>
  <si>
    <t>2：自動車専用道路</t>
    <rPh sb="2" eb="5">
      <t>ジドウシャ</t>
    </rPh>
    <rPh sb="5" eb="7">
      <t>センヨウ</t>
    </rPh>
    <rPh sb="7" eb="9">
      <t>ドウロ</t>
    </rPh>
    <phoneticPr fontId="2"/>
  </si>
  <si>
    <t>3：自動車専用道路及び鉄道等に近接又は交差する場所</t>
    <rPh sb="2" eb="5">
      <t>ジドウシャ</t>
    </rPh>
    <rPh sb="5" eb="7">
      <t>センヨウ</t>
    </rPh>
    <rPh sb="7" eb="9">
      <t>ドウロ</t>
    </rPh>
    <rPh sb="9" eb="10">
      <t>オヨ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phoneticPr fontId="2"/>
  </si>
  <si>
    <t>4：上記以外の工事場所 （但し、空港制限区域内工事は除く）</t>
    <rPh sb="2" eb="4">
      <t>ジョウキ</t>
    </rPh>
    <rPh sb="4" eb="6">
      <t>イガイ</t>
    </rPh>
    <rPh sb="7" eb="9">
      <t>コウジ</t>
    </rPh>
    <rPh sb="9" eb="11">
      <t>バショ</t>
    </rPh>
    <rPh sb="13" eb="14">
      <t>タダ</t>
    </rPh>
    <rPh sb="16" eb="18">
      <t>クウコウ</t>
    </rPh>
    <rPh sb="18" eb="20">
      <t>セイゲン</t>
    </rPh>
    <rPh sb="20" eb="22">
      <t>クイキ</t>
    </rPh>
    <rPh sb="22" eb="23">
      <t>ナイ</t>
    </rPh>
    <rPh sb="23" eb="25">
      <t>コウジ</t>
    </rPh>
    <rPh sb="26" eb="27">
      <t>ノゾ</t>
    </rPh>
    <phoneticPr fontId="2"/>
  </si>
  <si>
    <t>5：空港制限区域内工事 翌朝、航空機の運行のために施設を解放する場所</t>
    <rPh sb="2" eb="4">
      <t>クウコウ</t>
    </rPh>
    <rPh sb="4" eb="6">
      <t>セイゲン</t>
    </rPh>
    <rPh sb="6" eb="9">
      <t>クイキナイ</t>
    </rPh>
    <rPh sb="9" eb="11">
      <t>コウジ</t>
    </rPh>
    <rPh sb="12" eb="14">
      <t>ヨクチョウ</t>
    </rPh>
    <rPh sb="15" eb="18">
      <t>コウクウキ</t>
    </rPh>
    <rPh sb="19" eb="21">
      <t>ウンコウ</t>
    </rPh>
    <rPh sb="25" eb="27">
      <t>シセツ</t>
    </rPh>
    <rPh sb="28" eb="30">
      <t>カイホウ</t>
    </rPh>
    <rPh sb="32" eb="34">
      <t>バショ</t>
    </rPh>
    <phoneticPr fontId="2"/>
  </si>
  <si>
    <t>6：空港制限区域内工事 上記以外の工事場所</t>
    <rPh sb="12" eb="14">
      <t>ジョウキ</t>
    </rPh>
    <rPh sb="14" eb="16">
      <t>イガイ</t>
    </rPh>
    <rPh sb="17" eb="19">
      <t>コウジ</t>
    </rPh>
    <rPh sb="19" eb="21">
      <t>バショ</t>
    </rPh>
    <phoneticPr fontId="2"/>
  </si>
  <si>
    <t>表－４下水</t>
    <rPh sb="0" eb="1">
      <t>ヒョウ</t>
    </rPh>
    <rPh sb="3" eb="5">
      <t>ゲスイ</t>
    </rPh>
    <phoneticPr fontId="3"/>
  </si>
  <si>
    <t>5：下水道局</t>
    <phoneticPr fontId="3"/>
  </si>
  <si>
    <t>1：国土交通省(建設)</t>
  </si>
  <si>
    <t>2：国土交通省(港湾)</t>
  </si>
  <si>
    <t>3：国土交通省(航空)</t>
  </si>
  <si>
    <t>4：農林水産省</t>
  </si>
  <si>
    <t>工事名</t>
    <rPh sb="0" eb="2">
      <t>コウジ</t>
    </rPh>
    <rPh sb="2" eb="3">
      <t>メイ</t>
    </rPh>
    <phoneticPr fontId="3"/>
  </si>
  <si>
    <t>補正値</t>
    <rPh sb="0" eb="2">
      <t>ホセイ</t>
    </rPh>
    <rPh sb="2" eb="3">
      <t>アタイ</t>
    </rPh>
    <phoneticPr fontId="3"/>
  </si>
  <si>
    <r>
      <t>313：海岸工事</t>
    </r>
    <r>
      <rPr>
        <sz val="11"/>
        <rFont val="ＭＳ Ｐゴシック"/>
        <family val="3"/>
        <charset val="128"/>
      </rPr>
      <t>(港)</t>
    </r>
    <rPh sb="9" eb="10">
      <t>ミナト</t>
    </rPh>
    <phoneticPr fontId="3"/>
  </si>
  <si>
    <t>1：特定重要港湾</t>
    <rPh sb="2" eb="4">
      <t>トクテイ</t>
    </rPh>
    <rPh sb="4" eb="6">
      <t>ジュウヨウ</t>
    </rPh>
    <rPh sb="6" eb="8">
      <t>コウワン</t>
    </rPh>
    <phoneticPr fontId="3"/>
  </si>
  <si>
    <t>2：重要港湾・地方港湾（１）</t>
    <rPh sb="2" eb="4">
      <t>ジュウヨウ</t>
    </rPh>
    <rPh sb="4" eb="6">
      <t>コウワン</t>
    </rPh>
    <rPh sb="7" eb="9">
      <t>チホウ</t>
    </rPh>
    <rPh sb="9" eb="11">
      <t>コウワン</t>
    </rPh>
    <phoneticPr fontId="3"/>
  </si>
  <si>
    <t>3：地方港湾（２）</t>
    <phoneticPr fontId="3"/>
  </si>
  <si>
    <t>4：地方港湾（3）（一般交通等の影響を受ける場合）</t>
    <rPh sb="22" eb="24">
      <t>バアイ</t>
    </rPh>
    <phoneticPr fontId="3"/>
  </si>
  <si>
    <t>地域特性</t>
    <rPh sb="0" eb="2">
      <t>チイキ</t>
    </rPh>
    <rPh sb="2" eb="4">
      <t>トクセイ</t>
    </rPh>
    <phoneticPr fontId="3"/>
  </si>
  <si>
    <t>メールアドレス</t>
    <phoneticPr fontId="3"/>
  </si>
  <si>
    <t>地域特性判定</t>
    <rPh sb="0" eb="2">
      <t>チイキ</t>
    </rPh>
    <rPh sb="2" eb="4">
      <t>トクセイ</t>
    </rPh>
    <rPh sb="4" eb="6">
      <t>ハンテイ</t>
    </rPh>
    <phoneticPr fontId="3"/>
  </si>
  <si>
    <t>選択項目</t>
    <rPh sb="0" eb="2">
      <t>センタク</t>
    </rPh>
    <rPh sb="2" eb="4">
      <t>コウモク</t>
    </rPh>
    <phoneticPr fontId="3"/>
  </si>
  <si>
    <t>日</t>
    <rPh sb="0" eb="1">
      <t>ヒ</t>
    </rPh>
    <phoneticPr fontId="3"/>
  </si>
  <si>
    <t>（単位：千円）</t>
    <rPh sb="1" eb="3">
      <t>タンイ</t>
    </rPh>
    <rPh sb="4" eb="6">
      <t>センエン</t>
    </rPh>
    <phoneticPr fontId="3"/>
  </si>
  <si>
    <t xml:space="preserve">区　分 </t>
    <rPh sb="0" eb="1">
      <t>ク</t>
    </rPh>
    <rPh sb="2" eb="3">
      <t>ブン</t>
    </rPh>
    <phoneticPr fontId="3"/>
  </si>
  <si>
    <t>費目内訳</t>
  </si>
  <si>
    <t>① 直接工事費</t>
  </si>
  <si>
    <t>(1) 材料費</t>
  </si>
  <si>
    <t>② 間接工事費</t>
  </si>
  <si>
    <t>回数</t>
    <rPh sb="0" eb="2">
      <t>カイスウ</t>
    </rPh>
    <phoneticPr fontId="3"/>
  </si>
  <si>
    <t>中止命令
の有無</t>
    <rPh sb="0" eb="2">
      <t>チュウシ</t>
    </rPh>
    <rPh sb="2" eb="4">
      <t>メイレイ</t>
    </rPh>
    <rPh sb="6" eb="8">
      <t>ウム</t>
    </rPh>
    <phoneticPr fontId="3"/>
  </si>
  <si>
    <t>全面・部分中止の例</t>
    <rPh sb="0" eb="2">
      <t>ゼンメン</t>
    </rPh>
    <rPh sb="3" eb="5">
      <t>ブブン</t>
    </rPh>
    <rPh sb="5" eb="7">
      <t>チュウシ</t>
    </rPh>
    <rPh sb="8" eb="9">
      <t>レイ</t>
    </rPh>
    <phoneticPr fontId="3"/>
  </si>
  <si>
    <t>第１回</t>
    <rPh sb="0" eb="2">
      <t>ダイイチ</t>
    </rPh>
    <rPh sb="2" eb="3">
      <t>カイ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</si>
  <si>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</si>
  <si>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</si>
  <si>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１．有　２．無</t>
    <rPh sb="2" eb="3">
      <t>ア</t>
    </rPh>
    <rPh sb="6" eb="7">
      <t>ナ</t>
    </rPh>
    <phoneticPr fontId="3"/>
  </si>
  <si>
    <t>１．全面　２．部分</t>
    <rPh sb="2" eb="4">
      <t>ゼンメン</t>
    </rPh>
    <rPh sb="7" eb="9">
      <t>ブブン</t>
    </rPh>
    <phoneticPr fontId="3"/>
  </si>
  <si>
    <t>第２回</t>
    <rPh sb="2" eb="3">
      <t>カイ</t>
    </rPh>
    <phoneticPr fontId="3"/>
  </si>
  <si>
    <t>１．有　２．無</t>
  </si>
  <si>
    <t>１．全面　２．部分</t>
  </si>
  <si>
    <t>第３回</t>
    <rPh sb="2" eb="3">
      <t>カイ</t>
    </rPh>
    <phoneticPr fontId="3"/>
  </si>
  <si>
    <t>第４回</t>
    <rPh sb="2" eb="3">
      <t>カイ</t>
    </rPh>
    <phoneticPr fontId="3"/>
  </si>
  <si>
    <t>第５回</t>
    <rPh sb="2" eb="3">
      <t>カイ</t>
    </rPh>
    <phoneticPr fontId="3"/>
  </si>
  <si>
    <t>第６回</t>
    <rPh sb="2" eb="3">
      <t>カイ</t>
    </rPh>
    <phoneticPr fontId="3"/>
  </si>
  <si>
    <t>２．警察等との協議</t>
    <rPh sb="2" eb="4">
      <t>ケイサツ</t>
    </rPh>
    <rPh sb="4" eb="5">
      <t>ナド</t>
    </rPh>
    <rPh sb="7" eb="9">
      <t>キョウギ</t>
    </rPh>
    <phoneticPr fontId="3"/>
  </si>
  <si>
    <t>３．官公庁等との協議</t>
    <rPh sb="2" eb="5">
      <t>カンコウチョウ</t>
    </rPh>
    <rPh sb="5" eb="6">
      <t>ナド</t>
    </rPh>
    <rPh sb="8" eb="10">
      <t>キョウギ</t>
    </rPh>
    <phoneticPr fontId="3"/>
  </si>
  <si>
    <t>４．地下埋設物等の処理</t>
    <rPh sb="2" eb="4">
      <t>チカ</t>
    </rPh>
    <rPh sb="4" eb="6">
      <t>マイセツ</t>
    </rPh>
    <rPh sb="6" eb="7">
      <t>ブツ</t>
    </rPh>
    <rPh sb="7" eb="8">
      <t>ナド</t>
    </rPh>
    <rPh sb="9" eb="11">
      <t>ショリ</t>
    </rPh>
    <phoneticPr fontId="3"/>
  </si>
  <si>
    <t>５．予測できなかった地質等の変化</t>
    <rPh sb="2" eb="4">
      <t>ヨソク</t>
    </rPh>
    <rPh sb="10" eb="12">
      <t>チシツ</t>
    </rPh>
    <rPh sb="12" eb="13">
      <t>ナド</t>
    </rPh>
    <rPh sb="14" eb="16">
      <t>ヘンカ</t>
    </rPh>
    <phoneticPr fontId="3"/>
  </si>
  <si>
    <t>Ｂ．一時中止増分</t>
    <rPh sb="2" eb="4">
      <t>イチジ</t>
    </rPh>
    <rPh sb="4" eb="6">
      <t>チュウシ</t>
    </rPh>
    <rPh sb="6" eb="8">
      <t>ゾウブン</t>
    </rPh>
    <phoneticPr fontId="3"/>
  </si>
  <si>
    <t>(3) 労務費</t>
  </si>
  <si>
    <t>＊共通仮設費積算対象金額</t>
    <rPh sb="1" eb="3">
      <t>キョウツウ</t>
    </rPh>
    <rPh sb="3" eb="5">
      <t>カセツ</t>
    </rPh>
    <rPh sb="5" eb="6">
      <t>ヒ</t>
    </rPh>
    <rPh sb="6" eb="8">
      <t>セキサン</t>
    </rPh>
    <rPh sb="8" eb="10">
      <t>タイショウ</t>
    </rPh>
    <rPh sb="10" eb="12">
      <t>キンガク</t>
    </rPh>
    <phoneticPr fontId="3"/>
  </si>
  <si>
    <t>（発注者担当者で記入　３／３）</t>
    <rPh sb="1" eb="4">
      <t>ハッチュウシャ</t>
    </rPh>
    <rPh sb="4" eb="7">
      <t>タントウシャ</t>
    </rPh>
    <rPh sb="8" eb="10">
      <t>キニュウ</t>
    </rPh>
    <phoneticPr fontId="3"/>
  </si>
  <si>
    <t>工事一時中止による増分費用</t>
    <rPh sb="0" eb="2">
      <t>コウジ</t>
    </rPh>
    <rPh sb="2" eb="4">
      <t>イチジ</t>
    </rPh>
    <rPh sb="4" eb="6">
      <t>チュウシ</t>
    </rPh>
    <rPh sb="9" eb="11">
      <t>ゾウブン</t>
    </rPh>
    <rPh sb="11" eb="13">
      <t>ヒヨウ</t>
    </rPh>
    <phoneticPr fontId="3"/>
  </si>
  <si>
    <t>(5) 無償貸付機械等評価額</t>
    <phoneticPr fontId="3"/>
  </si>
  <si>
    <t>イ 運搬費</t>
    <phoneticPr fontId="3"/>
  </si>
  <si>
    <t>ロ 準備費</t>
    <phoneticPr fontId="3"/>
  </si>
  <si>
    <t>ハ 事業損失防止施設費</t>
    <phoneticPr fontId="3"/>
  </si>
  <si>
    <t>ニ 安全費</t>
    <phoneticPr fontId="3"/>
  </si>
  <si>
    <t>ホ 役務費</t>
    <phoneticPr fontId="3"/>
  </si>
  <si>
    <t>ヘ 技術管理費</t>
    <phoneticPr fontId="3"/>
  </si>
  <si>
    <t>ト 営繕費</t>
    <phoneticPr fontId="3"/>
  </si>
  <si>
    <t>チ その他</t>
    <phoneticPr fontId="3"/>
  </si>
  <si>
    <t>～</t>
    <phoneticPr fontId="3"/>
  </si>
  <si>
    <t>１．地元との協議</t>
    <phoneticPr fontId="3"/>
  </si>
  <si>
    <t>⑤ 別途調査等工事価格</t>
    <phoneticPr fontId="3"/>
  </si>
  <si>
    <t>×</t>
    <phoneticPr fontId="3"/>
  </si>
  <si>
    <t>○</t>
    <phoneticPr fontId="3"/>
  </si>
  <si>
    <t>T1</t>
    <phoneticPr fontId="3"/>
  </si>
  <si>
    <t>合計</t>
    <rPh sb="0" eb="2">
      <t>ゴウケイ</t>
    </rPh>
    <phoneticPr fontId="3"/>
  </si>
  <si>
    <t>積上げ項目</t>
    <rPh sb="0" eb="2">
      <t>ツミア</t>
    </rPh>
    <rPh sb="3" eb="5">
      <t>コウモク</t>
    </rPh>
    <phoneticPr fontId="3"/>
  </si>
  <si>
    <t>率項目</t>
    <rPh sb="0" eb="1">
      <t>リツ</t>
    </rPh>
    <rPh sb="1" eb="3">
      <t>コウモク</t>
    </rPh>
    <phoneticPr fontId="3"/>
  </si>
  <si>
    <t>増分費用</t>
    <rPh sb="0" eb="2">
      <t>ゾウブン</t>
    </rPh>
    <rPh sb="2" eb="4">
      <t>ヒヨウ</t>
    </rPh>
    <phoneticPr fontId="3"/>
  </si>
  <si>
    <t>積上げ項目合計</t>
    <rPh sb="0" eb="2">
      <t>ツミア</t>
    </rPh>
    <rPh sb="3" eb="5">
      <t>コウモク</t>
    </rPh>
    <rPh sb="5" eb="7">
      <t>ゴウケイ</t>
    </rPh>
    <phoneticPr fontId="3"/>
  </si>
  <si>
    <t>積上げ項目＋率項目</t>
    <phoneticPr fontId="3"/>
  </si>
  <si>
    <t>一時中止費目に用いた積算工種</t>
    <rPh sb="0" eb="2">
      <t>イチジ</t>
    </rPh>
    <rPh sb="2" eb="4">
      <t>チュウシ</t>
    </rPh>
    <rPh sb="4" eb="6">
      <t>ヒモク</t>
    </rPh>
    <rPh sb="7" eb="8">
      <t>モチ</t>
    </rPh>
    <rPh sb="10" eb="12">
      <t>セキサン</t>
    </rPh>
    <rPh sb="12" eb="13">
      <t>コウ</t>
    </rPh>
    <rPh sb="13" eb="14">
      <t>シュ</t>
    </rPh>
    <phoneticPr fontId="3"/>
  </si>
  <si>
    <t>G　=　dg ×　J</t>
    <phoneticPr fontId="3"/>
  </si>
  <si>
    <t>G：工事中止期間中の現場維持等の費用（率分）</t>
    <rPh sb="2" eb="4">
      <t>コウジ</t>
    </rPh>
    <rPh sb="4" eb="6">
      <t>チュウシ</t>
    </rPh>
    <rPh sb="6" eb="8">
      <t>キカン</t>
    </rPh>
    <rPh sb="8" eb="9">
      <t>チュウ</t>
    </rPh>
    <rPh sb="10" eb="12">
      <t>ゲンバ</t>
    </rPh>
    <rPh sb="12" eb="14">
      <t>イジ</t>
    </rPh>
    <rPh sb="14" eb="15">
      <t>ナド</t>
    </rPh>
    <rPh sb="16" eb="18">
      <t>ヒヨウ</t>
    </rPh>
    <rPh sb="19" eb="20">
      <t>リツ</t>
    </rPh>
    <rPh sb="20" eb="21">
      <t>ブン</t>
    </rPh>
    <phoneticPr fontId="3"/>
  </si>
  <si>
    <t>dg：一時中止に係る現場経費率（％ 小数点第４位四捨五入３位止め）</t>
    <rPh sb="3" eb="5">
      <t>イチジ</t>
    </rPh>
    <rPh sb="5" eb="7">
      <t>チュウシ</t>
    </rPh>
    <rPh sb="8" eb="9">
      <t>カカ</t>
    </rPh>
    <rPh sb="10" eb="12">
      <t>ゲンバ</t>
    </rPh>
    <rPh sb="12" eb="14">
      <t>ケイヒ</t>
    </rPh>
    <rPh sb="14" eb="15">
      <t>リツ</t>
    </rPh>
    <rPh sb="18" eb="21">
      <t>ショウスウテン</t>
    </rPh>
    <rPh sb="21" eb="22">
      <t>ダイ</t>
    </rPh>
    <rPh sb="23" eb="24">
      <t>イ</t>
    </rPh>
    <rPh sb="24" eb="28">
      <t>シシャゴニュウ</t>
    </rPh>
    <rPh sb="29" eb="30">
      <t>イ</t>
    </rPh>
    <rPh sb="30" eb="31">
      <t>ド</t>
    </rPh>
    <phoneticPr fontId="3"/>
  </si>
  <si>
    <t>J：対象額（一時中止時点の契約上の純工事費）（単位円1000円未満切捨て）</t>
    <rPh sb="2" eb="4">
      <t>タイショウ</t>
    </rPh>
    <rPh sb="4" eb="5">
      <t>ガク</t>
    </rPh>
    <rPh sb="6" eb="8">
      <t>イチジ</t>
    </rPh>
    <rPh sb="8" eb="10">
      <t>チュウシ</t>
    </rPh>
    <rPh sb="10" eb="12">
      <t>ジテン</t>
    </rPh>
    <rPh sb="13" eb="15">
      <t>ケイヤク</t>
    </rPh>
    <rPh sb="15" eb="16">
      <t>ジョウ</t>
    </rPh>
    <rPh sb="17" eb="18">
      <t>ジュン</t>
    </rPh>
    <rPh sb="18" eb="21">
      <t>コウジヒ</t>
    </rPh>
    <rPh sb="23" eb="25">
      <t>タンイ</t>
    </rPh>
    <rPh sb="25" eb="26">
      <t>エン</t>
    </rPh>
    <rPh sb="30" eb="31">
      <t>エン</t>
    </rPh>
    <rPh sb="31" eb="33">
      <t>ミマン</t>
    </rPh>
    <rPh sb="33" eb="35">
      <t>キリス</t>
    </rPh>
    <phoneticPr fontId="3"/>
  </si>
  <si>
    <t>N：一時中止日数（日）</t>
    <rPh sb="2" eb="4">
      <t>イチジ</t>
    </rPh>
    <rPh sb="4" eb="6">
      <t>チュウシ</t>
    </rPh>
    <rPh sb="6" eb="8">
      <t>ニッスウ</t>
    </rPh>
    <rPh sb="9" eb="10">
      <t>ヒ</t>
    </rPh>
    <phoneticPr fontId="3"/>
  </si>
  <si>
    <t>但し、部分中止の場合は、部分中止に伴う工事延期日数</t>
    <rPh sb="0" eb="1">
      <t>タダ</t>
    </rPh>
    <rPh sb="3" eb="5">
      <t>ブブン</t>
    </rPh>
    <rPh sb="5" eb="7">
      <t>チュウシ</t>
    </rPh>
    <rPh sb="8" eb="10">
      <t>バアイ</t>
    </rPh>
    <rPh sb="12" eb="14">
      <t>ブブン</t>
    </rPh>
    <rPh sb="14" eb="16">
      <t>チュウシ</t>
    </rPh>
    <rPh sb="17" eb="18">
      <t>トモナ</t>
    </rPh>
    <rPh sb="19" eb="21">
      <t>コウジ</t>
    </rPh>
    <rPh sb="21" eb="23">
      <t>エンキ</t>
    </rPh>
    <rPh sb="23" eb="25">
      <t>ニッスウ</t>
    </rPh>
    <phoneticPr fontId="3"/>
  </si>
  <si>
    <t>N=</t>
    <phoneticPr fontId="3"/>
  </si>
  <si>
    <t>A=</t>
    <phoneticPr fontId="3"/>
  </si>
  <si>
    <t>B=</t>
    <phoneticPr fontId="3"/>
  </si>
  <si>
    <t>b=</t>
    <phoneticPr fontId="3"/>
  </si>
  <si>
    <t>J=</t>
    <phoneticPr fontId="3"/>
  </si>
  <si>
    <t>河川工事</t>
    <phoneticPr fontId="3"/>
  </si>
  <si>
    <t>河川・道路構造物工事</t>
    <phoneticPr fontId="3"/>
  </si>
  <si>
    <t>海岸工事</t>
    <phoneticPr fontId="3"/>
  </si>
  <si>
    <t>道路改良工事</t>
    <phoneticPr fontId="3"/>
  </si>
  <si>
    <t>鋼橋架設工事</t>
    <phoneticPr fontId="3"/>
  </si>
  <si>
    <t>ＰＣ橋工事</t>
    <phoneticPr fontId="3"/>
  </si>
  <si>
    <t>舗装工事</t>
    <phoneticPr fontId="3"/>
  </si>
  <si>
    <t>共同溝等工事（１）</t>
    <phoneticPr fontId="3"/>
  </si>
  <si>
    <t>共同溝等工事（２）</t>
    <phoneticPr fontId="3"/>
  </si>
  <si>
    <t>トンネル工事</t>
    <phoneticPr fontId="3"/>
  </si>
  <si>
    <t>砂防・地すべり等工事</t>
    <phoneticPr fontId="3"/>
  </si>
  <si>
    <t>道路維持工事</t>
    <phoneticPr fontId="3"/>
  </si>
  <si>
    <t>河川維持工事</t>
    <phoneticPr fontId="3"/>
  </si>
  <si>
    <t>下水道工事（１）</t>
    <phoneticPr fontId="3"/>
  </si>
  <si>
    <t>下水道工事（２）</t>
    <phoneticPr fontId="3"/>
  </si>
  <si>
    <t>下水道工事（３）</t>
    <phoneticPr fontId="3"/>
  </si>
  <si>
    <t>公園工事</t>
    <phoneticPr fontId="3"/>
  </si>
  <si>
    <t>コンクリートダム工事(建)</t>
    <phoneticPr fontId="3"/>
  </si>
  <si>
    <t>フィルダム工事(建)</t>
    <phoneticPr fontId="3"/>
  </si>
  <si>
    <t>電線共同溝工事</t>
    <phoneticPr fontId="3"/>
  </si>
  <si>
    <t>地方部</t>
    <rPh sb="0" eb="3">
      <t>チホウブ</t>
    </rPh>
    <phoneticPr fontId="3"/>
  </si>
  <si>
    <t>係数A</t>
    <rPh sb="0" eb="2">
      <t>ケイスウ</t>
    </rPh>
    <phoneticPr fontId="3"/>
  </si>
  <si>
    <t>影響無</t>
    <rPh sb="0" eb="2">
      <t>エイキョウ</t>
    </rPh>
    <rPh sb="2" eb="3">
      <t>ナ</t>
    </rPh>
    <phoneticPr fontId="3"/>
  </si>
  <si>
    <t>影響有</t>
    <rPh sb="0" eb="2">
      <t>エイキョウ</t>
    </rPh>
    <rPh sb="2" eb="3">
      <t>アリ</t>
    </rPh>
    <phoneticPr fontId="3"/>
  </si>
  <si>
    <t>市街地</t>
    <rPh sb="0" eb="3">
      <t>シガイチ</t>
    </rPh>
    <phoneticPr fontId="3"/>
  </si>
  <si>
    <t>係数B</t>
    <rPh sb="0" eb="2">
      <t>ケイスウ</t>
    </rPh>
    <phoneticPr fontId="3"/>
  </si>
  <si>
    <t>係数a</t>
    <rPh sb="0" eb="2">
      <t>ケイスウ</t>
    </rPh>
    <phoneticPr fontId="3"/>
  </si>
  <si>
    <t>係数ｂ</t>
    <rPh sb="0" eb="2">
      <t>ケイスウ</t>
    </rPh>
    <phoneticPr fontId="3"/>
  </si>
  <si>
    <t>a=</t>
    <phoneticPr fontId="3"/>
  </si>
  <si>
    <r>
      <t>dg</t>
    </r>
    <r>
      <rPr>
        <sz val="11"/>
        <rFont val="ＭＳ Ｐゴシック"/>
        <family val="3"/>
        <charset val="128"/>
      </rPr>
      <t>=</t>
    </r>
    <phoneticPr fontId="3"/>
  </si>
  <si>
    <t>自動計算</t>
    <rPh sb="0" eb="2">
      <t>ジドウ</t>
    </rPh>
    <rPh sb="2" eb="4">
      <t>ケイサン</t>
    </rPh>
    <phoneticPr fontId="3"/>
  </si>
  <si>
    <t>Ｇが『発注２』シートＢ．一時中止増分の現場管理費と同じであることを確認してください</t>
    <rPh sb="3" eb="5">
      <t>ハッチュウ</t>
    </rPh>
    <rPh sb="12" eb="14">
      <t>イチジ</t>
    </rPh>
    <rPh sb="14" eb="16">
      <t>チュウシ</t>
    </rPh>
    <rPh sb="16" eb="18">
      <t>ゾウブン</t>
    </rPh>
    <rPh sb="19" eb="21">
      <t>ゲンバ</t>
    </rPh>
    <rPh sb="21" eb="23">
      <t>カンリ</t>
    </rPh>
    <rPh sb="23" eb="24">
      <t>ヒ</t>
    </rPh>
    <rPh sb="25" eb="26">
      <t>オナ</t>
    </rPh>
    <rPh sb="33" eb="35">
      <t>カクニン</t>
    </rPh>
    <phoneticPr fontId="3"/>
  </si>
  <si>
    <t>※各係数が自動計算にあてはまらない場合は係数を入力</t>
    <rPh sb="1" eb="2">
      <t>カク</t>
    </rPh>
    <rPh sb="2" eb="4">
      <t>ケイスウ</t>
    </rPh>
    <rPh sb="17" eb="19">
      <t>バアイ</t>
    </rPh>
    <rPh sb="20" eb="22">
      <t>ケイスウ</t>
    </rPh>
    <rPh sb="23" eb="25">
      <t>ニュウリョク</t>
    </rPh>
    <phoneticPr fontId="3"/>
  </si>
  <si>
    <t>G=</t>
    <phoneticPr fontId="3"/>
  </si>
  <si>
    <r>
      <t>dg =A 〔　　〔　　　　　　　　　　　　　〕</t>
    </r>
    <r>
      <rPr>
        <vertAlign val="superscript"/>
        <sz val="10"/>
        <rFont val="ＭＳ Ｐゴシック"/>
        <family val="3"/>
        <charset val="128"/>
      </rPr>
      <t>B</t>
    </r>
    <r>
      <rPr>
        <sz val="10"/>
        <rFont val="ＭＳ Ｐゴシック"/>
        <family val="3"/>
        <charset val="128"/>
      </rPr>
      <t>　　－　〔　　　　　　　　　　　   　 〕</t>
    </r>
    <r>
      <rPr>
        <vertAlign val="superscript"/>
        <sz val="10"/>
        <rFont val="ＭＳ Ｐゴシック"/>
        <family val="3"/>
        <charset val="128"/>
      </rPr>
      <t xml:space="preserve">B  </t>
    </r>
    <r>
      <rPr>
        <sz val="10"/>
        <rFont val="ＭＳ Ｐゴシック"/>
        <family val="3"/>
        <charset val="128"/>
      </rPr>
      <t xml:space="preserve"> 〕</t>
    </r>
    <phoneticPr fontId="3"/>
  </si>
  <si>
    <t>※係数を入力</t>
    <rPh sb="1" eb="3">
      <t>ケイスウ</t>
    </rPh>
    <rPh sb="4" eb="6">
      <t>ニュウリョク</t>
    </rPh>
    <phoneticPr fontId="3"/>
  </si>
  <si>
    <t>日数</t>
    <rPh sb="0" eb="2">
      <t>ニッスウ</t>
    </rPh>
    <phoneticPr fontId="3"/>
  </si>
  <si>
    <t>※）部分中止があった場合のみ入力　全面中止の場合は入力不要</t>
    <rPh sb="2" eb="4">
      <t>ブブン</t>
    </rPh>
    <rPh sb="4" eb="6">
      <t>チュウシ</t>
    </rPh>
    <rPh sb="10" eb="12">
      <t>バアイ</t>
    </rPh>
    <rPh sb="14" eb="16">
      <t>ニュウリョク</t>
    </rPh>
    <rPh sb="17" eb="19">
      <t>ゼンメン</t>
    </rPh>
    <rPh sb="19" eb="21">
      <t>チュウシ</t>
    </rPh>
    <rPh sb="22" eb="24">
      <t>バアイ</t>
    </rPh>
    <rPh sb="25" eb="27">
      <t>ニュウリョク</t>
    </rPh>
    <rPh sb="27" eb="29">
      <t>フヨウ</t>
    </rPh>
    <phoneticPr fontId="3"/>
  </si>
  <si>
    <t>　　部分中止による工期延期がない場合は０を入力</t>
    <rPh sb="2" eb="4">
      <t>ブブン</t>
    </rPh>
    <rPh sb="4" eb="6">
      <t>チュウシ</t>
    </rPh>
    <rPh sb="9" eb="11">
      <t>コウキ</t>
    </rPh>
    <rPh sb="11" eb="13">
      <t>エンキ</t>
    </rPh>
    <rPh sb="16" eb="18">
      <t>バアイ</t>
    </rPh>
    <rPh sb="21" eb="23">
      <t>ニュウリョク</t>
    </rPh>
    <phoneticPr fontId="3"/>
  </si>
  <si>
    <t>※）部分中止に伴う工期延期日数</t>
    <rPh sb="2" eb="4">
      <t>ブブン</t>
    </rPh>
    <rPh sb="4" eb="6">
      <t>チュウシ</t>
    </rPh>
    <rPh sb="7" eb="8">
      <t>トモナ</t>
    </rPh>
    <rPh sb="9" eb="11">
      <t>コウキ</t>
    </rPh>
    <rPh sb="11" eb="13">
      <t>エンキ</t>
    </rPh>
    <rPh sb="13" eb="15">
      <t>ニッスウ</t>
    </rPh>
    <phoneticPr fontId="3"/>
  </si>
  <si>
    <t>（具体的中止原因を入力）</t>
    <rPh sb="4" eb="6">
      <t>チュウシ</t>
    </rPh>
    <rPh sb="6" eb="8">
      <t>ゲンイン</t>
    </rPh>
    <rPh sb="9" eb="11">
      <t>ニュウリョク</t>
    </rPh>
    <phoneticPr fontId="3"/>
  </si>
  <si>
    <t>整理番号</t>
    <rPh sb="0" eb="2">
      <t>セイリ</t>
    </rPh>
    <rPh sb="2" eb="4">
      <t>バンゴウ</t>
    </rPh>
    <phoneticPr fontId="3"/>
  </si>
  <si>
    <r>
      <t>5：地方港湾（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）（一般交通等の影響を受けない場合）</t>
    </r>
    <phoneticPr fontId="3"/>
  </si>
  <si>
    <r>
      <t>J</t>
    </r>
    <r>
      <rPr>
        <sz val="11"/>
        <rFont val="ＭＳ Ｐゴシック"/>
        <family val="3"/>
        <charset val="128"/>
      </rPr>
      <t>H</t>
    </r>
    <phoneticPr fontId="3"/>
  </si>
  <si>
    <t>都市</t>
    <rPh sb="0" eb="2">
      <t>トシ</t>
    </rPh>
    <phoneticPr fontId="3"/>
  </si>
  <si>
    <t>工種位置/表－４建設</t>
    <rPh sb="0" eb="1">
      <t>コウシュ</t>
    </rPh>
    <rPh sb="1" eb="2">
      <t>シュ</t>
    </rPh>
    <rPh sb="2" eb="4">
      <t>イチ</t>
    </rPh>
    <phoneticPr fontId="3"/>
  </si>
  <si>
    <t>施工場所</t>
    <rPh sb="0" eb="2">
      <t>セコウ</t>
    </rPh>
    <rPh sb="2" eb="4">
      <t>バショ</t>
    </rPh>
    <phoneticPr fontId="3"/>
  </si>
  <si>
    <t>表－１－Ｂ-1＆2＆3発注者別ｺｰﾄﾞ</t>
    <rPh sb="0" eb="1">
      <t>ヒョウ</t>
    </rPh>
    <rPh sb="11" eb="14">
      <t>ハッチュウシャ</t>
    </rPh>
    <rPh sb="14" eb="15">
      <t>ベツ</t>
    </rPh>
    <phoneticPr fontId="3"/>
  </si>
  <si>
    <t>分類１（表示）</t>
    <rPh sb="0" eb="2">
      <t>ブンルイ</t>
    </rPh>
    <phoneticPr fontId="3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</si>
  <si>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3"/>
  </si>
  <si>
    <t>建設</t>
    <rPh sb="0" eb="2">
      <t>ケンセツ</t>
    </rPh>
    <phoneticPr fontId="3"/>
  </si>
  <si>
    <t>農水</t>
    <rPh sb="0" eb="2">
      <t>ノウスイ</t>
    </rPh>
    <phoneticPr fontId="3"/>
  </si>
  <si>
    <t xml:space="preserve">608：関西支社  </t>
    <rPh sb="4" eb="6">
      <t>カンサイ</t>
    </rPh>
    <phoneticPr fontId="3"/>
  </si>
  <si>
    <t>工事一時中止による増分費用算出調書(率項目)</t>
    <rPh sb="9" eb="11">
      <t>ゾウブン</t>
    </rPh>
    <rPh sb="11" eb="13">
      <t>ヒヨウ</t>
    </rPh>
    <rPh sb="13" eb="15">
      <t>サンシュツ</t>
    </rPh>
    <rPh sb="15" eb="17">
      <t>チョウショ</t>
    </rPh>
    <rPh sb="18" eb="19">
      <t>リツ</t>
    </rPh>
    <rPh sb="19" eb="21">
      <t>コウモク</t>
    </rPh>
    <phoneticPr fontId="3"/>
  </si>
  <si>
    <t>発注一時中止</t>
    <rPh sb="0" eb="2">
      <t>ハッチュウ</t>
    </rPh>
    <rPh sb="2" eb="4">
      <t>イチジ</t>
    </rPh>
    <rPh sb="4" eb="6">
      <t>チュウシ</t>
    </rPh>
    <phoneticPr fontId="3"/>
  </si>
  <si>
    <t>A：各工種毎に決まる係数</t>
    <rPh sb="2" eb="3">
      <t>カク</t>
    </rPh>
    <rPh sb="3" eb="4">
      <t>コウ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</si>
  <si>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B：各工種毎に決まる係数</t>
    <rPh sb="2" eb="3">
      <t>カク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</si>
  <si>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a：各工種毎に決まる係数</t>
    <rPh sb="2" eb="3">
      <t>カク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</si>
  <si>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b：各工種毎に決まる係数</t>
    <rPh sb="2" eb="3">
      <t>カク</t>
    </rPh>
    <rPh sb="4" eb="5">
      <t>シュ</t>
    </rPh>
    <rPh sb="5" eb="6">
      <t>ゴト</t>
    </rPh>
    <rPh sb="7" eb="8">
      <t>キ</t>
    </rPh>
    <rPh sb="10" eb="12">
      <t>ケイスウ</t>
    </rPh>
    <phoneticPr fontId="3"/>
  </si>
  <si>
    <t>情報ボックス工事</t>
    <rPh sb="0" eb="2">
      <t>ジョウホウ</t>
    </rPh>
    <rPh sb="6" eb="8">
      <t>コウジ</t>
    </rPh>
    <phoneticPr fontId="3"/>
  </si>
  <si>
    <t>係数なし</t>
  </si>
  <si>
    <t>係数なし</t>
    <rPh sb="0" eb="2">
      <t>ケイスウ</t>
    </rPh>
    <phoneticPr fontId="3"/>
  </si>
  <si>
    <t>地域特性変換</t>
    <rPh sb="0" eb="2">
      <t>チイキ</t>
    </rPh>
    <rPh sb="2" eb="4">
      <t>トクセイ</t>
    </rPh>
    <rPh sb="4" eb="6">
      <t>ヘンカン</t>
    </rPh>
    <phoneticPr fontId="3"/>
  </si>
  <si>
    <t>港湾浚渫工事</t>
  </si>
  <si>
    <t>港湾構造物工事</t>
  </si>
  <si>
    <t>海岸工事(港)</t>
  </si>
  <si>
    <t>所管</t>
    <rPh sb="0" eb="2">
      <t>ショカン</t>
    </rPh>
    <phoneticPr fontId="3"/>
  </si>
  <si>
    <t>工種</t>
    <rPh sb="0" eb="1">
      <t>コウ</t>
    </rPh>
    <rPh sb="1" eb="2">
      <t>シュ</t>
    </rPh>
    <phoneticPr fontId="3"/>
  </si>
  <si>
    <t>空港用地造成工事</t>
    <phoneticPr fontId="3"/>
  </si>
  <si>
    <t>空港舗装工事</t>
    <phoneticPr fontId="3"/>
  </si>
  <si>
    <t>空港維持工事</t>
    <phoneticPr fontId="3"/>
  </si>
  <si>
    <t>空港除雪工事</t>
    <phoneticPr fontId="3"/>
  </si>
  <si>
    <t>ほ場整備工事</t>
  </si>
  <si>
    <t>農用地造成工事</t>
  </si>
  <si>
    <t>農道工事</t>
  </si>
  <si>
    <t>水路トンネル工事</t>
  </si>
  <si>
    <t>水路工事</t>
  </si>
  <si>
    <t>河川及び排水路工事</t>
  </si>
  <si>
    <t>管水路工事</t>
  </si>
  <si>
    <t>畑かん施設工事</t>
  </si>
  <si>
    <t>干拓工事</t>
  </si>
  <si>
    <t>フィルダム工事(農)</t>
    <rPh sb="8" eb="9">
      <t>ノウ</t>
    </rPh>
    <phoneticPr fontId="3"/>
  </si>
  <si>
    <t>コンクリートダム工事(農)</t>
    <rPh sb="11" eb="12">
      <t>ノウ</t>
    </rPh>
    <phoneticPr fontId="3"/>
  </si>
  <si>
    <t>海岸工事(農)</t>
    <rPh sb="5" eb="6">
      <t>ノウ</t>
    </rPh>
    <phoneticPr fontId="3"/>
  </si>
  <si>
    <t>一般土工</t>
  </si>
  <si>
    <t>橋梁下部</t>
  </si>
  <si>
    <t>鉄骨橋梁</t>
  </si>
  <si>
    <t>ＰＣ橋梁</t>
  </si>
  <si>
    <t>トンネル</t>
  </si>
  <si>
    <t>トンネルと他工種</t>
  </si>
  <si>
    <t>舗装</t>
  </si>
  <si>
    <t>遮音壁・標識等</t>
  </si>
  <si>
    <t>維持</t>
  </si>
  <si>
    <t>整地</t>
  </si>
  <si>
    <t>道路等</t>
  </si>
  <si>
    <t>排水</t>
  </si>
  <si>
    <t>複合</t>
  </si>
  <si>
    <t>造園</t>
  </si>
  <si>
    <t>=$I18:I20</t>
    <phoneticPr fontId="3"/>
  </si>
  <si>
    <t>備考
(農水省は全て積上げ項目)</t>
    <rPh sb="0" eb="2">
      <t>ビコウ</t>
    </rPh>
    <rPh sb="4" eb="7">
      <t>ノウスイショウ</t>
    </rPh>
    <rPh sb="8" eb="9">
      <t>スベ</t>
    </rPh>
    <rPh sb="10" eb="12">
      <t>ツミア</t>
    </rPh>
    <rPh sb="13" eb="15">
      <t>コウモク</t>
    </rPh>
    <phoneticPr fontId="3"/>
  </si>
  <si>
    <t>所管名（１）</t>
    <rPh sb="0" eb="2">
      <t>ショカン</t>
    </rPh>
    <rPh sb="2" eb="3">
      <t>メイ</t>
    </rPh>
    <phoneticPr fontId="3"/>
  </si>
  <si>
    <t>所管名（２）</t>
    <rPh sb="0" eb="2">
      <t>ショカン</t>
    </rPh>
    <rPh sb="2" eb="3">
      <t>メイ</t>
    </rPh>
    <phoneticPr fontId="3"/>
  </si>
  <si>
    <t>(6) 市場単価</t>
    <rPh sb="4" eb="6">
      <t>シジョウ</t>
    </rPh>
    <rPh sb="6" eb="8">
      <t>タンカ</t>
    </rPh>
    <phoneticPr fontId="3"/>
  </si>
  <si>
    <t>電気工事(道路維持工事）</t>
  </si>
  <si>
    <t>電気工事(河川維持工事）</t>
  </si>
  <si>
    <t>光ケーブル工事(道路維持工事）</t>
  </si>
  <si>
    <t>光ケーブル工事(河川維持工事）</t>
  </si>
  <si>
    <t>=$I5:I29</t>
    <phoneticPr fontId="3"/>
  </si>
  <si>
    <t>=$I30:I32</t>
    <phoneticPr fontId="3"/>
  </si>
  <si>
    <t>=$I33:I36</t>
    <phoneticPr fontId="3"/>
  </si>
  <si>
    <t>都市再生機構</t>
    <rPh sb="0" eb="2">
      <t>トシ</t>
    </rPh>
    <rPh sb="2" eb="4">
      <t>サイセイ</t>
    </rPh>
    <rPh sb="4" eb="6">
      <t>キコウ</t>
    </rPh>
    <phoneticPr fontId="3"/>
  </si>
  <si>
    <t>501：北海道総合事務所</t>
    <rPh sb="4" eb="7">
      <t>ホッカイドウ</t>
    </rPh>
    <rPh sb="7" eb="9">
      <t>ソウゴウ</t>
    </rPh>
    <rPh sb="9" eb="11">
      <t>ジム</t>
    </rPh>
    <rPh sb="11" eb="12">
      <t>ショ</t>
    </rPh>
    <phoneticPr fontId="2"/>
  </si>
  <si>
    <t>502：東北総合事務所</t>
    <rPh sb="4" eb="6">
      <t>トウホク</t>
    </rPh>
    <rPh sb="6" eb="8">
      <t>ソウゴウ</t>
    </rPh>
    <rPh sb="8" eb="10">
      <t>ジム</t>
    </rPh>
    <rPh sb="10" eb="11">
      <t>ショ</t>
    </rPh>
    <phoneticPr fontId="2"/>
  </si>
  <si>
    <t>8：都市再生機構</t>
    <phoneticPr fontId="3"/>
  </si>
  <si>
    <t>表－４都市再生機構</t>
    <rPh sb="0" eb="1">
      <t>ヒョウ</t>
    </rPh>
    <phoneticPr fontId="3"/>
  </si>
  <si>
    <t>その他土木工事（１）</t>
    <phoneticPr fontId="3"/>
  </si>
  <si>
    <t>=$I37:I50</t>
    <phoneticPr fontId="3"/>
  </si>
  <si>
    <t>=$I51:I59</t>
    <phoneticPr fontId="3"/>
  </si>
  <si>
    <t>=$I60:I65</t>
    <phoneticPr fontId="3"/>
  </si>
  <si>
    <t>その他土木工事（２）</t>
    <phoneticPr fontId="3"/>
  </si>
  <si>
    <t>713：東日本支社</t>
    <rPh sb="4" eb="5">
      <t>ヒガシ</t>
    </rPh>
    <rPh sb="5" eb="7">
      <t>ニホン</t>
    </rPh>
    <phoneticPr fontId="3"/>
  </si>
  <si>
    <t>714：東京都心支社</t>
    <rPh sb="4" eb="6">
      <t>トウキョウ</t>
    </rPh>
    <rPh sb="6" eb="8">
      <t>トシン</t>
    </rPh>
    <phoneticPr fontId="3"/>
  </si>
  <si>
    <t>715：西日本支社</t>
    <rPh sb="4" eb="5">
      <t>ニシ</t>
    </rPh>
    <rPh sb="5" eb="7">
      <t>ニホン</t>
    </rPh>
    <phoneticPr fontId="3"/>
  </si>
  <si>
    <t>Ａ．一時中止増分を除く積算額</t>
    <rPh sb="2" eb="4">
      <t>イチジ</t>
    </rPh>
    <rPh sb="4" eb="6">
      <t>チュウシ</t>
    </rPh>
    <rPh sb="6" eb="8">
      <t>ゾウブン</t>
    </rPh>
    <rPh sb="9" eb="10">
      <t>ノゾ</t>
    </rPh>
    <rPh sb="11" eb="13">
      <t>セキサン</t>
    </rPh>
    <rPh sb="13" eb="14">
      <t>ガク</t>
    </rPh>
    <phoneticPr fontId="3"/>
  </si>
  <si>
    <t>合計（Ａ＋Ｂ）
最終積算額</t>
    <rPh sb="0" eb="2">
      <t>ゴウケイ</t>
    </rPh>
    <phoneticPr fontId="3"/>
  </si>
  <si>
    <t>061：静岡市</t>
    <rPh sb="4" eb="6">
      <t>シズオカ</t>
    </rPh>
    <phoneticPr fontId="3"/>
  </si>
  <si>
    <t>491：防護柵</t>
    <rPh sb="4" eb="7">
      <t>ボウゴサク</t>
    </rPh>
    <phoneticPr fontId="3"/>
  </si>
  <si>
    <t>492：塗替塗装</t>
    <rPh sb="4" eb="6">
      <t>ヌリカエ</t>
    </rPh>
    <rPh sb="6" eb="8">
      <t>トソウ</t>
    </rPh>
    <phoneticPr fontId="3"/>
  </si>
  <si>
    <t>港湾</t>
    <rPh sb="0" eb="2">
      <t>コウワン</t>
    </rPh>
    <phoneticPr fontId="3"/>
  </si>
  <si>
    <t>航空</t>
    <rPh sb="0" eb="2">
      <t>コウクウ</t>
    </rPh>
    <phoneticPr fontId="3"/>
  </si>
  <si>
    <t>下水</t>
    <rPh sb="0" eb="2">
      <t>ゲスイ</t>
    </rPh>
    <phoneticPr fontId="3"/>
  </si>
  <si>
    <t>（発注者担当者で記入　１／２）</t>
    <rPh sb="1" eb="4">
      <t>ハッチュウシャ</t>
    </rPh>
    <rPh sb="4" eb="7">
      <t>タントウシャ</t>
    </rPh>
    <rPh sb="8" eb="10">
      <t>キニュウ</t>
    </rPh>
    <phoneticPr fontId="3"/>
  </si>
  <si>
    <t>（発注者担当者で記入　２／２）</t>
    <rPh sb="1" eb="4">
      <t>ハッチュウシャ</t>
    </rPh>
    <rPh sb="4" eb="7">
      <t>タントウシャ</t>
    </rPh>
    <rPh sb="8" eb="10">
      <t>キニュウ</t>
    </rPh>
    <phoneticPr fontId="3"/>
  </si>
  <si>
    <t>062：堺市</t>
    <rPh sb="4" eb="6">
      <t>サカイシ</t>
    </rPh>
    <phoneticPr fontId="3"/>
  </si>
  <si>
    <t>503：関東・北陸総合事務所</t>
    <rPh sb="4" eb="6">
      <t>カントウ</t>
    </rPh>
    <rPh sb="7" eb="9">
      <t>ホクリク</t>
    </rPh>
    <rPh sb="9" eb="11">
      <t>ソウゴウ</t>
    </rPh>
    <rPh sb="11" eb="13">
      <t>ジム</t>
    </rPh>
    <rPh sb="13" eb="14">
      <t>ショ</t>
    </rPh>
    <phoneticPr fontId="2"/>
  </si>
  <si>
    <t>504：東海総合事務所</t>
    <rPh sb="4" eb="6">
      <t>トウカイ</t>
    </rPh>
    <rPh sb="6" eb="8">
      <t>ソウゴウ</t>
    </rPh>
    <rPh sb="8" eb="10">
      <t>ジム</t>
    </rPh>
    <rPh sb="10" eb="11">
      <t>ショ</t>
    </rPh>
    <phoneticPr fontId="2"/>
  </si>
  <si>
    <t>505：近畿・中国総合事務所</t>
    <rPh sb="4" eb="6">
      <t>キンキ</t>
    </rPh>
    <rPh sb="7" eb="9">
      <t>チュウゴク</t>
    </rPh>
    <rPh sb="9" eb="11">
      <t>ソウゴウ</t>
    </rPh>
    <rPh sb="11" eb="13">
      <t>ジム</t>
    </rPh>
    <rPh sb="13" eb="14">
      <t>ショ</t>
    </rPh>
    <phoneticPr fontId="2"/>
  </si>
  <si>
    <t>506：四国総合事務所</t>
    <rPh sb="4" eb="6">
      <t>シコク</t>
    </rPh>
    <rPh sb="6" eb="8">
      <t>ソウゴウ</t>
    </rPh>
    <rPh sb="8" eb="10">
      <t>ジム</t>
    </rPh>
    <rPh sb="10" eb="11">
      <t>ショ</t>
    </rPh>
    <phoneticPr fontId="2"/>
  </si>
  <si>
    <t>507：九州総合事務所</t>
    <rPh sb="4" eb="6">
      <t>キュウシュウ</t>
    </rPh>
    <rPh sb="6" eb="8">
      <t>ソウゴウ</t>
    </rPh>
    <rPh sb="8" eb="10">
      <t>ジム</t>
    </rPh>
    <rPh sb="10" eb="11">
      <t>ショ</t>
    </rPh>
    <phoneticPr fontId="2"/>
  </si>
  <si>
    <t>710：関西学研本部</t>
    <rPh sb="4" eb="6">
      <t>カンサイ</t>
    </rPh>
    <rPh sb="6" eb="8">
      <t>ガッケン</t>
    </rPh>
    <rPh sb="8" eb="10">
      <t>ホンブ</t>
    </rPh>
    <phoneticPr fontId="3"/>
  </si>
  <si>
    <t>615：八王子支社</t>
    <rPh sb="7" eb="9">
      <t>シシャ</t>
    </rPh>
    <phoneticPr fontId="3"/>
  </si>
  <si>
    <t>616：金沢支社</t>
    <rPh sb="6" eb="8">
      <t>シシャ</t>
    </rPh>
    <phoneticPr fontId="3"/>
  </si>
  <si>
    <t>612：関東支社</t>
    <rPh sb="4" eb="6">
      <t>カントウ</t>
    </rPh>
    <rPh sb="6" eb="8">
      <t>シシャ</t>
    </rPh>
    <phoneticPr fontId="3"/>
  </si>
  <si>
    <t>613：新潟支社</t>
    <rPh sb="6" eb="8">
      <t>シシャ</t>
    </rPh>
    <phoneticPr fontId="3"/>
  </si>
  <si>
    <t>716：本社</t>
    <rPh sb="4" eb="6">
      <t>ホンシャ</t>
    </rPh>
    <phoneticPr fontId="3"/>
  </si>
  <si>
    <t xml:space="preserve"> </t>
    <phoneticPr fontId="3"/>
  </si>
  <si>
    <t>063：舗装工事（修繕工事）</t>
    <rPh sb="4" eb="6">
      <t>ホソウ</t>
    </rPh>
    <rPh sb="6" eb="8">
      <t>コウジ</t>
    </rPh>
    <rPh sb="9" eb="11">
      <t>シュウゼン</t>
    </rPh>
    <rPh sb="11" eb="13">
      <t>コウジ</t>
    </rPh>
    <phoneticPr fontId="3"/>
  </si>
  <si>
    <t>198：光ケーブル工事(道路維持工事)</t>
    <rPh sb="4" eb="5">
      <t>ヒカリ</t>
    </rPh>
    <phoneticPr fontId="3"/>
  </si>
  <si>
    <t>199：光ケーブル工事(河川維持工事)</t>
    <rPh sb="4" eb="5">
      <t>ヒカリ</t>
    </rPh>
    <phoneticPr fontId="3"/>
  </si>
  <si>
    <t>615：下水道工事（４）管更生「その他工法」</t>
    <rPh sb="18" eb="19">
      <t>タ</t>
    </rPh>
    <rPh sb="19" eb="21">
      <t>コウホウ</t>
    </rPh>
    <phoneticPr fontId="3"/>
  </si>
  <si>
    <t>(1) 共通仮設費</t>
    <phoneticPr fontId="3"/>
  </si>
  <si>
    <t>1) 共通仮設費(積上げ分)</t>
    <rPh sb="9" eb="11">
      <t>ツミア</t>
    </rPh>
    <rPh sb="12" eb="13">
      <t>ブン</t>
    </rPh>
    <phoneticPr fontId="3"/>
  </si>
  <si>
    <t>(2)補償費</t>
    <phoneticPr fontId="3"/>
  </si>
  <si>
    <t>(3)現場管理費　　　</t>
    <phoneticPr fontId="3"/>
  </si>
  <si>
    <t>⑥ 工事価格</t>
    <phoneticPr fontId="3"/>
  </si>
  <si>
    <t>　　A 準備費</t>
    <rPh sb="4" eb="7">
      <t>ジュンビヒ</t>
    </rPh>
    <phoneticPr fontId="3"/>
  </si>
  <si>
    <t>　　B 処分費</t>
    <rPh sb="4" eb="6">
      <t>ショブン</t>
    </rPh>
    <rPh sb="6" eb="7">
      <t>ヒ</t>
    </rPh>
    <phoneticPr fontId="3"/>
  </si>
  <si>
    <t>2) 共通仮設費の率分</t>
    <phoneticPr fontId="3"/>
  </si>
  <si>
    <t>(4) 機械器具等損料</t>
    <rPh sb="6" eb="7">
      <t>ウツワ</t>
    </rPh>
    <phoneticPr fontId="3"/>
  </si>
  <si>
    <t>ファイルの種類</t>
    <rPh sb="5" eb="7">
      <t>シュルイ</t>
    </rPh>
    <phoneticPr fontId="3"/>
  </si>
  <si>
    <t>配布年度</t>
    <rPh sb="0" eb="2">
      <t>ハイフ</t>
    </rPh>
    <rPh sb="2" eb="4">
      <t>ネンド</t>
    </rPh>
    <phoneticPr fontId="3"/>
  </si>
  <si>
    <t>事務所名</t>
    <phoneticPr fontId="3"/>
  </si>
  <si>
    <t>618：東京支社</t>
    <rPh sb="4" eb="6">
      <t>トウキョウ</t>
    </rPh>
    <rPh sb="6" eb="8">
      <t>シシャ</t>
    </rPh>
    <phoneticPr fontId="3"/>
  </si>
  <si>
    <t>101：共同溝等工事（１）</t>
    <phoneticPr fontId="3"/>
  </si>
  <si>
    <t>102：共同溝等工事（２）</t>
    <phoneticPr fontId="3"/>
  </si>
  <si>
    <t>111：トンネル工事</t>
    <phoneticPr fontId="3"/>
  </si>
  <si>
    <t>112：トンネル工事</t>
    <phoneticPr fontId="3"/>
  </si>
  <si>
    <t>071：砂防・地すべり等工事</t>
    <phoneticPr fontId="3"/>
  </si>
  <si>
    <t>131：道路維持工事</t>
    <phoneticPr fontId="3"/>
  </si>
  <si>
    <t>132：道路維持工事</t>
    <phoneticPr fontId="3"/>
  </si>
  <si>
    <t>133：道路維持工事</t>
    <phoneticPr fontId="3"/>
  </si>
  <si>
    <t>134：道路維持工事</t>
    <phoneticPr fontId="3"/>
  </si>
  <si>
    <t>141：河川維持工事</t>
    <phoneticPr fontId="3"/>
  </si>
  <si>
    <t>142：河川維持工事</t>
    <phoneticPr fontId="3"/>
  </si>
  <si>
    <t>143：河川維持工事</t>
    <phoneticPr fontId="3"/>
  </si>
  <si>
    <t>144：河川維持工事</t>
    <phoneticPr fontId="3"/>
  </si>
  <si>
    <t>145：河川維持工事</t>
    <phoneticPr fontId="3"/>
  </si>
  <si>
    <t>091：公園工事</t>
    <phoneticPr fontId="3"/>
  </si>
  <si>
    <t>151：コンクリートダム工事(建)</t>
    <phoneticPr fontId="3"/>
  </si>
  <si>
    <t>161：フィルダム工事(建)</t>
    <phoneticPr fontId="3"/>
  </si>
  <si>
    <t>171：電線共同溝工事</t>
    <phoneticPr fontId="3"/>
  </si>
  <si>
    <t>181：情報ボックス工事</t>
    <phoneticPr fontId="3"/>
  </si>
  <si>
    <t>121：下水道工事（１）</t>
    <phoneticPr fontId="3"/>
  </si>
  <si>
    <t>601：下水道工事（２）「函渠、管渠等（開削）」　</t>
    <phoneticPr fontId="3"/>
  </si>
  <si>
    <t>602：下水道工事（２）「側溝、水路等」　</t>
    <phoneticPr fontId="3"/>
  </si>
  <si>
    <t>603：下水道工事（２）「推進（口径≦500mm）」</t>
    <phoneticPr fontId="3"/>
  </si>
  <si>
    <t>604：下水道工事（２）「推進（500mm&lt;口径&lt;800mm）」</t>
    <phoneticPr fontId="3"/>
  </si>
  <si>
    <t>123：下水道工事（３）</t>
    <phoneticPr fontId="3"/>
  </si>
  <si>
    <t>611：下水道工事（４）管更生「製管工法（機械製管）」</t>
    <phoneticPr fontId="3"/>
  </si>
  <si>
    <t>612：下水道工事（４）管更生「製管工法（人力製管）」</t>
    <phoneticPr fontId="3"/>
  </si>
  <si>
    <t>613：下水道工事（４）管更生「反転工法」</t>
    <phoneticPr fontId="3"/>
  </si>
  <si>
    <t>614：下水道工事（４）管更生「形成工法」</t>
    <phoneticPr fontId="3"/>
  </si>
  <si>
    <t>341：空港維持工事(除雪なし)</t>
    <rPh sb="11" eb="13">
      <t>ジョセツ</t>
    </rPh>
    <phoneticPr fontId="3"/>
  </si>
  <si>
    <t>351：空港維持工事(除雪あり)</t>
    <phoneticPr fontId="3"/>
  </si>
  <si>
    <t>510：整地</t>
    <phoneticPr fontId="3"/>
  </si>
  <si>
    <t>520：舗装</t>
    <phoneticPr fontId="3"/>
  </si>
  <si>
    <t>530：道路等</t>
    <phoneticPr fontId="3"/>
  </si>
  <si>
    <t>540：排水</t>
    <phoneticPr fontId="3"/>
  </si>
  <si>
    <t>550：複合</t>
    <phoneticPr fontId="3"/>
  </si>
  <si>
    <t>560：造園</t>
    <phoneticPr fontId="3"/>
  </si>
  <si>
    <t>062：舗装工事（新設）</t>
    <rPh sb="4" eb="6">
      <t>ホソウ</t>
    </rPh>
    <rPh sb="6" eb="8">
      <t>コウジ</t>
    </rPh>
    <rPh sb="9" eb="11">
      <t>シンセツ</t>
    </rPh>
    <phoneticPr fontId="3"/>
  </si>
  <si>
    <t>詳細は、マニュアルを参照してください。</t>
    <rPh sb="0" eb="2">
      <t>ショウサイ</t>
    </rPh>
    <rPh sb="10" eb="12">
      <t>サンショウ</t>
    </rPh>
    <phoneticPr fontId="3"/>
  </si>
  <si>
    <t>エラーを表しています。エラーをなくすように入力して下さい。</t>
  </si>
  <si>
    <t>間接工事費等諸経費動向調査</t>
    <phoneticPr fontId="2"/>
  </si>
  <si>
    <t>注意事項</t>
    <rPh sb="0" eb="2">
      <t>チュウイ</t>
    </rPh>
    <rPh sb="2" eb="4">
      <t>ジコウ</t>
    </rPh>
    <phoneticPr fontId="3"/>
  </si>
  <si>
    <t>１．ｼｰﾄ上の表示</t>
    <phoneticPr fontId="3"/>
  </si>
  <si>
    <t>※</t>
    <phoneticPr fontId="3"/>
  </si>
  <si>
    <t>：</t>
    <phoneticPr fontId="3"/>
  </si>
  <si>
    <t>入力箇所を表しています。</t>
    <phoneticPr fontId="3"/>
  </si>
  <si>
    <t>黄色のｾﾙに入力して下さい。緑色のｾﾙは自動で値が入ります。</t>
    <phoneticPr fontId="3"/>
  </si>
  <si>
    <t>Ｅ</t>
    <phoneticPr fontId="3"/>
  </si>
  <si>
    <t>２．入力の順番</t>
    <rPh sb="5" eb="7">
      <t>ジュンバン</t>
    </rPh>
    <phoneticPr fontId="3"/>
  </si>
  <si>
    <t>ｼｰﾄを選択して入力して下さい。</t>
    <rPh sb="4" eb="6">
      <t>センタク</t>
    </rPh>
    <rPh sb="8" eb="10">
      <t>ニュウリョク</t>
    </rPh>
    <rPh sb="10" eb="13">
      <t>シテクダ</t>
    </rPh>
    <phoneticPr fontId="6"/>
  </si>
  <si>
    <t>063：新潟市</t>
    <phoneticPr fontId="3"/>
  </si>
  <si>
    <t>064：浜松市</t>
    <phoneticPr fontId="3"/>
  </si>
  <si>
    <t>065：岡山市</t>
    <rPh sb="4" eb="6">
      <t>オカヤマ</t>
    </rPh>
    <phoneticPr fontId="3"/>
  </si>
  <si>
    <t>下水道局　←　未使用</t>
    <rPh sb="3" eb="4">
      <t>キョク</t>
    </rPh>
    <rPh sb="7" eb="10">
      <t>ミシヨウ</t>
    </rPh>
    <phoneticPr fontId="3"/>
  </si>
  <si>
    <t>高速道路(株)</t>
    <rPh sb="0" eb="2">
      <t>コウソク</t>
    </rPh>
    <rPh sb="2" eb="4">
      <t>ドウロ</t>
    </rPh>
    <rPh sb="4" eb="7">
      <t>カブ</t>
    </rPh>
    <phoneticPr fontId="3"/>
  </si>
  <si>
    <t>012：河川工事</t>
    <phoneticPr fontId="3"/>
  </si>
  <si>
    <t>013：河川工事</t>
    <phoneticPr fontId="3"/>
  </si>
  <si>
    <t>025：河川・道路構造物工事</t>
    <phoneticPr fontId="3"/>
  </si>
  <si>
    <t>026：河川・道路構造物工事</t>
    <phoneticPr fontId="3"/>
  </si>
  <si>
    <t>027：河川・道路構造物工事</t>
    <phoneticPr fontId="3"/>
  </si>
  <si>
    <t>028：河川・道路構造物工事</t>
    <phoneticPr fontId="3"/>
  </si>
  <si>
    <t>023：河川・道路構造物工事</t>
    <phoneticPr fontId="3"/>
  </si>
  <si>
    <t>024：河川・道路構造物工事</t>
    <phoneticPr fontId="3"/>
  </si>
  <si>
    <t>032：海岸工事</t>
    <phoneticPr fontId="3"/>
  </si>
  <si>
    <t>033：海岸工事</t>
    <phoneticPr fontId="3"/>
  </si>
  <si>
    <t>042：道路改良工事</t>
    <phoneticPr fontId="3"/>
  </si>
  <si>
    <t>043：道路改良工事</t>
    <phoneticPr fontId="3"/>
  </si>
  <si>
    <t>083：鋼橋架設工事</t>
    <phoneticPr fontId="3"/>
  </si>
  <si>
    <t>084：鋼橋架設工事</t>
    <phoneticPr fontId="3"/>
  </si>
  <si>
    <t>085：鋼橋架設工事</t>
    <phoneticPr fontId="3"/>
  </si>
  <si>
    <t>082：鋼橋架設工事</t>
    <phoneticPr fontId="3"/>
  </si>
  <si>
    <t>051：ＰＣ橋工事</t>
    <phoneticPr fontId="3"/>
  </si>
  <si>
    <t>121：下水道工事（１）</t>
    <phoneticPr fontId="3"/>
  </si>
  <si>
    <t>601：下水道工事（２）「函渠、管渠等（開削）」　</t>
    <phoneticPr fontId="3"/>
  </si>
  <si>
    <t>602：下水道工事（２）「側溝、水路等」　</t>
    <phoneticPr fontId="3"/>
  </si>
  <si>
    <t>603：下水道工事（２）「推進（口径≦500mm）」</t>
    <phoneticPr fontId="3"/>
  </si>
  <si>
    <t>604：下水道工事（２）「推進（500mm&lt;口径&lt;800mm）」</t>
    <phoneticPr fontId="3"/>
  </si>
  <si>
    <t>123：下水道工事（３）</t>
    <phoneticPr fontId="3"/>
  </si>
  <si>
    <t>611：下水道工事（４）管更生「製管工法（機械製管）」</t>
    <phoneticPr fontId="3"/>
  </si>
  <si>
    <t>612：下水道工事（４）管更生「製管工法（人力製管）」</t>
    <phoneticPr fontId="3"/>
  </si>
  <si>
    <t>613：下水道工事（４）管更生「反転工法」</t>
    <phoneticPr fontId="3"/>
  </si>
  <si>
    <t>614：下水道工事（４）管更生「形成工法」</t>
    <phoneticPr fontId="3"/>
  </si>
  <si>
    <t>表－４農水</t>
    <rPh sb="0" eb="1">
      <t>ヒョウ</t>
    </rPh>
    <rPh sb="3" eb="5">
      <t>ノウスイ</t>
    </rPh>
    <phoneticPr fontId="3"/>
  </si>
  <si>
    <t>表－４運輸（港湾）</t>
    <rPh sb="0" eb="1">
      <t>ヒョウ</t>
    </rPh>
    <rPh sb="3" eb="5">
      <t>ウンユ</t>
    </rPh>
    <rPh sb="6" eb="8">
      <t>コウワン</t>
    </rPh>
    <phoneticPr fontId="3"/>
  </si>
  <si>
    <t>301：港湾浚渫工事</t>
    <phoneticPr fontId="3"/>
  </si>
  <si>
    <t>302：港湾浚渫工事</t>
    <phoneticPr fontId="3"/>
  </si>
  <si>
    <t>303：港湾浚渫工事</t>
    <phoneticPr fontId="3"/>
  </si>
  <si>
    <t>304：港湾浚渫工事</t>
    <phoneticPr fontId="3"/>
  </si>
  <si>
    <t>311：港湾構造物工事</t>
    <phoneticPr fontId="3"/>
  </si>
  <si>
    <t>312：港湾構造物工事</t>
    <phoneticPr fontId="3"/>
  </si>
  <si>
    <r>
      <t>表－４運輸(航空</t>
    </r>
    <r>
      <rPr>
        <sz val="11"/>
        <rFont val="ＭＳ Ｐゴシック"/>
        <family val="3"/>
        <charset val="128"/>
      </rPr>
      <t>)</t>
    </r>
    <rPh sb="0" eb="1">
      <t>ヒョウ</t>
    </rPh>
    <rPh sb="3" eb="5">
      <t>ウンユ</t>
    </rPh>
    <rPh sb="6" eb="8">
      <t>コウクウ</t>
    </rPh>
    <phoneticPr fontId="3"/>
  </si>
  <si>
    <t>321：空港用地造成工事</t>
    <phoneticPr fontId="3"/>
  </si>
  <si>
    <t>322：空港用地造成工事</t>
    <phoneticPr fontId="3"/>
  </si>
  <si>
    <t>331：空港舗装工事</t>
    <phoneticPr fontId="3"/>
  </si>
  <si>
    <t>341：空港維持工事 → 空港維持工事(除雪なし)  Ｈ20変更</t>
    <rPh sb="30" eb="32">
      <t>ヘンコウ</t>
    </rPh>
    <phoneticPr fontId="3"/>
  </si>
  <si>
    <t>351：空港除雪工事 → 空港維持工事(除雪あり)　Ｈ20変更</t>
    <phoneticPr fontId="3"/>
  </si>
  <si>
    <t>410：一般土工</t>
    <phoneticPr fontId="3"/>
  </si>
  <si>
    <t>430：鉄骨橋梁</t>
    <phoneticPr fontId="3"/>
  </si>
  <si>
    <t>440：ＰＣ橋梁</t>
    <phoneticPr fontId="3"/>
  </si>
  <si>
    <t>450：トンネル</t>
    <phoneticPr fontId="3"/>
  </si>
  <si>
    <t>460：トンネルと他工種</t>
    <phoneticPr fontId="3"/>
  </si>
  <si>
    <t>470：舗装</t>
    <phoneticPr fontId="3"/>
  </si>
  <si>
    <t>480：遮音壁・標識等</t>
    <phoneticPr fontId="3"/>
  </si>
  <si>
    <t>490：維持</t>
    <phoneticPr fontId="3"/>
  </si>
  <si>
    <t>315：防舷材、電気防食工事</t>
  </si>
  <si>
    <t>316：防舷材、電気防食工事</t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</si>
  <si>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6</t>
    </r>
    <phoneticPr fontId="3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</si>
  <si>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8</t>
    </r>
    <phoneticPr fontId="3"/>
  </si>
  <si>
    <t>493：造園</t>
    <rPh sb="4" eb="6">
      <t>ゾウエン</t>
    </rPh>
    <phoneticPr fontId="3"/>
  </si>
  <si>
    <t>1) 技術者間接費
　　（電気通信設備工事の場合）</t>
    <rPh sb="3" eb="6">
      <t>ギジュツシャ</t>
    </rPh>
    <rPh sb="6" eb="9">
      <t>カンセツヒ</t>
    </rPh>
    <rPh sb="13" eb="15">
      <t>デンキ</t>
    </rPh>
    <rPh sb="15" eb="17">
      <t>ツウシン</t>
    </rPh>
    <rPh sb="17" eb="19">
      <t>セツビ</t>
    </rPh>
    <rPh sb="19" eb="21">
      <t>コウジ</t>
    </rPh>
    <rPh sb="22" eb="24">
      <t>バアイ</t>
    </rPh>
    <phoneticPr fontId="3"/>
  </si>
  <si>
    <t>2) 機器管理費
　　（電気通信設備工事の場合）</t>
    <rPh sb="3" eb="5">
      <t>キキ</t>
    </rPh>
    <rPh sb="5" eb="8">
      <t>カンリヒ</t>
    </rPh>
    <phoneticPr fontId="3"/>
  </si>
  <si>
    <t>(4)機器間接費</t>
    <rPh sb="3" eb="5">
      <t>キキ</t>
    </rPh>
    <rPh sb="5" eb="7">
      <t>カンセツ</t>
    </rPh>
    <rPh sb="7" eb="8">
      <t>ヒ</t>
    </rPh>
    <phoneticPr fontId="3"/>
  </si>
  <si>
    <t>③ 一般管理費等</t>
    <phoneticPr fontId="3"/>
  </si>
  <si>
    <t>=$S$104:$S$124</t>
    <phoneticPr fontId="3"/>
  </si>
  <si>
    <t>060：さいたま市</t>
    <phoneticPr fontId="3"/>
  </si>
  <si>
    <t>066：相模原市</t>
    <rPh sb="4" eb="7">
      <t>サガミハラ</t>
    </rPh>
    <rPh sb="7" eb="8">
      <t>シ</t>
    </rPh>
    <phoneticPr fontId="3"/>
  </si>
  <si>
    <t>$o$3</t>
    <phoneticPr fontId="3"/>
  </si>
  <si>
    <t>$o$4</t>
  </si>
  <si>
    <t>$o$5</t>
  </si>
  <si>
    <t>$o$6</t>
  </si>
  <si>
    <t>6：日本下水道事業団</t>
  </si>
  <si>
    <t>9：都道府県・政令指定都市(市町村等)</t>
    <rPh sb="2" eb="6">
      <t>トドウフケン</t>
    </rPh>
    <rPh sb="14" eb="15">
      <t>シ</t>
    </rPh>
    <rPh sb="15" eb="16">
      <t>マチ</t>
    </rPh>
    <rPh sb="16" eb="17">
      <t>ソン</t>
    </rPh>
    <rPh sb="17" eb="18">
      <t>ナド</t>
    </rPh>
    <phoneticPr fontId="3"/>
  </si>
  <si>
    <t>7：東日本高速道路（株）
　 中日本高速道路（株）
　 西日本高速道路（株）</t>
    <phoneticPr fontId="3"/>
  </si>
  <si>
    <t>=$S$146:$S$159</t>
    <phoneticPr fontId="3"/>
  </si>
  <si>
    <t>=$S$160:$S$174</t>
    <phoneticPr fontId="3"/>
  </si>
  <si>
    <t>=$o$8:$o$9</t>
    <phoneticPr fontId="3"/>
  </si>
  <si>
    <t>$o$10</t>
    <phoneticPr fontId="3"/>
  </si>
  <si>
    <t>$o$11</t>
    <phoneticPr fontId="3"/>
  </si>
  <si>
    <t>工事情報</t>
    <rPh sb="0" eb="2">
      <t>コウジ</t>
    </rPh>
    <rPh sb="2" eb="4">
      <t>ジョウホウ</t>
    </rPh>
    <phoneticPr fontId="3"/>
  </si>
  <si>
    <t>工事名</t>
    <rPh sb="0" eb="3">
      <t>コウジメイ</t>
    </rPh>
    <phoneticPr fontId="3"/>
  </si>
  <si>
    <t>=$S$90:$S$103</t>
    <phoneticPr fontId="3"/>
  </si>
  <si>
    <t>フリガナ</t>
    <phoneticPr fontId="2"/>
  </si>
  <si>
    <t>請負業者名</t>
    <rPh sb="0" eb="2">
      <t>ウケオ</t>
    </rPh>
    <rPh sb="2" eb="4">
      <t>ギョウシャ</t>
    </rPh>
    <rPh sb="4" eb="5">
      <t>メイ</t>
    </rPh>
    <phoneticPr fontId="2"/>
  </si>
  <si>
    <t>発注者別ｺｰﾄﾞ 4桁</t>
    <rPh sb="0" eb="3">
      <t>ハッチュウシャ</t>
    </rPh>
    <rPh sb="3" eb="4">
      <t>ベツ</t>
    </rPh>
    <rPh sb="10" eb="11">
      <t>ケタ</t>
    </rPh>
    <phoneticPr fontId="2"/>
  </si>
  <si>
    <t>702：多摩事業部</t>
    <phoneticPr fontId="3"/>
  </si>
  <si>
    <t>060：さいたま市</t>
    <phoneticPr fontId="3"/>
  </si>
  <si>
    <t>063：新潟市</t>
    <phoneticPr fontId="3"/>
  </si>
  <si>
    <t>064：浜松市</t>
    <phoneticPr fontId="3"/>
  </si>
  <si>
    <t>旧運輸（港湾、航空）</t>
    <rPh sb="0" eb="1">
      <t>キュウ</t>
    </rPh>
    <rPh sb="1" eb="3">
      <t>ウンユ</t>
    </rPh>
    <rPh sb="4" eb="6">
      <t>コウワン</t>
    </rPh>
    <rPh sb="7" eb="9">
      <t>コウクウ</t>
    </rPh>
    <phoneticPr fontId="3"/>
  </si>
  <si>
    <t>下水：日本下水道事業団</t>
    <rPh sb="0" eb="2">
      <t>ゲスイ</t>
    </rPh>
    <phoneticPr fontId="3"/>
  </si>
  <si>
    <t>下水：都道府県</t>
    <rPh sb="0" eb="2">
      <t>ゲスイ</t>
    </rPh>
    <rPh sb="3" eb="7">
      <t>トドウフケン</t>
    </rPh>
    <phoneticPr fontId="3"/>
  </si>
  <si>
    <t>建設：都道府県</t>
    <rPh sb="0" eb="2">
      <t>ケンセツ</t>
    </rPh>
    <rPh sb="3" eb="7">
      <t>トドウフケン</t>
    </rPh>
    <phoneticPr fontId="3"/>
  </si>
  <si>
    <t>建設：水資源</t>
    <rPh sb="0" eb="2">
      <t>ケンセツ</t>
    </rPh>
    <rPh sb="3" eb="6">
      <t>ミズシゲン</t>
    </rPh>
    <phoneticPr fontId="3"/>
  </si>
  <si>
    <t>401：水資源機構 本社</t>
    <rPh sb="4" eb="5">
      <t>ミズ</t>
    </rPh>
    <rPh sb="5" eb="7">
      <t>シゲン</t>
    </rPh>
    <rPh sb="7" eb="9">
      <t>キコウ</t>
    </rPh>
    <rPh sb="10" eb="12">
      <t>ホンシャ</t>
    </rPh>
    <phoneticPr fontId="3"/>
  </si>
  <si>
    <t>402：水資源機構 中部支社</t>
    <rPh sb="4" eb="5">
      <t>ミズ</t>
    </rPh>
    <rPh sb="5" eb="7">
      <t>シゲン</t>
    </rPh>
    <rPh sb="7" eb="9">
      <t>キコウ</t>
    </rPh>
    <rPh sb="10" eb="12">
      <t>チュウブ</t>
    </rPh>
    <rPh sb="12" eb="14">
      <t>シシャ</t>
    </rPh>
    <phoneticPr fontId="3"/>
  </si>
  <si>
    <t>403：水資源機構 関西支社</t>
    <rPh sb="4" eb="5">
      <t>ミズ</t>
    </rPh>
    <rPh sb="5" eb="7">
      <t>シゲン</t>
    </rPh>
    <rPh sb="7" eb="9">
      <t>キコウ</t>
    </rPh>
    <rPh sb="10" eb="12">
      <t>カンサイ</t>
    </rPh>
    <rPh sb="12" eb="14">
      <t>シシャ</t>
    </rPh>
    <phoneticPr fontId="3"/>
  </si>
  <si>
    <t>404：水資源機構 吉野川局</t>
    <rPh sb="4" eb="5">
      <t>ミズ</t>
    </rPh>
    <rPh sb="5" eb="7">
      <t>シゲン</t>
    </rPh>
    <rPh sb="7" eb="9">
      <t>キコウ</t>
    </rPh>
    <rPh sb="10" eb="12">
      <t>ヨシノ</t>
    </rPh>
    <rPh sb="12" eb="13">
      <t>ガワ</t>
    </rPh>
    <rPh sb="13" eb="14">
      <t>キョク</t>
    </rPh>
    <phoneticPr fontId="3"/>
  </si>
  <si>
    <t>405：水資源機構 筑後川局</t>
    <rPh sb="4" eb="5">
      <t>ミズ</t>
    </rPh>
    <rPh sb="5" eb="7">
      <t>シゲン</t>
    </rPh>
    <rPh sb="7" eb="9">
      <t>キコウ</t>
    </rPh>
    <rPh sb="10" eb="12">
      <t>チクゴ</t>
    </rPh>
    <rPh sb="12" eb="13">
      <t>ガワ</t>
    </rPh>
    <rPh sb="13" eb="14">
      <t>キョク</t>
    </rPh>
    <phoneticPr fontId="3"/>
  </si>
  <si>
    <t>使用していない→</t>
    <rPh sb="0" eb="2">
      <t>シヨウ</t>
    </rPh>
    <phoneticPr fontId="3"/>
  </si>
  <si>
    <t>=$Ｖ$2:$Ｖ$6</t>
    <phoneticPr fontId="3"/>
  </si>
  <si>
    <t>3：一般交通等の影響を受ける場合</t>
    <rPh sb="14" eb="16">
      <t>バアイ</t>
    </rPh>
    <phoneticPr fontId="3"/>
  </si>
  <si>
    <t>4：一般交通等の影響を受けない場合</t>
    <rPh sb="15" eb="17">
      <t>バアイ</t>
    </rPh>
    <phoneticPr fontId="3"/>
  </si>
  <si>
    <t>7：高速道路</t>
    <rPh sb="2" eb="4">
      <t>コウソク</t>
    </rPh>
    <rPh sb="4" eb="6">
      <t>ドウロ</t>
    </rPh>
    <phoneticPr fontId="3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</si>
  <si>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11: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15</t>
    </r>
    <phoneticPr fontId="3"/>
  </si>
  <si>
    <t>施工場所コード「高速」</t>
    <rPh sb="8" eb="10">
      <t>コウソク</t>
    </rPh>
    <phoneticPr fontId="3"/>
  </si>
  <si>
    <t>1：一般道路(自動車専用道路以外での一般道路上の工事)</t>
    <rPh sb="2" eb="4">
      <t>イッパン</t>
    </rPh>
    <rPh sb="4" eb="6">
      <t>ドウロ</t>
    </rPh>
    <rPh sb="7" eb="10">
      <t>ジドウシャ</t>
    </rPh>
    <rPh sb="10" eb="12">
      <t>センヨウ</t>
    </rPh>
    <rPh sb="12" eb="14">
      <t>ドウロ</t>
    </rPh>
    <rPh sb="14" eb="16">
      <t>イガイ</t>
    </rPh>
    <rPh sb="18" eb="20">
      <t>イッパン</t>
    </rPh>
    <rPh sb="20" eb="22">
      <t>ドウロ</t>
    </rPh>
    <rPh sb="22" eb="23">
      <t>ジョウ</t>
    </rPh>
    <rPh sb="24" eb="26">
      <t>コウジ</t>
    </rPh>
    <phoneticPr fontId="2"/>
  </si>
  <si>
    <t>2：自動車専用道路(高速自動車道路上での工事)</t>
    <rPh sb="2" eb="5">
      <t>ジドウシャ</t>
    </rPh>
    <rPh sb="5" eb="7">
      <t>センヨウ</t>
    </rPh>
    <rPh sb="7" eb="9">
      <t>ドウロ</t>
    </rPh>
    <rPh sb="10" eb="12">
      <t>コウソク</t>
    </rPh>
    <rPh sb="12" eb="15">
      <t>ジドウシャ</t>
    </rPh>
    <rPh sb="15" eb="17">
      <t>ドウロ</t>
    </rPh>
    <rPh sb="17" eb="18">
      <t>ジョウ</t>
    </rPh>
    <rPh sb="20" eb="22">
      <t>コウジ</t>
    </rPh>
    <phoneticPr fontId="2"/>
  </si>
  <si>
    <t>3：自動車専用道路及び鉄道等に近接又は交差する場所(跨道橋、高架橋等での他管理者との調整が必要な工事)</t>
    <rPh sb="2" eb="5">
      <t>ジドウシャ</t>
    </rPh>
    <rPh sb="5" eb="7">
      <t>センヨウ</t>
    </rPh>
    <rPh sb="7" eb="9">
      <t>ドウロ</t>
    </rPh>
    <rPh sb="9" eb="10">
      <t>オヨ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rPh sb="26" eb="29">
      <t>コドウキョウ</t>
    </rPh>
    <rPh sb="30" eb="32">
      <t>コウカ</t>
    </rPh>
    <rPh sb="32" eb="33">
      <t>ハシ</t>
    </rPh>
    <rPh sb="33" eb="34">
      <t>トウ</t>
    </rPh>
    <rPh sb="36" eb="37">
      <t>タ</t>
    </rPh>
    <rPh sb="37" eb="40">
      <t>カンリシャ</t>
    </rPh>
    <rPh sb="42" eb="44">
      <t>チョウセイ</t>
    </rPh>
    <rPh sb="45" eb="47">
      <t>ヒツヨウ</t>
    </rPh>
    <rPh sb="48" eb="50">
      <t>コウジ</t>
    </rPh>
    <phoneticPr fontId="2"/>
  </si>
  <si>
    <t xml:space="preserve">4：上記以外の工事場所 </t>
    <rPh sb="2" eb="4">
      <t>ジョウキ</t>
    </rPh>
    <rPh sb="4" eb="6">
      <t>イガイ</t>
    </rPh>
    <rPh sb="7" eb="9">
      <t>コウジ</t>
    </rPh>
    <rPh sb="9" eb="11">
      <t>バショ</t>
    </rPh>
    <phoneticPr fontId="2"/>
  </si>
  <si>
    <t>施工場所コード「建設、港湾、航空、農水、下水、都市」</t>
    <rPh sb="0" eb="2">
      <t>セコウ</t>
    </rPh>
    <rPh sb="2" eb="4">
      <t>バショ</t>
    </rPh>
    <phoneticPr fontId="2"/>
  </si>
  <si>
    <t>420：橋梁下部工</t>
    <rPh sb="8" eb="9">
      <t>コウ</t>
    </rPh>
    <phoneticPr fontId="3"/>
  </si>
  <si>
    <t>表－４高速道路</t>
    <rPh sb="0" eb="1">
      <t>ヒョウ</t>
    </rPh>
    <rPh sb="3" eb="5">
      <t>コウソク</t>
    </rPh>
    <rPh sb="5" eb="7">
      <t>ドウロ</t>
    </rPh>
    <phoneticPr fontId="3"/>
  </si>
  <si>
    <t>617：名古屋支社</t>
    <rPh sb="4" eb="7">
      <t>ナゴヤ</t>
    </rPh>
    <rPh sb="7" eb="9">
      <t>シシャ</t>
    </rPh>
    <phoneticPr fontId="3"/>
  </si>
  <si>
    <t>※直接工事費には含まない</t>
    <phoneticPr fontId="3"/>
  </si>
  <si>
    <t>所管別コード</t>
    <rPh sb="0" eb="2">
      <t>ショカン</t>
    </rPh>
    <rPh sb="2" eb="3">
      <t>ベツ</t>
    </rPh>
    <phoneticPr fontId="3"/>
  </si>
  <si>
    <t>↓「W2」セルとリンク</t>
    <phoneticPr fontId="3"/>
  </si>
  <si>
    <t>高速</t>
    <rPh sb="0" eb="2">
      <t>コウソク</t>
    </rPh>
    <phoneticPr fontId="3"/>
  </si>
  <si>
    <t>補助ダム</t>
    <rPh sb="0" eb="2">
      <t>ホジョ</t>
    </rPh>
    <phoneticPr fontId="3"/>
  </si>
  <si>
    <t>=$S$14:$S$81</t>
    <phoneticPr fontId="3"/>
  </si>
  <si>
    <t>=$S$2:$S$88</t>
    <phoneticPr fontId="3"/>
  </si>
  <si>
    <t>=$S$127:$S$136</t>
    <phoneticPr fontId="3"/>
  </si>
  <si>
    <t>=$S$179:$S$254</t>
    <phoneticPr fontId="3"/>
  </si>
  <si>
    <t>所管名(1)</t>
    <rPh sb="0" eb="2">
      <t>ショカン</t>
    </rPh>
    <rPh sb="2" eb="3">
      <t>メイ</t>
    </rPh>
    <phoneticPr fontId="3"/>
  </si>
  <si>
    <t>$o$12</t>
    <phoneticPr fontId="3"/>
  </si>
  <si>
    <t>シート</t>
    <phoneticPr fontId="3"/>
  </si>
  <si>
    <t>項目</t>
    <rPh sb="0" eb="2">
      <t>コウモク</t>
    </rPh>
    <phoneticPr fontId="3"/>
  </si>
  <si>
    <t>行の表示・非表示設定「Rows Hidden」</t>
    <rPh sb="0" eb="1">
      <t>ギョウ</t>
    </rPh>
    <rPh sb="2" eb="4">
      <t>ヒョウジ</t>
    </rPh>
    <rPh sb="5" eb="8">
      <t>ヒヒョウジ</t>
    </rPh>
    <rPh sb="8" eb="10">
      <t>セッテイ</t>
    </rPh>
    <phoneticPr fontId="3"/>
  </si>
  <si>
    <t>セルの着色及びロック・非ロック「Range Locked」の設定</t>
    <rPh sb="3" eb="5">
      <t>チャクショク</t>
    </rPh>
    <rPh sb="5" eb="6">
      <t>オヨ</t>
    </rPh>
    <rPh sb="11" eb="12">
      <t>ヒ</t>
    </rPh>
    <rPh sb="30" eb="32">
      <t>セッテイ</t>
    </rPh>
    <phoneticPr fontId="3"/>
  </si>
  <si>
    <t>セルの値（計算式）の設定</t>
    <rPh sb="3" eb="4">
      <t>アタイ</t>
    </rPh>
    <rPh sb="5" eb="7">
      <t>ケイサン</t>
    </rPh>
    <rPh sb="7" eb="8">
      <t>シキ</t>
    </rPh>
    <rPh sb="10" eb="12">
      <t>セッテイ</t>
    </rPh>
    <phoneticPr fontId="3"/>
  </si>
  <si>
    <r>
      <t>○：表示(False)</t>
    </r>
    <r>
      <rPr>
        <sz val="10"/>
        <rFont val="ＭＳ Ｐゴシック"/>
        <family val="3"/>
        <charset val="128"/>
      </rPr>
      <t>　　×：非表示(True)</t>
    </r>
    <rPh sb="2" eb="4">
      <t>ヒョウジ</t>
    </rPh>
    <phoneticPr fontId="3"/>
  </si>
  <si>
    <r>
      <t>19：着色19(黄),非ロック(False)</t>
    </r>
    <r>
      <rPr>
        <sz val="9"/>
        <color indexed="10"/>
        <rFont val="ＭＳ Ｐゴシック"/>
        <family val="3"/>
        <charset val="128"/>
      </rPr>
      <t>　　</t>
    </r>
    <r>
      <rPr>
        <sz val="9"/>
        <color indexed="17"/>
        <rFont val="ＭＳ Ｐゴシック"/>
        <family val="3"/>
        <charset val="128"/>
      </rPr>
      <t>35：着色35(緑),ロック(True)</t>
    </r>
    <r>
      <rPr>
        <sz val="9"/>
        <color indexed="10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2：着色2（無）,ロック(True)　</t>
    </r>
    <rPh sb="27" eb="29">
      <t>チャクショク</t>
    </rPh>
    <rPh sb="32" eb="33">
      <t>ミドリ</t>
    </rPh>
    <rPh sb="48" eb="50">
      <t>チャクショク</t>
    </rPh>
    <rPh sb="52" eb="53">
      <t>ム</t>
    </rPh>
    <phoneticPr fontId="3"/>
  </si>
  <si>
    <t>「無」：空欄に設定　　「無」以外：値又は数式を設定</t>
    <rPh sb="1" eb="2">
      <t>ナシ</t>
    </rPh>
    <rPh sb="4" eb="6">
      <t>クウラン</t>
    </rPh>
    <rPh sb="7" eb="9">
      <t>セッテイ</t>
    </rPh>
    <rPh sb="12" eb="13">
      <t>ナシ</t>
    </rPh>
    <rPh sb="14" eb="16">
      <t>イガイ</t>
    </rPh>
    <rPh sb="17" eb="18">
      <t>アタイ</t>
    </rPh>
    <rPh sb="18" eb="19">
      <t>マタ</t>
    </rPh>
    <rPh sb="20" eb="22">
      <t>スウシキ</t>
    </rPh>
    <rPh sb="23" eb="25">
      <t>セッテイ</t>
    </rPh>
    <phoneticPr fontId="3"/>
  </si>
  <si>
    <r>
      <t>34：着色34（水色）,ロック(True)</t>
    </r>
    <r>
      <rPr>
        <sz val="9"/>
        <rFont val="ＭＳ Ｐゴシック"/>
        <family val="3"/>
        <charset val="128"/>
      </rPr>
      <t xml:space="preserve">　 </t>
    </r>
    <r>
      <rPr>
        <sz val="9"/>
        <color indexed="45"/>
        <rFont val="ＭＳ Ｐゴシック"/>
        <family val="3"/>
        <charset val="128"/>
      </rPr>
      <t>40：着色40（ベージュ）,ロック(True)　</t>
    </r>
    <rPh sb="8" eb="9">
      <t>ミズ</t>
    </rPh>
    <rPh sb="9" eb="10">
      <t>イロ</t>
    </rPh>
    <phoneticPr fontId="3"/>
  </si>
  <si>
    <t>赤文字は他省庁と異なる設定</t>
    <rPh sb="0" eb="1">
      <t>アカ</t>
    </rPh>
    <rPh sb="1" eb="3">
      <t>モジ</t>
    </rPh>
    <rPh sb="4" eb="7">
      <t>タショウチョウ</t>
    </rPh>
    <rPh sb="8" eb="9">
      <t>コト</t>
    </rPh>
    <rPh sb="11" eb="13">
      <t>セッテイ</t>
    </rPh>
    <phoneticPr fontId="3"/>
  </si>
  <si>
    <t>開始
行</t>
    <rPh sb="0" eb="2">
      <t>カイシ</t>
    </rPh>
    <rPh sb="3" eb="4">
      <t>ギョウ</t>
    </rPh>
    <phoneticPr fontId="3"/>
  </si>
  <si>
    <t>終了
行</t>
    <rPh sb="0" eb="2">
      <t>シュウリョウ</t>
    </rPh>
    <rPh sb="3" eb="4">
      <t>ギョウ</t>
    </rPh>
    <phoneticPr fontId="3"/>
  </si>
  <si>
    <t>補助
ダム</t>
    <rPh sb="0" eb="2">
      <t>ホジョ</t>
    </rPh>
    <phoneticPr fontId="3"/>
  </si>
  <si>
    <t>開始セル</t>
    <rPh sb="0" eb="2">
      <t>カイシ</t>
    </rPh>
    <phoneticPr fontId="3"/>
  </si>
  <si>
    <t>終了セル</t>
    <rPh sb="0" eb="2">
      <t>シュウリョウ</t>
    </rPh>
    <phoneticPr fontId="3"/>
  </si>
  <si>
    <t>開始画面</t>
    <rPh sb="0" eb="2">
      <t>カイシ</t>
    </rPh>
    <rPh sb="2" eb="4">
      <t>ガメン</t>
    </rPh>
    <phoneticPr fontId="3"/>
  </si>
  <si>
    <t>○</t>
    <phoneticPr fontId="3"/>
  </si>
  <si>
    <t>×</t>
    <phoneticPr fontId="3"/>
  </si>
  <si>
    <t>○</t>
  </si>
  <si>
    <t>×</t>
  </si>
  <si>
    <t>無</t>
  </si>
  <si>
    <t>受入費、売払費</t>
    <rPh sb="0" eb="2">
      <t>ウケイレ</t>
    </rPh>
    <rPh sb="2" eb="3">
      <t>ヒ</t>
    </rPh>
    <rPh sb="4" eb="7">
      <t>ウリハライヒ</t>
    </rPh>
    <phoneticPr fontId="3"/>
  </si>
  <si>
    <t>×</t>
    <phoneticPr fontId="3"/>
  </si>
  <si>
    <t>○</t>
    <phoneticPr fontId="3"/>
  </si>
  <si>
    <t>イメージアップ率分、積上分</t>
    <rPh sb="7" eb="8">
      <t>リツ</t>
    </rPh>
    <rPh sb="8" eb="9">
      <t>ブン</t>
    </rPh>
    <rPh sb="10" eb="12">
      <t>ツミア</t>
    </rPh>
    <rPh sb="12" eb="13">
      <t>ブン</t>
    </rPh>
    <phoneticPr fontId="3"/>
  </si>
  <si>
    <t>○</t>
    <phoneticPr fontId="3"/>
  </si>
  <si>
    <t>×</t>
    <phoneticPr fontId="3"/>
  </si>
  <si>
    <t>機器間接費</t>
    <rPh sb="0" eb="2">
      <t>キキ</t>
    </rPh>
    <rPh sb="2" eb="5">
      <t>カンセツヒ</t>
    </rPh>
    <phoneticPr fontId="3"/>
  </si>
  <si>
    <t>○</t>
    <phoneticPr fontId="3"/>
  </si>
  <si>
    <t>×</t>
    <phoneticPr fontId="3"/>
  </si>
  <si>
    <t>鋼橋等工場製作費
（電気通信設備工事の場合は、機器単体費）</t>
    <rPh sb="0" eb="1">
      <t>コウ</t>
    </rPh>
    <rPh sb="1" eb="3">
      <t>バシナド</t>
    </rPh>
    <rPh sb="3" eb="5">
      <t>コウジョウ</t>
    </rPh>
    <rPh sb="5" eb="8">
      <t>セイサクヒ</t>
    </rPh>
    <rPh sb="10" eb="12">
      <t>デンキ</t>
    </rPh>
    <rPh sb="12" eb="14">
      <t>ツウシン</t>
    </rPh>
    <rPh sb="14" eb="16">
      <t>セツビ</t>
    </rPh>
    <rPh sb="16" eb="18">
      <t>コウジ</t>
    </rPh>
    <rPh sb="19" eb="21">
      <t>バアイ</t>
    </rPh>
    <rPh sb="23" eb="25">
      <t>キキ</t>
    </rPh>
    <rPh sb="25" eb="27">
      <t>タンタイ</t>
    </rPh>
    <rPh sb="27" eb="28">
      <t>ヒ</t>
    </rPh>
    <phoneticPr fontId="3"/>
  </si>
  <si>
    <t>鋼橋等工場製作費
（電気通信設備工事の場合は、機器単体費）</t>
    <phoneticPr fontId="3"/>
  </si>
  <si>
    <t>鋼橋等工場製作費</t>
    <phoneticPr fontId="3"/>
  </si>
  <si>
    <t>発注２</t>
  </si>
  <si>
    <t>発注２</t>
    <phoneticPr fontId="3"/>
  </si>
  <si>
    <t>F16</t>
    <phoneticPr fontId="3"/>
  </si>
  <si>
    <t>処分費(一時中止増分を除く積算額）</t>
    <rPh sb="0" eb="3">
      <t>ショブンヒ</t>
    </rPh>
    <rPh sb="4" eb="6">
      <t>イチジ</t>
    </rPh>
    <rPh sb="6" eb="8">
      <t>チュウシ</t>
    </rPh>
    <rPh sb="8" eb="10">
      <t>ゾウブン</t>
    </rPh>
    <rPh sb="11" eb="12">
      <t>ノゾ</t>
    </rPh>
    <rPh sb="13" eb="15">
      <t>セキサン</t>
    </rPh>
    <rPh sb="15" eb="16">
      <t>ガク</t>
    </rPh>
    <phoneticPr fontId="3"/>
  </si>
  <si>
    <t>処分費(一時中止増分）</t>
    <phoneticPr fontId="3"/>
  </si>
  <si>
    <t>G16</t>
    <phoneticPr fontId="3"/>
  </si>
  <si>
    <t>=SUM(F17:F18)</t>
    <phoneticPr fontId="3"/>
  </si>
  <si>
    <t>=SUM(G17:G18)</t>
    <phoneticPr fontId="3"/>
  </si>
  <si>
    <t>F17</t>
    <phoneticPr fontId="3"/>
  </si>
  <si>
    <t>G18</t>
    <phoneticPr fontId="3"/>
  </si>
  <si>
    <t>F33</t>
    <phoneticPr fontId="3"/>
  </si>
  <si>
    <t>G34</t>
    <phoneticPr fontId="3"/>
  </si>
  <si>
    <t>F38</t>
    <phoneticPr fontId="3"/>
  </si>
  <si>
    <t>G39</t>
    <phoneticPr fontId="3"/>
  </si>
  <si>
    <t>1：国土交通省(建設)</t>
    <phoneticPr fontId="3"/>
  </si>
  <si>
    <t>2：国土交通省(港湾)</t>
    <phoneticPr fontId="3"/>
  </si>
  <si>
    <t>3：国土交通省(航空)</t>
    <phoneticPr fontId="3"/>
  </si>
  <si>
    <t>4：農林水産省</t>
    <rPh sb="3" eb="4">
      <t>リン</t>
    </rPh>
    <rPh sb="5" eb="6">
      <t>サン</t>
    </rPh>
    <phoneticPr fontId="3"/>
  </si>
  <si>
    <t>5：下水道局</t>
    <phoneticPr fontId="3"/>
  </si>
  <si>
    <t>6：日本下水道事業団</t>
    <phoneticPr fontId="3"/>
  </si>
  <si>
    <t>8：都市再生機構</t>
    <rPh sb="4" eb="6">
      <t>サイセイ</t>
    </rPh>
    <rPh sb="6" eb="8">
      <t>キコウ</t>
    </rPh>
    <phoneticPr fontId="3"/>
  </si>
  <si>
    <t>10:補助ダム</t>
    <rPh sb="3" eb="5">
      <t>ホジョ</t>
    </rPh>
    <phoneticPr fontId="3"/>
  </si>
  <si>
    <t>=$Ｓ$2:$Ｓ$55</t>
    <phoneticPr fontId="3"/>
  </si>
  <si>
    <t>=$Ｓ$109:$Ｓ$119</t>
    <phoneticPr fontId="3"/>
  </si>
  <si>
    <t>=$Ｓ$127:$Ｓ$132</t>
    <phoneticPr fontId="3"/>
  </si>
  <si>
    <t>=$Ｓ$66:$Ｓ$99</t>
    <phoneticPr fontId="3"/>
  </si>
  <si>
    <t>=$Ｓ$143:$Ｓ$154</t>
    <phoneticPr fontId="3"/>
  </si>
  <si>
    <t>=$Ｓ$165:$Ｓ$177</t>
    <phoneticPr fontId="3"/>
  </si>
  <si>
    <t>=$Ｓ$187:$Ｓ$193</t>
    <phoneticPr fontId="3"/>
  </si>
  <si>
    <t>=$Ｓ$57:$Ｓ$59</t>
    <phoneticPr fontId="3"/>
  </si>
  <si>
    <t>=$J$1:$J$6</t>
    <phoneticPr fontId="3"/>
  </si>
  <si>
    <t>=$J$7:$J$12</t>
    <phoneticPr fontId="3"/>
  </si>
  <si>
    <t>=$J$1:$J$5</t>
    <phoneticPr fontId="3"/>
  </si>
  <si>
    <t>=$J$19:$J$22</t>
    <phoneticPr fontId="3"/>
  </si>
  <si>
    <t>=$J$25:$J$28</t>
    <phoneticPr fontId="3"/>
  </si>
  <si>
    <t>191：電気通信設備工事(道路維持工事)</t>
    <phoneticPr fontId="3"/>
  </si>
  <si>
    <r>
      <t>192：電気通信設備工事(河川維持工事)</t>
    </r>
    <r>
      <rPr>
        <sz val="11"/>
        <rFont val="ＭＳ Ｐゴシック"/>
        <family val="3"/>
        <charset val="128"/>
      </rPr>
      <t/>
    </r>
    <phoneticPr fontId="3"/>
  </si>
  <si>
    <t>151：コンクリートダム工事(建)</t>
    <phoneticPr fontId="3"/>
  </si>
  <si>
    <t>161：フィルダム工事(建)</t>
    <phoneticPr fontId="3"/>
  </si>
  <si>
    <t>314：防舷材、電気防食工事</t>
    <phoneticPr fontId="3"/>
  </si>
  <si>
    <r>
      <t>平成2</t>
    </r>
    <r>
      <rPr>
        <sz val="10"/>
        <color indexed="14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3"/>
  </si>
  <si>
    <t>発注２</t>
    <phoneticPr fontId="3"/>
  </si>
  <si>
    <t>○</t>
    <phoneticPr fontId="3"/>
  </si>
  <si>
    <t>保全</t>
    <rPh sb="0" eb="2">
      <t>ホゼン</t>
    </rPh>
    <phoneticPr fontId="3"/>
  </si>
  <si>
    <t>11.高速道路（施設保全）</t>
    <rPh sb="3" eb="5">
      <t>コウソク</t>
    </rPh>
    <rPh sb="5" eb="7">
      <t>ドウロ</t>
    </rPh>
    <rPh sb="8" eb="10">
      <t>シセツ</t>
    </rPh>
    <rPh sb="10" eb="12">
      <t>ホゼン</t>
    </rPh>
    <phoneticPr fontId="3"/>
  </si>
  <si>
    <t>=Ｖ11:Ｖ15</t>
    <phoneticPr fontId="3"/>
  </si>
  <si>
    <t>=J19:J22</t>
    <phoneticPr fontId="3"/>
  </si>
  <si>
    <t>高速（施設保全）</t>
    <rPh sb="0" eb="2">
      <t>コウソク</t>
    </rPh>
    <rPh sb="3" eb="5">
      <t>シセツ</t>
    </rPh>
    <rPh sb="5" eb="7">
      <t>ホゼン</t>
    </rPh>
    <phoneticPr fontId="3"/>
  </si>
  <si>
    <t>701：トンネル非常用設備</t>
    <rPh sb="8" eb="11">
      <t>ヒジョウヨウ</t>
    </rPh>
    <rPh sb="11" eb="13">
      <t>セツビ</t>
    </rPh>
    <phoneticPr fontId="3"/>
  </si>
  <si>
    <t>702：トンネル換気設備</t>
    <rPh sb="8" eb="10">
      <t>カンキ</t>
    </rPh>
    <rPh sb="10" eb="12">
      <t>セツビ</t>
    </rPh>
    <phoneticPr fontId="3"/>
  </si>
  <si>
    <t>703：給排水衛生設備</t>
    <rPh sb="4" eb="7">
      <t>キュウハイスイ</t>
    </rPh>
    <rPh sb="7" eb="9">
      <t>エイセイ</t>
    </rPh>
    <rPh sb="9" eb="11">
      <t>セツビ</t>
    </rPh>
    <phoneticPr fontId="3"/>
  </si>
  <si>
    <t>704：軸重計設備</t>
    <rPh sb="4" eb="5">
      <t>ジク</t>
    </rPh>
    <rPh sb="5" eb="6">
      <t>ジュウ</t>
    </rPh>
    <rPh sb="6" eb="7">
      <t>ケイ</t>
    </rPh>
    <rPh sb="7" eb="9">
      <t>セツビ</t>
    </rPh>
    <phoneticPr fontId="3"/>
  </si>
  <si>
    <t>705：照明設備</t>
    <rPh sb="4" eb="6">
      <t>ショウメイ</t>
    </rPh>
    <rPh sb="6" eb="8">
      <t>セツビ</t>
    </rPh>
    <phoneticPr fontId="3"/>
  </si>
  <si>
    <t>706：受配電自家発設備</t>
    <rPh sb="4" eb="5">
      <t>ジュ</t>
    </rPh>
    <rPh sb="5" eb="7">
      <t>ハイデン</t>
    </rPh>
    <rPh sb="7" eb="9">
      <t>ジカ</t>
    </rPh>
    <rPh sb="9" eb="10">
      <t>ハツ</t>
    </rPh>
    <rPh sb="10" eb="12">
      <t>セツビ</t>
    </rPh>
    <phoneticPr fontId="3"/>
  </si>
  <si>
    <t>707：道路情報設備</t>
    <rPh sb="4" eb="6">
      <t>ドウロ</t>
    </rPh>
    <rPh sb="6" eb="8">
      <t>ジョウホウ</t>
    </rPh>
    <rPh sb="8" eb="10">
      <t>セツビ</t>
    </rPh>
    <phoneticPr fontId="3"/>
  </si>
  <si>
    <t>708：遠方監視制御設備</t>
    <rPh sb="4" eb="6">
      <t>エンポウ</t>
    </rPh>
    <rPh sb="6" eb="8">
      <t>カンシ</t>
    </rPh>
    <rPh sb="8" eb="10">
      <t>セイギョ</t>
    </rPh>
    <rPh sb="10" eb="12">
      <t>セツビ</t>
    </rPh>
    <phoneticPr fontId="3"/>
  </si>
  <si>
    <t>709：無線設備</t>
    <rPh sb="4" eb="6">
      <t>ムセン</t>
    </rPh>
    <rPh sb="6" eb="8">
      <t>セツビ</t>
    </rPh>
    <phoneticPr fontId="3"/>
  </si>
  <si>
    <t>710：CCTV設備</t>
    <rPh sb="8" eb="10">
      <t>セツビ</t>
    </rPh>
    <phoneticPr fontId="3"/>
  </si>
  <si>
    <t>711：ETC設備</t>
    <rPh sb="7" eb="9">
      <t>セツビ</t>
    </rPh>
    <phoneticPr fontId="3"/>
  </si>
  <si>
    <t>712：通信線路</t>
    <rPh sb="4" eb="6">
      <t>ツウシン</t>
    </rPh>
    <rPh sb="6" eb="8">
      <t>センロ</t>
    </rPh>
    <phoneticPr fontId="3"/>
  </si>
  <si>
    <r>
      <t>平成</t>
    </r>
    <r>
      <rPr>
        <sz val="10"/>
        <color indexed="14"/>
        <rFont val="ＭＳ Ｐゴシック"/>
        <family val="3"/>
        <charset val="128"/>
      </rPr>
      <t>21～23</t>
    </r>
    <r>
      <rPr>
        <sz val="10"/>
        <rFont val="ＭＳ Ｐゴシック"/>
        <family val="3"/>
        <charset val="128"/>
      </rPr>
      <t>年度</t>
    </r>
    <rPh sb="0" eb="2">
      <t>ヘイセイ</t>
    </rPh>
    <rPh sb="7" eb="9">
      <t>ネンド</t>
    </rPh>
    <phoneticPr fontId="3"/>
  </si>
  <si>
    <t>×</t>
    <phoneticPr fontId="3"/>
  </si>
  <si>
    <t>=Ｓ204:Ｓ229</t>
    <phoneticPr fontId="3"/>
  </si>
  <si>
    <t>410：一般土工</t>
    <phoneticPr fontId="3"/>
  </si>
  <si>
    <t>430：鉄骨橋梁</t>
    <phoneticPr fontId="3"/>
  </si>
  <si>
    <t>440：ＰＣ橋梁</t>
    <phoneticPr fontId="3"/>
  </si>
  <si>
    <t>450：トンネル</t>
    <phoneticPr fontId="3"/>
  </si>
  <si>
    <t>460：トンネルと他工種</t>
    <phoneticPr fontId="3"/>
  </si>
  <si>
    <t>470：舗装</t>
    <phoneticPr fontId="3"/>
  </si>
  <si>
    <t>480：遮音壁・標識等</t>
    <phoneticPr fontId="3"/>
  </si>
  <si>
    <t>713：維持（施設保全）</t>
    <rPh sb="4" eb="6">
      <t>イジ</t>
    </rPh>
    <rPh sb="7" eb="9">
      <t>シセツ</t>
    </rPh>
    <rPh sb="9" eb="11">
      <t>ホゼン</t>
    </rPh>
    <phoneticPr fontId="3"/>
  </si>
  <si>
    <t>490：維持(土木工事)</t>
    <rPh sb="7" eb="9">
      <t>ドボク</t>
    </rPh>
    <rPh sb="9" eb="11">
      <t>コウジ</t>
    </rPh>
    <phoneticPr fontId="3"/>
  </si>
  <si>
    <t>④</t>
    <phoneticPr fontId="3"/>
  </si>
  <si>
    <t>C41</t>
    <phoneticPr fontId="3"/>
  </si>
  <si>
    <t>7：東日本高速道路（株）</t>
    <phoneticPr fontId="3"/>
  </si>
  <si>
    <t>=$S$262:$S$267</t>
    <phoneticPr fontId="3"/>
  </si>
  <si>
    <t>保全　東日本高速道路(株)</t>
    <rPh sb="0" eb="2">
      <t>ホゼン</t>
    </rPh>
    <rPh sb="3" eb="4">
      <t>ヒガシ</t>
    </rPh>
    <rPh sb="4" eb="6">
      <t>ニホン</t>
    </rPh>
    <rPh sb="6" eb="8">
      <t>コウソク</t>
    </rPh>
    <rPh sb="8" eb="10">
      <t>ドウロ</t>
    </rPh>
    <rPh sb="10" eb="13">
      <t>カブ</t>
    </rPh>
    <phoneticPr fontId="3"/>
  </si>
  <si>
    <t>$o$13</t>
    <phoneticPr fontId="3"/>
  </si>
  <si>
    <t>4：農林水産省</t>
    <phoneticPr fontId="3"/>
  </si>
  <si>
    <t>鋼橋等工場製作費
（電気通信設備工事の場合は、機器単体費）</t>
    <phoneticPr fontId="3"/>
  </si>
  <si>
    <t>最終工事請負金額（消費税込）</t>
    <rPh sb="0" eb="2">
      <t>サイシュウ</t>
    </rPh>
    <rPh sb="2" eb="4">
      <t>コウジ</t>
    </rPh>
    <rPh sb="4" eb="6">
      <t>ウケオイ</t>
    </rPh>
    <rPh sb="6" eb="8">
      <t>キンガク</t>
    </rPh>
    <rPh sb="9" eb="12">
      <t>ショウヒゼイ</t>
    </rPh>
    <rPh sb="12" eb="13">
      <t>コミ</t>
    </rPh>
    <phoneticPr fontId="3"/>
  </si>
  <si>
    <t>(単位千円)</t>
    <phoneticPr fontId="2"/>
  </si>
  <si>
    <t>　　工期延期日数は元請と一致するように入力してください</t>
    <rPh sb="2" eb="4">
      <t>コウキ</t>
    </rPh>
    <rPh sb="4" eb="6">
      <t>エンキ</t>
    </rPh>
    <rPh sb="6" eb="8">
      <t>ニッスウ</t>
    </rPh>
    <rPh sb="9" eb="11">
      <t>モトウケ</t>
    </rPh>
    <rPh sb="12" eb="14">
      <t>イッチ</t>
    </rPh>
    <rPh sb="19" eb="21">
      <t>ニュウリョク</t>
    </rPh>
    <phoneticPr fontId="3"/>
  </si>
  <si>
    <t>(7)その他</t>
    <rPh sb="5" eb="6">
      <t>タ</t>
    </rPh>
    <phoneticPr fontId="3"/>
  </si>
  <si>
    <t>1)処分費「(7)その他のうち、処分費」</t>
    <rPh sb="2" eb="5">
      <t>ショブンヒ</t>
    </rPh>
    <rPh sb="11" eb="12">
      <t>タ</t>
    </rPh>
    <rPh sb="16" eb="19">
      <t>ショブンヒ</t>
    </rPh>
    <phoneticPr fontId="3"/>
  </si>
  <si>
    <t>1)交通誘導警備員A</t>
    <rPh sb="2" eb="4">
      <t>コウツウ</t>
    </rPh>
    <rPh sb="4" eb="6">
      <t>ユウドウ</t>
    </rPh>
    <rPh sb="6" eb="9">
      <t>ケイビイン</t>
    </rPh>
    <phoneticPr fontId="3"/>
  </si>
  <si>
    <t>2)交通誘導警備員B</t>
    <rPh sb="2" eb="4">
      <t>コウツウ</t>
    </rPh>
    <rPh sb="4" eb="6">
      <t>ユウドウ</t>
    </rPh>
    <rPh sb="6" eb="9">
      <t>ケイビイン</t>
    </rPh>
    <phoneticPr fontId="3"/>
  </si>
  <si>
    <t>整理番号</t>
  </si>
  <si>
    <t>ファイル種別</t>
    <rPh sb="4" eb="6">
      <t>シュベツ</t>
    </rPh>
    <phoneticPr fontId="3"/>
  </si>
  <si>
    <t>省庁</t>
  </si>
  <si>
    <t>局</t>
  </si>
  <si>
    <t>抽出年度
（調査票Ver）</t>
    <phoneticPr fontId="3"/>
  </si>
  <si>
    <t>工種区分</t>
  </si>
  <si>
    <t>工種区分
（詳細）</t>
  </si>
  <si>
    <t>請負金額
（百万）</t>
  </si>
  <si>
    <t>工事名</t>
  </si>
  <si>
    <t>工期</t>
  </si>
  <si>
    <t>発注者</t>
  </si>
  <si>
    <t>請負業者</t>
  </si>
  <si>
    <t>未入力件数
（発注調査票）</t>
  </si>
  <si>
    <t>エラー件数
（発注調査票）</t>
  </si>
  <si>
    <t>チェック回数
（発注調査票）</t>
  </si>
  <si>
    <t>未入力件数
（元請調査票）</t>
  </si>
  <si>
    <t>エラー件数
（元請調査票）</t>
  </si>
  <si>
    <t>自</t>
  </si>
  <si>
    <t>至</t>
  </si>
  <si>
    <t>事務所・出張所</t>
  </si>
  <si>
    <t>役職</t>
  </si>
  <si>
    <t>担当者氏名</t>
  </si>
  <si>
    <t>請負業者名</t>
  </si>
  <si>
    <t>201：ほ場整備工事</t>
  </si>
  <si>
    <t>211：農用地造成工事</t>
  </si>
  <si>
    <t>222：農道工事</t>
  </si>
  <si>
    <t>223：農道工事</t>
  </si>
  <si>
    <t>224：農道工事</t>
  </si>
  <si>
    <t>225：農道工事</t>
  </si>
  <si>
    <t>231：水路トンネル工事</t>
  </si>
  <si>
    <t>241：水路工事</t>
  </si>
  <si>
    <t>261：管水路工事</t>
  </si>
  <si>
    <t>271：畑かん施設工事</t>
  </si>
  <si>
    <t>281：干拓工事</t>
  </si>
  <si>
    <t>202：その他土木工事（１）</t>
  </si>
  <si>
    <t>203：その他土木工事（１）</t>
  </si>
  <si>
    <t>204：その他土木工事（１）</t>
  </si>
  <si>
    <t>293：その他土木工事（１）</t>
  </si>
  <si>
    <t>294：その他土木工事（１）</t>
  </si>
  <si>
    <t>296：その他土木工事（１）</t>
  </si>
  <si>
    <t>205：その他土木工事（２）</t>
  </si>
  <si>
    <t>206：その他土木工事（２）</t>
  </si>
  <si>
    <t>207：その他土木工事（２）</t>
  </si>
  <si>
    <t>291：その他土木工事（２）</t>
  </si>
  <si>
    <t>295：その他土木工事（２）</t>
  </si>
  <si>
    <t>297：フィルダム工事(農)</t>
    <rPh sb="12" eb="13">
      <t>ノウ</t>
    </rPh>
    <phoneticPr fontId="4"/>
  </si>
  <si>
    <t>298：コンクリートダム工事(農)</t>
    <rPh sb="15" eb="16">
      <t>ノウ</t>
    </rPh>
    <phoneticPr fontId="4"/>
  </si>
  <si>
    <r>
      <t>299：海岸工事(農)</t>
    </r>
    <r>
      <rPr>
        <sz val="11"/>
        <rFont val="ＭＳ Ｐゴシック"/>
        <family val="3"/>
        <charset val="128"/>
      </rPr>
      <t/>
    </r>
    <rPh sb="9" eb="10">
      <t>ノウ</t>
    </rPh>
    <phoneticPr fontId="4"/>
  </si>
  <si>
    <t>262：管更生工事（機械製管工法）</t>
    <rPh sb="7" eb="9">
      <t>コウジ</t>
    </rPh>
    <rPh sb="10" eb="12">
      <t>キカイ</t>
    </rPh>
    <phoneticPr fontId="4"/>
  </si>
  <si>
    <t>263：管更生工事（人力製管工法）</t>
    <rPh sb="10" eb="12">
      <t>ジンリキ</t>
    </rPh>
    <phoneticPr fontId="4"/>
  </si>
  <si>
    <t>264：管更生工事（反転工法）</t>
  </si>
  <si>
    <t>265：管更生工事（形成工法）</t>
  </si>
  <si>
    <t>266：管更生工事（その他工法）</t>
    <rPh sb="12" eb="13">
      <t>タ</t>
    </rPh>
    <rPh sb="13" eb="15">
      <t>コウホウ</t>
    </rPh>
    <phoneticPr fontId="4"/>
  </si>
  <si>
    <t>5：補正なし</t>
    <rPh sb="2" eb="4">
      <t>ホセイ</t>
    </rPh>
    <phoneticPr fontId="5"/>
  </si>
  <si>
    <t>4：山間僻地及び離島</t>
    <phoneticPr fontId="3"/>
  </si>
  <si>
    <t>1：一般交通影響有り（1）</t>
    <rPh sb="2" eb="4">
      <t>イッパン</t>
    </rPh>
    <rPh sb="4" eb="6">
      <t>コウツウ</t>
    </rPh>
    <rPh sb="6" eb="8">
      <t>エイキョウ</t>
    </rPh>
    <rPh sb="8" eb="9">
      <t>アリ</t>
    </rPh>
    <phoneticPr fontId="5"/>
  </si>
  <si>
    <t>2：一般交通影響有り（2）</t>
    <rPh sb="2" eb="4">
      <t>イッパン</t>
    </rPh>
    <rPh sb="4" eb="6">
      <t>コウツウ</t>
    </rPh>
    <rPh sb="6" eb="8">
      <t>エイキョウ</t>
    </rPh>
    <rPh sb="8" eb="9">
      <t>アリ</t>
    </rPh>
    <phoneticPr fontId="5"/>
  </si>
  <si>
    <t>*千円単位で入力し、千円未満は四捨五入すること。</t>
    <rPh sb="1" eb="3">
      <t>センエン</t>
    </rPh>
    <rPh sb="3" eb="5">
      <t>タンイ</t>
    </rPh>
    <rPh sb="6" eb="8">
      <t>ニュウリョク</t>
    </rPh>
    <rPh sb="10" eb="12">
      <t>センエン</t>
    </rPh>
    <rPh sb="12" eb="14">
      <t>ミマン</t>
    </rPh>
    <rPh sb="15" eb="19">
      <t>シシャゴニュウ</t>
    </rPh>
    <phoneticPr fontId="3"/>
  </si>
  <si>
    <t>発注年度</t>
    <rPh sb="0" eb="2">
      <t>ハッチュウ</t>
    </rPh>
    <rPh sb="2" eb="4">
      <t>ネンド</t>
    </rPh>
    <phoneticPr fontId="1"/>
  </si>
  <si>
    <t>地域特性コード</t>
    <phoneticPr fontId="1"/>
  </si>
  <si>
    <t>地方部交通影響無</t>
    <rPh sb="0" eb="3">
      <t>チホウブ</t>
    </rPh>
    <rPh sb="3" eb="5">
      <t>コウツウ</t>
    </rPh>
    <rPh sb="5" eb="7">
      <t>エイキョウ</t>
    </rPh>
    <rPh sb="7" eb="8">
      <t>ナ</t>
    </rPh>
    <phoneticPr fontId="1"/>
  </si>
  <si>
    <t>地方部交通影響有・山間僻地及び離島</t>
    <rPh sb="0" eb="3">
      <t>チホウブ</t>
    </rPh>
    <rPh sb="3" eb="5">
      <t>コウツウ</t>
    </rPh>
    <rPh sb="5" eb="7">
      <t>エイキョウ</t>
    </rPh>
    <rPh sb="7" eb="8">
      <t>アリ</t>
    </rPh>
    <rPh sb="9" eb="11">
      <t>サンカン</t>
    </rPh>
    <rPh sb="11" eb="13">
      <t>ヘキチ</t>
    </rPh>
    <rPh sb="13" eb="14">
      <t>オヨ</t>
    </rPh>
    <rPh sb="15" eb="17">
      <t>リトウ</t>
    </rPh>
    <phoneticPr fontId="1"/>
  </si>
  <si>
    <t>市街地</t>
    <rPh sb="0" eb="3">
      <t>シガイチ</t>
    </rPh>
    <phoneticPr fontId="1"/>
  </si>
  <si>
    <t>発注年度</t>
    <rPh sb="0" eb="2">
      <t>ハッチュウ</t>
    </rPh>
    <rPh sb="2" eb="4">
      <t>ネンド</t>
    </rPh>
    <phoneticPr fontId="2"/>
  </si>
  <si>
    <t>1：市街地（2.0%）</t>
  </si>
  <si>
    <t>2：山間僻地及び離島（1.0%）</t>
  </si>
  <si>
    <t>3：地方部（一般交通等の影響を受ける場合）（1.5%）</t>
    <rPh sb="4" eb="5">
      <t>ブ</t>
    </rPh>
    <rPh sb="6" eb="8">
      <t>イッパン</t>
    </rPh>
    <rPh sb="8" eb="10">
      <t>コウツウ</t>
    </rPh>
    <rPh sb="10" eb="11">
      <t>トウ</t>
    </rPh>
    <rPh sb="12" eb="14">
      <t>エイキョウ</t>
    </rPh>
    <rPh sb="15" eb="16">
      <t>ウ</t>
    </rPh>
    <rPh sb="18" eb="20">
      <t>バアイ</t>
    </rPh>
    <phoneticPr fontId="6"/>
  </si>
  <si>
    <t>4：地方部（一般交通等の影響を受けない場合）</t>
    <rPh sb="4" eb="5">
      <t>ブ</t>
    </rPh>
    <rPh sb="6" eb="8">
      <t>イッパン</t>
    </rPh>
    <rPh sb="8" eb="10">
      <t>コウツウ</t>
    </rPh>
    <rPh sb="10" eb="11">
      <t>トウ</t>
    </rPh>
    <rPh sb="12" eb="14">
      <t>エイキョウ</t>
    </rPh>
    <rPh sb="15" eb="16">
      <t>ウ</t>
    </rPh>
    <rPh sb="19" eb="21">
      <t>バアイ</t>
    </rPh>
    <phoneticPr fontId="6"/>
  </si>
  <si>
    <t>H29補正</t>
    <rPh sb="3" eb="5">
      <t>ホセイ</t>
    </rPh>
    <phoneticPr fontId="1"/>
  </si>
  <si>
    <t>H28以前補正</t>
    <rPh sb="3" eb="5">
      <t>イゼン</t>
    </rPh>
    <rPh sb="5" eb="7">
      <t>ホセイ</t>
    </rPh>
    <phoneticPr fontId="1"/>
  </si>
  <si>
    <t>3：市街地（DID補正）</t>
    <rPh sb="2" eb="5">
      <t>シガイチ</t>
    </rPh>
    <rPh sb="9" eb="11">
      <t>ホセイ</t>
    </rPh>
    <phoneticPr fontId="5"/>
  </si>
  <si>
    <t>246：コンクリート補修工事（トンネル水路）</t>
    <rPh sb="10" eb="12">
      <t>ホシュウ</t>
    </rPh>
    <rPh sb="12" eb="14">
      <t>コウジ</t>
    </rPh>
    <rPh sb="19" eb="21">
      <t>スイロ</t>
    </rPh>
    <phoneticPr fontId="6"/>
  </si>
  <si>
    <t>247：コンクリート補修工事（開水路）</t>
    <rPh sb="10" eb="12">
      <t>ホシュウ</t>
    </rPh>
    <rPh sb="12" eb="14">
      <t>コウジ</t>
    </rPh>
    <rPh sb="15" eb="16">
      <t>カイ</t>
    </rPh>
    <rPh sb="16" eb="18">
      <t>スイロ</t>
    </rPh>
    <phoneticPr fontId="6"/>
  </si>
  <si>
    <t>ver.</t>
    <phoneticPr fontId="3"/>
  </si>
  <si>
    <t>(2) 支給品費</t>
    <rPh sb="6" eb="7">
      <t>ヒン</t>
    </rPh>
    <phoneticPr fontId="3"/>
  </si>
  <si>
    <t>3) 現場環境改善費の率分</t>
    <rPh sb="3" eb="5">
      <t>ゲンバ</t>
    </rPh>
    <rPh sb="5" eb="7">
      <t>カンキョウ</t>
    </rPh>
    <rPh sb="7" eb="10">
      <t>カイゼンヒ</t>
    </rPh>
    <phoneticPr fontId="3"/>
  </si>
  <si>
    <t>4) 現場環境改善費の積上分</t>
  </si>
  <si>
    <t>252：河川及び排水路工事</t>
  </si>
  <si>
    <t>253：河川及び排水路工事</t>
  </si>
  <si>
    <t>Ver20.01</t>
    <phoneticPr fontId="3"/>
  </si>
  <si>
    <t>令和2年度</t>
    <rPh sb="3" eb="5">
      <t>ネンド</t>
    </rPh>
    <phoneticPr fontId="3"/>
  </si>
  <si>
    <t>３．本調査票は、令和2年度積算基準に準じております。</t>
    <rPh sb="2" eb="5">
      <t>ホンチョウサ</t>
    </rPh>
    <rPh sb="5" eb="6">
      <t>ヒョウ</t>
    </rPh>
    <rPh sb="8" eb="10">
      <t>レイワ</t>
    </rPh>
    <rPh sb="11" eb="13">
      <t>ネンド</t>
    </rPh>
    <rPh sb="13" eb="15">
      <t>セキサン</t>
    </rPh>
    <rPh sb="15" eb="17">
      <t>キジュン</t>
    </rPh>
    <rPh sb="18" eb="19">
      <t>ジュン</t>
    </rPh>
    <phoneticPr fontId="42"/>
  </si>
  <si>
    <t>　　令和元年度（平成31年度）以前に発注した工事は、適宜名称の読み替え等を行い、入力して下さい。</t>
    <rPh sb="2" eb="4">
      <t>レイワ</t>
    </rPh>
    <rPh sb="4" eb="6">
      <t>ガンネン</t>
    </rPh>
    <rPh sb="6" eb="7">
      <t>ド</t>
    </rPh>
    <rPh sb="8" eb="10">
      <t>ヘイセイ</t>
    </rPh>
    <rPh sb="12" eb="14">
      <t>ネンド</t>
    </rPh>
    <rPh sb="15" eb="17">
      <t>イゼン</t>
    </rPh>
    <rPh sb="18" eb="20">
      <t>ハッチュウ</t>
    </rPh>
    <rPh sb="22" eb="24">
      <t>コウジ</t>
    </rPh>
    <rPh sb="26" eb="28">
      <t>テキギ</t>
    </rPh>
    <rPh sb="28" eb="30">
      <t>メイショウ</t>
    </rPh>
    <rPh sb="31" eb="32">
      <t>ヨ</t>
    </rPh>
    <rPh sb="33" eb="34">
      <t>カ</t>
    </rPh>
    <rPh sb="35" eb="36">
      <t>トウ</t>
    </rPh>
    <rPh sb="37" eb="38">
      <t>オコナ</t>
    </rPh>
    <rPh sb="40" eb="42">
      <t>ニュウリョク</t>
    </rPh>
    <rPh sb="44" eb="45">
      <t>クダ</t>
    </rPh>
    <phoneticPr fontId="42"/>
  </si>
  <si>
    <t>工事における工期の延長に関する設計変更額算出調書（積算値）</t>
    <rPh sb="0" eb="2">
      <t>コウジ</t>
    </rPh>
    <rPh sb="6" eb="8">
      <t>コウキ</t>
    </rPh>
    <rPh sb="9" eb="11">
      <t>エンチョウ</t>
    </rPh>
    <rPh sb="12" eb="13">
      <t>カン</t>
    </rPh>
    <rPh sb="15" eb="17">
      <t>セッケイ</t>
    </rPh>
    <rPh sb="17" eb="19">
      <t>ヘンコウ</t>
    </rPh>
    <rPh sb="19" eb="20">
      <t>ガク</t>
    </rPh>
    <rPh sb="20" eb="22">
      <t>サンシュツ</t>
    </rPh>
    <rPh sb="22" eb="24">
      <t>チョウショ</t>
    </rPh>
    <rPh sb="25" eb="27">
      <t>セキサン</t>
    </rPh>
    <rPh sb="27" eb="28">
      <t>チ</t>
    </rPh>
    <phoneticPr fontId="3"/>
  </si>
  <si>
    <t>①延長期間</t>
    <rPh sb="1" eb="3">
      <t>エンチョウ</t>
    </rPh>
    <rPh sb="3" eb="5">
      <t>キカン</t>
    </rPh>
    <phoneticPr fontId="3"/>
  </si>
  <si>
    <t>延長日数</t>
    <rPh sb="0" eb="2">
      <t>エンチョウ</t>
    </rPh>
    <rPh sb="2" eb="4">
      <t>ニッスウ</t>
    </rPh>
    <phoneticPr fontId="3"/>
  </si>
  <si>
    <t>②延長原因</t>
    <rPh sb="1" eb="3">
      <t>エンチョウ</t>
    </rPh>
    <rPh sb="3" eb="5">
      <t>ゲンイン</t>
    </rPh>
    <phoneticPr fontId="3"/>
  </si>
  <si>
    <t>③延長命令内容</t>
    <rPh sb="1" eb="3">
      <t>エンチョウ</t>
    </rPh>
    <rPh sb="3" eb="5">
      <t>メイレイ</t>
    </rPh>
    <rPh sb="5" eb="7">
      <t>ナイヨウ</t>
    </rPh>
    <phoneticPr fontId="3"/>
  </si>
  <si>
    <t>６．新型コロナウイルス感染症の感染拡大防止のため</t>
    <rPh sb="2" eb="4">
      <t>シンガタ</t>
    </rPh>
    <rPh sb="11" eb="14">
      <t>カンセンショウ</t>
    </rPh>
    <rPh sb="15" eb="17">
      <t>カンセン</t>
    </rPh>
    <rPh sb="17" eb="19">
      <t>カクダイ</t>
    </rPh>
    <rPh sb="19" eb="21">
      <t>ボウシ</t>
    </rPh>
    <phoneticPr fontId="3"/>
  </si>
  <si>
    <t>７．その他</t>
    <rPh sb="4" eb="5">
      <t>タ</t>
    </rPh>
    <phoneticPr fontId="3"/>
  </si>
  <si>
    <t>令和3</t>
    <rPh sb="0" eb="2">
      <t>レイワ</t>
    </rPh>
    <phoneticPr fontId="4"/>
  </si>
  <si>
    <t>令和2</t>
    <rPh sb="0" eb="2">
      <t>レイワ</t>
    </rPh>
    <phoneticPr fontId="4"/>
  </si>
  <si>
    <t>令和元</t>
    <rPh sb="0" eb="2">
      <t>レイワ</t>
    </rPh>
    <phoneticPr fontId="4"/>
  </si>
  <si>
    <t>平成31</t>
    <rPh sb="0" eb="2">
      <t>ヘイセイ</t>
    </rPh>
    <phoneticPr fontId="4"/>
  </si>
  <si>
    <t>平成30</t>
    <rPh sb="0" eb="2">
      <t>ヘイセイ</t>
    </rPh>
    <phoneticPr fontId="4"/>
  </si>
  <si>
    <t>平成29</t>
    <rPh sb="0" eb="2">
      <t>ヘイセイ</t>
    </rPh>
    <phoneticPr fontId="4"/>
  </si>
  <si>
    <t>平成28</t>
    <rPh sb="0" eb="2">
      <t>ヘイセイ</t>
    </rPh>
    <phoneticPr fontId="4"/>
  </si>
  <si>
    <t>平成27</t>
    <rPh sb="0" eb="2">
      <t>ヘイセイ</t>
    </rPh>
    <phoneticPr fontId="4"/>
  </si>
  <si>
    <t>平成26</t>
    <rPh sb="0" eb="2">
      <t>ヘイセイ</t>
    </rPh>
    <phoneticPr fontId="4"/>
  </si>
  <si>
    <t>平成25</t>
    <rPh sb="0" eb="2">
      <t>ヘイセイ</t>
    </rPh>
    <phoneticPr fontId="4"/>
  </si>
  <si>
    <t>和暦</t>
    <rPh sb="0" eb="2">
      <t>ワレキ</t>
    </rPh>
    <phoneticPr fontId="3"/>
  </si>
  <si>
    <t>工事における工期の延長に関する設計変更額算出調書（積算値）</t>
    <phoneticPr fontId="3"/>
  </si>
  <si>
    <t>A　墜落制止用器具（フルハーネス）費用
「ニ 安全費」のうち、墜落制止用器具（フルハーネス）費用</t>
    <rPh sb="2" eb="4">
      <t>ツイラク</t>
    </rPh>
    <rPh sb="4" eb="6">
      <t>セイシ</t>
    </rPh>
    <rPh sb="6" eb="7">
      <t>ヨウ</t>
    </rPh>
    <rPh sb="7" eb="9">
      <t>キグ</t>
    </rPh>
    <rPh sb="17" eb="19">
      <t>ヒヨウ</t>
    </rPh>
    <rPh sb="23" eb="25">
      <t>アンゼン</t>
    </rPh>
    <rPh sb="25" eb="26">
      <t>ヒ</t>
    </rPh>
    <rPh sb="31" eb="33">
      <t>ツイラク</t>
    </rPh>
    <rPh sb="33" eb="35">
      <t>セイシ</t>
    </rPh>
    <rPh sb="35" eb="36">
      <t>ヨウ</t>
    </rPh>
    <rPh sb="36" eb="38">
      <t>キグ</t>
    </rPh>
    <rPh sb="46" eb="48">
      <t>ヒヨウ</t>
    </rPh>
    <phoneticPr fontId="1"/>
  </si>
  <si>
    <t>5) 新型コロナウイルスの感染拡大防止対策に係る費用</t>
  </si>
  <si>
    <t>　うち、新型コロナウイルスの感染拡大防止対策に係る費用</t>
    <phoneticPr fontId="3"/>
  </si>
  <si>
    <t>工種</t>
    <rPh sb="0" eb="2">
      <t>コウシュ</t>
    </rPh>
    <phoneticPr fontId="3"/>
  </si>
  <si>
    <t>200：ほ場整備工事</t>
  </si>
  <si>
    <t>205：農用地造成工事</t>
  </si>
  <si>
    <t>210：舗装工事(農)</t>
  </si>
  <si>
    <t>211：舗装工事(農)</t>
  </si>
  <si>
    <t>215：道路改良工事(農)</t>
  </si>
  <si>
    <t>216：道路改良工事(農)</t>
  </si>
  <si>
    <t>220：水路トンネル工事</t>
  </si>
  <si>
    <t>225：水路工事</t>
  </si>
  <si>
    <t>230：排水路工事</t>
  </si>
  <si>
    <t>235：河川工事(農)</t>
  </si>
  <si>
    <t>240：管水路工事</t>
  </si>
  <si>
    <t>245：畑かん施設工事</t>
  </si>
  <si>
    <t>250：干拓工事</t>
  </si>
  <si>
    <t>285：その他土木工事（１）</t>
  </si>
  <si>
    <t>286：その他土木工事（１）</t>
  </si>
  <si>
    <t>287：その他土木工事（１）</t>
  </si>
  <si>
    <t>288：その他土木工事（１）</t>
  </si>
  <si>
    <t>289：その他土木工事（１）</t>
  </si>
  <si>
    <t>290：その他土木工事（１）</t>
  </si>
  <si>
    <t>292：その他土木工事（２）</t>
  </si>
  <si>
    <t>293：その他土木工事（２）</t>
  </si>
  <si>
    <t>294：その他土木工事（２）</t>
  </si>
  <si>
    <t>296：その他土木工事（２）</t>
  </si>
  <si>
    <t>297：その他土木工事（２）</t>
  </si>
  <si>
    <t>255：フィルダム工事(農)</t>
  </si>
  <si>
    <t>260：コンクリートダム工事(農)</t>
  </si>
  <si>
    <t>265：海岸工事(農)</t>
  </si>
  <si>
    <t>270：管更生工事（機械製管工法）</t>
  </si>
  <si>
    <t>271：管更生工事（人力製管工法）</t>
  </si>
  <si>
    <t>272：管更生工事（反転工法）</t>
  </si>
  <si>
    <t>273：管更生工事（形成工法）</t>
  </si>
  <si>
    <t>274：管更生工事（その他工法）</t>
  </si>
  <si>
    <t>275：コンクリート補修工事（トンネル水路）</t>
  </si>
  <si>
    <t>280：コンクリート補修工事（開水路）</t>
  </si>
  <si>
    <t>施工地域補正（共通仮設）</t>
    <rPh sb="0" eb="2">
      <t>セコウ</t>
    </rPh>
    <rPh sb="2" eb="4">
      <t>チイキ</t>
    </rPh>
    <rPh sb="4" eb="6">
      <t>ホセイ</t>
    </rPh>
    <rPh sb="7" eb="9">
      <t>キョウツウ</t>
    </rPh>
    <rPh sb="9" eb="11">
      <t>カセツ</t>
    </rPh>
    <phoneticPr fontId="3"/>
  </si>
  <si>
    <t>令和2年度</t>
    <rPh sb="0" eb="2">
      <t>レイワ</t>
    </rPh>
    <rPh sb="3" eb="5">
      <t>ネンド</t>
    </rPh>
    <phoneticPr fontId="44"/>
  </si>
  <si>
    <t>令和元年度</t>
    <rPh sb="0" eb="2">
      <t>レイワ</t>
    </rPh>
    <rPh sb="2" eb="4">
      <t>ガンネン</t>
    </rPh>
    <rPh sb="3" eb="5">
      <t>ネンド</t>
    </rPh>
    <phoneticPr fontId="44"/>
  </si>
  <si>
    <t>平成31年度</t>
    <rPh sb="0" eb="2">
      <t>ヘイセイ</t>
    </rPh>
    <rPh sb="4" eb="6">
      <t>ネンド</t>
    </rPh>
    <phoneticPr fontId="44"/>
  </si>
  <si>
    <t>平成30年度</t>
    <rPh sb="0" eb="2">
      <t>ヘイセイ</t>
    </rPh>
    <rPh sb="4" eb="6">
      <t>ネンド</t>
    </rPh>
    <phoneticPr fontId="44"/>
  </si>
  <si>
    <t>平成29年度</t>
    <rPh sb="0" eb="2">
      <t>ヘイセイ</t>
    </rPh>
    <rPh sb="4" eb="6">
      <t>ネンド</t>
    </rPh>
    <phoneticPr fontId="44"/>
  </si>
  <si>
    <t>平成28年度以前</t>
    <rPh sb="0" eb="2">
      <t>ヘイセイ</t>
    </rPh>
    <rPh sb="4" eb="6">
      <t>ネンド</t>
    </rPh>
    <rPh sb="6" eb="8">
      <t>イゼン</t>
    </rPh>
    <phoneticPr fontId="45"/>
  </si>
  <si>
    <t>1：一般交通影響有り（1）－1（×1.4）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</si>
  <si>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1：一般交通影響有り（1）（×1.3）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</si>
  <si>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1：市街地（2.0%）</t>
    <phoneticPr fontId="3"/>
  </si>
  <si>
    <t>2：一般交通影響有り（2）－1（×1.4）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</si>
  <si>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2：一般交通影響有り（2）（×1.2）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</si>
  <si>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2：山間僻地及び離島（1.0%）</t>
    <phoneticPr fontId="3"/>
  </si>
  <si>
    <t>3：市街地（DID補正）（1）－1（×1.4）</t>
    <rPh sb="2" eb="5">
      <t>シガイチ</t>
    </rPh>
    <rPh sb="9" eb="11">
      <t>ホセイ</t>
    </rPh>
    <phoneticPr fontId="3"/>
  </si>
  <si>
    <t>3：市街地（DID補正）（×1.2）</t>
    <rPh sb="2" eb="5">
      <t>シガイチ</t>
    </rPh>
    <rPh sb="9" eb="11">
      <t>ホセイ</t>
    </rPh>
    <phoneticPr fontId="3"/>
  </si>
  <si>
    <t>3：地方部（一般交通等の影響を受ける場合）（1.5%）</t>
    <rPh sb="4" eb="5">
      <t>ブ</t>
    </rPh>
    <rPh sb="6" eb="8">
      <t>イッパン</t>
    </rPh>
    <rPh sb="8" eb="10">
      <t>コウツウ</t>
    </rPh>
    <rPh sb="10" eb="11">
      <t>トウ</t>
    </rPh>
    <rPh sb="12" eb="14">
      <t>エイキョウ</t>
    </rPh>
    <rPh sb="15" eb="16">
      <t>ウ</t>
    </rPh>
    <rPh sb="18" eb="20">
      <t>バアイ</t>
    </rPh>
    <phoneticPr fontId="45"/>
  </si>
  <si>
    <t>4：一般交通影響有り（1）－2（×1.3）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</si>
  <si>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4：山間僻地及び離島（×1.3）</t>
    <phoneticPr fontId="3"/>
  </si>
  <si>
    <t>4：地方部（一般交通等の影響を受けない場合）</t>
    <rPh sb="4" eb="5">
      <t>ブ</t>
    </rPh>
    <rPh sb="6" eb="8">
      <t>イッパン</t>
    </rPh>
    <rPh sb="8" eb="10">
      <t>コウツウ</t>
    </rPh>
    <rPh sb="10" eb="11">
      <t>トウ</t>
    </rPh>
    <rPh sb="12" eb="14">
      <t>エイキョウ</t>
    </rPh>
    <rPh sb="15" eb="16">
      <t>ウ</t>
    </rPh>
    <rPh sb="19" eb="21">
      <t>バアイ</t>
    </rPh>
    <phoneticPr fontId="45"/>
  </si>
  <si>
    <t>5：一般交通影響有り（2）－2（×1.2）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</si>
  <si>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5：補正無し</t>
    <rPh sb="2" eb="4">
      <t>ホセイ</t>
    </rPh>
    <rPh sb="4" eb="5">
      <t>ナ</t>
    </rPh>
    <phoneticPr fontId="3"/>
  </si>
  <si>
    <t>6：市街地（DID補正）（1）－2（×1.2）</t>
    <rPh sb="2" eb="5">
      <t>シガイチ</t>
    </rPh>
    <rPh sb="9" eb="11">
      <t>ホセイ</t>
    </rPh>
    <phoneticPr fontId="3"/>
  </si>
  <si>
    <t>7：山間僻地及び離島（×1.3）</t>
    <phoneticPr fontId="3"/>
  </si>
  <si>
    <t>8：中山間地域（×1.1）</t>
    <rPh sb="2" eb="3">
      <t>ナカ</t>
    </rPh>
    <rPh sb="5" eb="7">
      <t>チイキ</t>
    </rPh>
    <phoneticPr fontId="3"/>
  </si>
  <si>
    <t>9：補正無し</t>
    <rPh sb="2" eb="4">
      <t>ホセイ</t>
    </rPh>
    <rPh sb="4" eb="5">
      <t>ナ</t>
    </rPh>
    <phoneticPr fontId="3"/>
  </si>
  <si>
    <t>施工地域補正（現場管理）</t>
    <rPh sb="0" eb="2">
      <t>セコウ</t>
    </rPh>
    <rPh sb="2" eb="4">
      <t>チイキ</t>
    </rPh>
    <rPh sb="4" eb="6">
      <t>ホセイ</t>
    </rPh>
    <rPh sb="7" eb="9">
      <t>ゲンバ</t>
    </rPh>
    <rPh sb="9" eb="11">
      <t>カンリ</t>
    </rPh>
    <phoneticPr fontId="3"/>
  </si>
  <si>
    <t>1：一般交通影響有り（1）－1（×1.2）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</si>
  <si>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1：一般交通影響有り（1）（×1.1）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</si>
  <si>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1：市街地（1.5%）</t>
  </si>
  <si>
    <t>2：一般交通影響有り（2）－1（×1.2）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</si>
  <si>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2：一般交通影響有り（2）（×1.1）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</si>
  <si>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2：山間僻地及び離島（0.5%）</t>
  </si>
  <si>
    <t>3：市街地（DID補正）（1）－1（×1.2）</t>
    <rPh sb="2" eb="5">
      <t>シガイチ</t>
    </rPh>
    <rPh sb="9" eb="11">
      <t>ホセイ</t>
    </rPh>
    <phoneticPr fontId="3"/>
  </si>
  <si>
    <t>3：市街地（DID補正）（×1.1）</t>
    <rPh sb="2" eb="5">
      <t>シガイチ</t>
    </rPh>
    <rPh sb="9" eb="11">
      <t>ホセイ</t>
    </rPh>
    <phoneticPr fontId="3"/>
  </si>
  <si>
    <t>3：地方部（一般交通等の影響を受ける場合）（1.0%）</t>
    <rPh sb="4" eb="5">
      <t>ブ</t>
    </rPh>
    <rPh sb="6" eb="8">
      <t>イッパン</t>
    </rPh>
    <rPh sb="8" eb="10">
      <t>コウツウ</t>
    </rPh>
    <rPh sb="10" eb="11">
      <t>トウ</t>
    </rPh>
    <rPh sb="12" eb="14">
      <t>エイキョウ</t>
    </rPh>
    <rPh sb="15" eb="16">
      <t>ウ</t>
    </rPh>
    <rPh sb="18" eb="20">
      <t>バアイ</t>
    </rPh>
    <phoneticPr fontId="45"/>
  </si>
  <si>
    <t>4：一般交通影響有り（1）－2（×1.1）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</si>
  <si>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4：山間僻地及び離島（×1.0）</t>
    <phoneticPr fontId="3"/>
  </si>
  <si>
    <t>5：一般交通影響有り（2）－2（×1.1）</t>
    <rPh sb="2" eb="4">
      <t>イッパン</t>
    </rPh>
    <rPh sb="4" eb="6">
      <t>コウツウ</t>
    </rPh>
    <rPh sb="6" eb="8">
      <t>エイキョウ</t>
    </rPh>
    <rPh sb="8" eb="9">
      <t>アリ</t>
    </rPh>
    <phoneticPr fontId="3"/>
  </si>
  <si>
    <t>6：市街地（DID補正）（1）－2（×1.1）</t>
    <rPh sb="2" eb="5">
      <t>シガイチ</t>
    </rPh>
    <rPh sb="9" eb="11">
      <t>ホセイ</t>
    </rPh>
    <phoneticPr fontId="3"/>
  </si>
  <si>
    <t>7：山間僻地及び離島（×1.0）</t>
    <phoneticPr fontId="3"/>
  </si>
  <si>
    <t>8：中山間地域（×1.0）</t>
    <rPh sb="2" eb="3">
      <t>ナカ</t>
    </rPh>
    <rPh sb="5" eb="7">
      <t>チイキ</t>
    </rPh>
    <phoneticPr fontId="3"/>
  </si>
  <si>
    <t>積算基準</t>
    <rPh sb="0" eb="2">
      <t>セキサン</t>
    </rPh>
    <rPh sb="2" eb="4">
      <t>キジュン</t>
    </rPh>
    <phoneticPr fontId="1"/>
  </si>
  <si>
    <t>令和2年度</t>
    <rPh sb="0" eb="2">
      <t>レイワ</t>
    </rPh>
    <rPh sb="3" eb="5">
      <t>ネンド</t>
    </rPh>
    <phoneticPr fontId="23"/>
  </si>
  <si>
    <t>令和元年度</t>
    <rPh sb="0" eb="2">
      <t>レイワ</t>
    </rPh>
    <rPh sb="2" eb="4">
      <t>ガンネン</t>
    </rPh>
    <rPh sb="3" eb="5">
      <t>ネンド</t>
    </rPh>
    <phoneticPr fontId="23"/>
  </si>
  <si>
    <t>平成31年度</t>
    <rPh sb="0" eb="2">
      <t>ヘイセイ</t>
    </rPh>
    <rPh sb="4" eb="6">
      <t>ネンド</t>
    </rPh>
    <phoneticPr fontId="23"/>
  </si>
  <si>
    <t>平成30年度</t>
    <rPh sb="0" eb="2">
      <t>ヘイセイ</t>
    </rPh>
    <rPh sb="4" eb="6">
      <t>ネンド</t>
    </rPh>
    <phoneticPr fontId="23"/>
  </si>
  <si>
    <t>平成29年度</t>
    <rPh sb="0" eb="2">
      <t>ヘイセイ</t>
    </rPh>
    <rPh sb="4" eb="6">
      <t>ネンド</t>
    </rPh>
    <phoneticPr fontId="23"/>
  </si>
  <si>
    <t>平成28年度以前</t>
    <rPh sb="0" eb="2">
      <t>ヘイセイ</t>
    </rPh>
    <rPh sb="4" eb="6">
      <t>ネンド</t>
    </rPh>
    <rPh sb="6" eb="8">
      <t>イゼン</t>
    </rPh>
    <phoneticPr fontId="5"/>
  </si>
  <si>
    <t>1：一般交通影響有り（1）－1（×1.4）</t>
    <rPh sb="2" eb="4">
      <t>イッパン</t>
    </rPh>
    <rPh sb="4" eb="6">
      <t>コウツウ</t>
    </rPh>
    <rPh sb="6" eb="8">
      <t>エイキョウ</t>
    </rPh>
    <rPh sb="8" eb="9">
      <t>アリ</t>
    </rPh>
    <phoneticPr fontId="4"/>
  </si>
  <si>
    <t>1：一般交通影響有り（1）（×1.3）</t>
    <rPh sb="2" eb="4">
      <t>イッパン</t>
    </rPh>
    <rPh sb="4" eb="6">
      <t>コウツウ</t>
    </rPh>
    <rPh sb="6" eb="8">
      <t>エイキョウ</t>
    </rPh>
    <rPh sb="8" eb="9">
      <t>アリ</t>
    </rPh>
    <phoneticPr fontId="4"/>
  </si>
  <si>
    <t>2：一般交通影響有り（2）－1（×1.4）</t>
    <rPh sb="2" eb="4">
      <t>イッパン</t>
    </rPh>
    <rPh sb="4" eb="6">
      <t>コウツウ</t>
    </rPh>
    <rPh sb="6" eb="8">
      <t>エイキョウ</t>
    </rPh>
    <rPh sb="8" eb="9">
      <t>アリ</t>
    </rPh>
    <phoneticPr fontId="4"/>
  </si>
  <si>
    <t>2：一般交通影響有り（2）（×1.2）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4"/>
  </si>
  <si>
    <t>3：市街地（DID補正）（1）－1（×1.4）</t>
    <rPh sb="2" eb="5">
      <t>シガイチ</t>
    </rPh>
    <rPh sb="9" eb="11">
      <t>ホセイ</t>
    </rPh>
    <phoneticPr fontId="4"/>
  </si>
  <si>
    <t>3：市街地（DID補正）（×1.2）</t>
    <rPh sb="2" eb="5">
      <t>シガイチ</t>
    </rPh>
    <rPh sb="9" eb="11">
      <t>ホセイ</t>
    </rPh>
    <phoneticPr fontId="4"/>
  </si>
  <si>
    <t>3：地方部（一般交通等の影響を受ける場合）（1.5%）</t>
    <rPh sb="4" eb="5">
      <t>ブ</t>
    </rPh>
    <rPh sb="6" eb="8">
      <t>イッパン</t>
    </rPh>
    <rPh sb="8" eb="10">
      <t>コウツウ</t>
    </rPh>
    <rPh sb="10" eb="11">
      <t>トウ</t>
    </rPh>
    <rPh sb="12" eb="14">
      <t>エイキョウ</t>
    </rPh>
    <rPh sb="15" eb="16">
      <t>ウ</t>
    </rPh>
    <rPh sb="18" eb="20">
      <t>バアイ</t>
    </rPh>
    <phoneticPr fontId="5"/>
  </si>
  <si>
    <t>4：一般交通影響有り（1）－2（×1.3）</t>
    <rPh sb="2" eb="4">
      <t>イッパン</t>
    </rPh>
    <rPh sb="4" eb="6">
      <t>コウツウ</t>
    </rPh>
    <rPh sb="6" eb="8">
      <t>エイキョウ</t>
    </rPh>
    <rPh sb="8" eb="9">
      <t>アリ</t>
    </rPh>
    <phoneticPr fontId="4"/>
  </si>
  <si>
    <t>4：地方部（一般交通等の影響を受けない場合）</t>
    <rPh sb="4" eb="5">
      <t>ブ</t>
    </rPh>
    <rPh sb="6" eb="8">
      <t>イッパン</t>
    </rPh>
    <rPh sb="8" eb="10">
      <t>コウツウ</t>
    </rPh>
    <rPh sb="10" eb="11">
      <t>トウ</t>
    </rPh>
    <rPh sb="12" eb="14">
      <t>エイキョウ</t>
    </rPh>
    <rPh sb="15" eb="16">
      <t>ウ</t>
    </rPh>
    <rPh sb="19" eb="21">
      <t>バアイ</t>
    </rPh>
    <phoneticPr fontId="5"/>
  </si>
  <si>
    <t>5：一般交通影響有り（2）－2（×1.2）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4"/>
  </si>
  <si>
    <t>5：補正無し</t>
    <rPh sb="2" eb="4">
      <t>ホセイ</t>
    </rPh>
    <rPh sb="4" eb="5">
      <t>ナ</t>
    </rPh>
    <phoneticPr fontId="4"/>
  </si>
  <si>
    <t>6：市街地（DID補正）（1）－2（×1.2）</t>
    <rPh sb="2" eb="5">
      <t>シガイチ</t>
    </rPh>
    <rPh sb="9" eb="11">
      <t>ホセイ</t>
    </rPh>
    <phoneticPr fontId="4"/>
  </si>
  <si>
    <t>8：中山間地域（×1.1）</t>
    <rPh sb="2" eb="3">
      <t>ナカ</t>
    </rPh>
    <rPh sb="5" eb="7">
      <t>チイキ</t>
    </rPh>
    <phoneticPr fontId="4"/>
  </si>
  <si>
    <t>9：補正無し</t>
    <rPh sb="2" eb="4">
      <t>ホセイ</t>
    </rPh>
    <rPh sb="4" eb="5">
      <t>ナ</t>
    </rPh>
    <phoneticPr fontId="4"/>
  </si>
  <si>
    <t>4：山間僻地及び離島（×1.3）</t>
  </si>
  <si>
    <t>7：山間僻地及び離島（×1.3）</t>
  </si>
  <si>
    <t>令和2年度_積算基準</t>
  </si>
  <si>
    <t>令和元年度_積算基準</t>
  </si>
  <si>
    <t>平成31年度_積算基準</t>
  </si>
  <si>
    <t>平成30年度_積算基準</t>
  </si>
  <si>
    <t>平成29年度_積算基準</t>
  </si>
  <si>
    <t>平成28年度以前_積算基準</t>
  </si>
  <si>
    <t>施工地域の補正</t>
    <rPh sb="0" eb="2">
      <t>セコウ</t>
    </rPh>
    <rPh sb="2" eb="4">
      <t>チイキ</t>
    </rPh>
    <rPh sb="5" eb="7">
      <t>ホセイ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</si>
</sst>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00"/>
    <numFmt numFmtId="177" formatCode="0.0"/>
    <numFmt numFmtId="178" formatCode="0.0000"/>
    <numFmt numFmtId="179" formatCode="#,##0.0;[Red]\-#,##0.0"/>
    <numFmt numFmtId="180" formatCode="#,##0\ &quot;千&quot;&quot;円&quot;"/>
    <numFmt numFmtId="181" formatCode="#,##0\ &quot;日&quot;"/>
    <numFmt numFmtId="182" formatCode="#,##0\ &quot;円&quot;"/>
    <numFmt numFmtId="183" formatCode="0.000%"/>
    <numFmt numFmtId="184" formatCode="[$-411]ggge&quot;年度&quot;"/>
    <numFmt numFmtId="185" formatCode="#,##0.0_ "/>
    <numFmt numFmtId="186" formatCode="[$-411]ge\.m\.d;@"/>
    <numFmt numFmtId="187" formatCode="mm/dd"/>
    <numFmt numFmtId="188" formatCode="[$-411]ge/mm/dd"/>
  </numFmts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明朝"/>
      <family val="1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color indexed="1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9"/>
      <color indexed="51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9"/>
      <color indexed="40"/>
      <name val="ＭＳ Ｐゴシック"/>
      <family val="3"/>
      <charset val="128"/>
    </font>
    <font>
      <sz val="9"/>
      <color indexed="45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14"/>
      <name val="明朝"/>
      <family val="1"/>
      <charset val="128"/>
    </font>
    <font>
      <sz val="11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4659260841701"/>
        <bgColor indexed="64"/>
      </patternFill>
    </fill>
  </fills>
  <borders count="1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762">
    <xf numFmtId="0" fontId="0" fillId="0" borderId="0" xfId="0"/>
    <xf numFmtId="0" fontId="5" fillId="0" borderId="0" xfId="0" applyFont="1" applyFill="1" applyBorder="1" applyAlignment="1">
      <alignment horizontal="distributed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/>
    <xf numFmtId="176" fontId="1" fillId="0" borderId="0" xfId="0" applyNumberFormat="1" applyFont="1"/>
    <xf numFmtId="0" fontId="1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Alignment="1"/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6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Alignment="1"/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2" borderId="10" xfId="0" applyNumberFormat="1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1" fillId="0" borderId="13" xfId="0" applyFont="1" applyFill="1" applyBorder="1" applyAlignment="1" applyProtection="1">
      <alignment horizontal="center" vertical="center"/>
      <protection hidden="1"/>
    </xf>
    <xf numFmtId="0" fontId="11" fillId="0" borderId="14" xfId="0" applyFont="1" applyFill="1" applyBorder="1" applyAlignment="1" applyProtection="1">
      <alignment horizontal="center" vertical="center"/>
      <protection hidden="1"/>
    </xf>
    <xf numFmtId="0" fontId="5" fillId="0" borderId="12" xfId="0" applyNumberFormat="1" applyFont="1" applyFill="1" applyBorder="1" applyAlignment="1" applyProtection="1">
      <alignment horizontal="center" vertical="center"/>
      <protection hidden="1"/>
    </xf>
    <xf numFmtId="176" fontId="5" fillId="0" borderId="2" xfId="0" applyNumberFormat="1" applyFont="1" applyFill="1" applyBorder="1" applyAlignment="1" applyProtection="1">
      <alignment horizontal="center" vertical="center"/>
      <protection hidden="1"/>
    </xf>
    <xf numFmtId="176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Border="1" applyAlignment="1" applyProtection="1">
      <alignment horizontal="centerContinuous" vertic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protection hidden="1"/>
    </xf>
    <xf numFmtId="0" fontId="0" fillId="0" borderId="0" xfId="0" applyBorder="1" applyAlignment="1"/>
    <xf numFmtId="0" fontId="6" fillId="0" borderId="0" xfId="0" applyFont="1" applyAlignment="1">
      <alignment horizontal="left" vertical="center" indent="4"/>
    </xf>
    <xf numFmtId="0" fontId="5" fillId="0" borderId="0" xfId="0" applyFont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176" fontId="1" fillId="0" borderId="0" xfId="0" applyNumberFormat="1" applyFont="1" applyAlignment="1">
      <alignment vertical="center"/>
    </xf>
    <xf numFmtId="0" fontId="16" fillId="0" borderId="5" xfId="0" applyFont="1" applyFill="1" applyBorder="1" applyAlignment="1">
      <alignment vertical="center"/>
    </xf>
    <xf numFmtId="0" fontId="6" fillId="0" borderId="0" xfId="0" applyFont="1" applyAlignment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20" xfId="0" applyFont="1" applyFill="1" applyBorder="1"/>
    <xf numFmtId="0" fontId="0" fillId="0" borderId="7" xfId="0" applyBorder="1" applyAlignment="1">
      <alignment horizontal="center" vertical="center"/>
    </xf>
    <xf numFmtId="0" fontId="1" fillId="0" borderId="21" xfId="0" applyNumberFormat="1" applyFont="1" applyBorder="1"/>
    <xf numFmtId="0" fontId="4" fillId="0" borderId="19" xfId="0" applyFont="1" applyFill="1" applyBorder="1"/>
    <xf numFmtId="0" fontId="1" fillId="0" borderId="20" xfId="0" applyNumberFormat="1" applyFont="1" applyBorder="1"/>
    <xf numFmtId="0" fontId="6" fillId="0" borderId="5" xfId="0" applyFont="1" applyFill="1" applyBorder="1" applyAlignment="1" applyProtection="1">
      <alignment vertical="center"/>
      <protection hidden="1"/>
    </xf>
    <xf numFmtId="0" fontId="6" fillId="0" borderId="2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/>
    <xf numFmtId="0" fontId="5" fillId="0" borderId="0" xfId="5" applyFont="1" applyFill="1">
      <alignment vertical="center"/>
    </xf>
    <xf numFmtId="0" fontId="17" fillId="0" borderId="0" xfId="5" applyFont="1">
      <alignment vertical="center"/>
    </xf>
    <xf numFmtId="0" fontId="5" fillId="0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right" vertical="center"/>
    </xf>
    <xf numFmtId="0" fontId="5" fillId="0" borderId="6" xfId="5" applyFont="1" applyBorder="1" applyAlignment="1">
      <alignment vertical="center"/>
    </xf>
    <xf numFmtId="0" fontId="5" fillId="0" borderId="4" xfId="5" applyFont="1" applyBorder="1" applyAlignment="1">
      <alignment vertical="center"/>
    </xf>
    <xf numFmtId="0" fontId="5" fillId="0" borderId="15" xfId="5" applyFont="1" applyBorder="1" applyAlignment="1">
      <alignment horizontal="right" vertical="center"/>
    </xf>
    <xf numFmtId="0" fontId="5" fillId="0" borderId="3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22" xfId="5" applyFont="1" applyBorder="1" applyAlignment="1">
      <alignment horizontal="right" vertical="center"/>
    </xf>
    <xf numFmtId="0" fontId="5" fillId="0" borderId="23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5" fillId="0" borderId="8" xfId="5" applyFont="1" applyBorder="1">
      <alignment vertical="center"/>
    </xf>
    <xf numFmtId="0" fontId="5" fillId="0" borderId="11" xfId="5" applyFont="1" applyBorder="1">
      <alignment vertical="center"/>
    </xf>
    <xf numFmtId="0" fontId="5" fillId="0" borderId="5" xfId="5" applyFont="1" applyBorder="1">
      <alignment vertical="center"/>
    </xf>
    <xf numFmtId="0" fontId="5" fillId="0" borderId="2" xfId="5" applyFont="1" applyBorder="1">
      <alignment vertical="center"/>
    </xf>
    <xf numFmtId="0" fontId="5" fillId="0" borderId="1" xfId="5" applyFont="1" applyBorder="1">
      <alignment vertical="center"/>
    </xf>
    <xf numFmtId="0" fontId="5" fillId="0" borderId="24" xfId="5" applyFont="1" applyBorder="1">
      <alignment vertical="center"/>
    </xf>
    <xf numFmtId="0" fontId="5" fillId="0" borderId="8" xfId="4" applyFont="1" applyFill="1" applyBorder="1" applyAlignment="1" applyProtection="1">
      <alignment vertical="center"/>
      <protection hidden="1"/>
    </xf>
    <xf numFmtId="0" fontId="5" fillId="0" borderId="11" xfId="4" applyFont="1" applyFill="1" applyBorder="1" applyAlignment="1" applyProtection="1">
      <alignment vertical="center"/>
      <protection hidden="1"/>
    </xf>
    <xf numFmtId="0" fontId="5" fillId="0" borderId="24" xfId="4" applyFont="1" applyFill="1" applyBorder="1" applyAlignment="1" applyProtection="1">
      <alignment vertical="center"/>
      <protection hidden="1"/>
    </xf>
    <xf numFmtId="0" fontId="5" fillId="0" borderId="0" xfId="4" applyFont="1" applyFill="1" applyBorder="1" applyAlignment="1" applyProtection="1">
      <alignment vertical="center"/>
      <protection hidden="1"/>
    </xf>
    <xf numFmtId="0" fontId="5" fillId="0" borderId="22" xfId="4" applyFont="1" applyFill="1" applyBorder="1" applyAlignment="1" applyProtection="1">
      <alignment vertical="center"/>
      <protection hidden="1"/>
    </xf>
    <xf numFmtId="0" fontId="5" fillId="0" borderId="5" xfId="4" applyFont="1" applyFill="1" applyBorder="1" applyAlignment="1" applyProtection="1">
      <alignment vertical="center"/>
      <protection hidden="1"/>
    </xf>
    <xf numFmtId="180" fontId="6" fillId="2" borderId="11" xfId="5" applyNumberFormat="1" applyFont="1" applyFill="1" applyBorder="1" applyProtection="1">
      <alignment vertical="center"/>
      <protection locked="0"/>
    </xf>
    <xf numFmtId="0" fontId="5" fillId="0" borderId="25" xfId="4" applyFont="1" applyFill="1" applyBorder="1" applyAlignment="1" applyProtection="1">
      <alignment vertical="center"/>
      <protection hidden="1"/>
    </xf>
    <xf numFmtId="0" fontId="5" fillId="0" borderId="23" xfId="4" applyFont="1" applyFill="1" applyBorder="1" applyAlignment="1" applyProtection="1">
      <alignment vertical="center"/>
      <protection hidden="1"/>
    </xf>
    <xf numFmtId="0" fontId="5" fillId="0" borderId="11" xfId="3" applyFont="1" applyFill="1" applyBorder="1" applyProtection="1">
      <alignment vertical="top"/>
      <protection hidden="1"/>
    </xf>
    <xf numFmtId="0" fontId="5" fillId="0" borderId="2" xfId="4" applyFont="1" applyFill="1" applyBorder="1" applyAlignment="1" applyProtection="1">
      <alignment vertical="center"/>
      <protection hidden="1"/>
    </xf>
    <xf numFmtId="0" fontId="5" fillId="0" borderId="1" xfId="3" applyFont="1" applyFill="1" applyBorder="1" applyProtection="1">
      <alignment vertical="top"/>
      <protection hidden="1"/>
    </xf>
    <xf numFmtId="0" fontId="20" fillId="0" borderId="0" xfId="5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7" xfId="0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2" borderId="26" xfId="0" applyFill="1" applyBorder="1" applyAlignment="1" applyProtection="1">
      <alignment vertical="center"/>
      <protection locked="0"/>
    </xf>
    <xf numFmtId="0" fontId="0" fillId="0" borderId="28" xfId="0" applyBorder="1" applyAlignment="1">
      <alignment vertical="center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31" xfId="0" applyFill="1" applyBorder="1" applyAlignment="1" applyProtection="1">
      <alignment vertical="center"/>
      <protection locked="0"/>
    </xf>
    <xf numFmtId="0" fontId="0" fillId="0" borderId="32" xfId="0" applyBorder="1" applyAlignment="1">
      <alignment horizontal="center" vertical="center"/>
    </xf>
    <xf numFmtId="0" fontId="0" fillId="2" borderId="30" xfId="0" applyFill="1" applyBorder="1" applyAlignment="1" applyProtection="1">
      <alignment vertical="center"/>
      <protection locked="0"/>
    </xf>
    <xf numFmtId="0" fontId="0" fillId="0" borderId="33" xfId="0" applyBorder="1" applyAlignment="1">
      <alignment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5" xfId="5" applyFont="1" applyFill="1" applyBorder="1">
      <alignment vertical="center"/>
    </xf>
    <xf numFmtId="0" fontId="5" fillId="0" borderId="2" xfId="5" applyFont="1" applyFill="1" applyBorder="1">
      <alignment vertical="center"/>
    </xf>
    <xf numFmtId="0" fontId="5" fillId="0" borderId="1" xfId="5" applyFont="1" applyFill="1" applyBorder="1">
      <alignment vertical="center"/>
    </xf>
    <xf numFmtId="180" fontId="6" fillId="2" borderId="1" xfId="5" applyNumberFormat="1" applyFont="1" applyFill="1" applyBorder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17" fillId="0" borderId="0" xfId="5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38" xfId="0" applyBorder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35" xfId="0" applyFill="1" applyBorder="1" applyAlignment="1" applyProtection="1">
      <alignment vertical="center"/>
      <protection locked="0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80" fontId="6" fillId="2" borderId="7" xfId="5" applyNumberFormat="1" applyFont="1" applyFill="1" applyBorder="1" applyProtection="1">
      <alignment vertical="center"/>
      <protection locked="0"/>
    </xf>
    <xf numFmtId="0" fontId="5" fillId="0" borderId="3" xfId="5" applyFont="1" applyBorder="1">
      <alignment vertical="center"/>
    </xf>
    <xf numFmtId="0" fontId="5" fillId="0" borderId="6" xfId="4" applyFont="1" applyFill="1" applyBorder="1" applyAlignment="1" applyProtection="1">
      <alignment vertical="center"/>
      <protection hidden="1"/>
    </xf>
    <xf numFmtId="0" fontId="5" fillId="0" borderId="0" xfId="5" applyFont="1" applyFill="1" applyBorder="1" applyAlignment="1">
      <alignment horizontal="center" vertical="center"/>
    </xf>
    <xf numFmtId="3" fontId="6" fillId="0" borderId="0" xfId="5" applyNumberFormat="1" applyFont="1" applyFill="1" applyBorder="1">
      <alignment vertical="center"/>
    </xf>
    <xf numFmtId="3" fontId="6" fillId="0" borderId="7" xfId="5" applyNumberFormat="1" applyFont="1" applyFill="1" applyBorder="1">
      <alignment vertical="center"/>
    </xf>
    <xf numFmtId="0" fontId="8" fillId="0" borderId="0" xfId="5" applyFont="1">
      <alignment vertical="center"/>
    </xf>
    <xf numFmtId="0" fontId="4" fillId="0" borderId="5" xfId="5" applyFont="1" applyBorder="1">
      <alignment vertical="center"/>
    </xf>
    <xf numFmtId="0" fontId="4" fillId="0" borderId="2" xfId="5" applyFont="1" applyBorder="1">
      <alignment vertical="center"/>
    </xf>
    <xf numFmtId="0" fontId="4" fillId="0" borderId="1" xfId="5" applyFont="1" applyBorder="1">
      <alignment vertical="center"/>
    </xf>
    <xf numFmtId="0" fontId="4" fillId="0" borderId="6" xfId="5" applyFont="1" applyBorder="1">
      <alignment vertical="center"/>
    </xf>
    <xf numFmtId="0" fontId="4" fillId="0" borderId="23" xfId="5" applyFont="1" applyBorder="1">
      <alignment vertical="center"/>
    </xf>
    <xf numFmtId="0" fontId="17" fillId="0" borderId="3" xfId="5" applyFont="1" applyBorder="1">
      <alignment vertical="center"/>
    </xf>
    <xf numFmtId="0" fontId="5" fillId="0" borderId="7" xfId="5" applyFont="1" applyFill="1" applyBorder="1">
      <alignment vertical="center"/>
    </xf>
    <xf numFmtId="0" fontId="5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horizontal="right" vertical="center"/>
    </xf>
    <xf numFmtId="0" fontId="5" fillId="0" borderId="0" xfId="5" applyFont="1" applyFill="1" applyBorder="1" applyAlignment="1">
      <alignment horizontal="right" vertical="center"/>
    </xf>
    <xf numFmtId="0" fontId="5" fillId="0" borderId="0" xfId="5" applyFont="1" applyFill="1" applyBorder="1">
      <alignment vertical="center"/>
    </xf>
    <xf numFmtId="180" fontId="6" fillId="0" borderId="0" xfId="5" applyNumberFormat="1" applyFont="1" applyFill="1" applyBorder="1" applyProtection="1">
      <alignment vertical="center"/>
      <protection locked="0"/>
    </xf>
    <xf numFmtId="3" fontId="4" fillId="0" borderId="0" xfId="5" applyNumberFormat="1" applyFont="1" applyFill="1" applyBorder="1">
      <alignment vertical="center"/>
    </xf>
    <xf numFmtId="0" fontId="5" fillId="0" borderId="0" xfId="3" applyFont="1" applyFill="1" applyBorder="1" applyProtection="1">
      <alignment vertical="top"/>
      <protection hidden="1"/>
    </xf>
    <xf numFmtId="0" fontId="0" fillId="0" borderId="0" xfId="0" applyFill="1" applyBorder="1" applyAlignment="1"/>
    <xf numFmtId="0" fontId="17" fillId="0" borderId="0" xfId="5" applyFont="1" applyFill="1" applyBorder="1" applyAlignment="1">
      <alignment vertical="center"/>
    </xf>
    <xf numFmtId="180" fontId="6" fillId="0" borderId="0" xfId="5" applyNumberFormat="1" applyFont="1" applyFill="1" applyBorder="1" applyAlignment="1" applyProtection="1">
      <alignment vertical="center"/>
      <protection locked="0"/>
    </xf>
    <xf numFmtId="3" fontId="4" fillId="0" borderId="0" xfId="5" applyNumberFormat="1" applyFont="1" applyFill="1" applyBorder="1" applyAlignment="1">
      <alignment vertical="center"/>
    </xf>
    <xf numFmtId="3" fontId="6" fillId="0" borderId="0" xfId="5" applyNumberFormat="1" applyFont="1" applyFill="1" applyBorder="1" applyAlignment="1">
      <alignment vertical="center"/>
    </xf>
    <xf numFmtId="0" fontId="5" fillId="0" borderId="1" xfId="5" applyFont="1" applyFill="1" applyBorder="1" applyAlignment="1">
      <alignment horizontal="centerContinuous" vertical="center"/>
    </xf>
    <xf numFmtId="0" fontId="6" fillId="0" borderId="0" xfId="5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0" borderId="0" xfId="4" applyFont="1" applyFill="1" applyBorder="1" applyAlignment="1" applyProtection="1">
      <alignment horizontal="left" vertical="center" indent="1"/>
      <protection hidden="1"/>
    </xf>
    <xf numFmtId="0" fontId="4" fillId="0" borderId="7" xfId="4" applyFont="1" applyFill="1" applyBorder="1" applyAlignment="1" applyProtection="1">
      <alignment horizontal="right" vertical="center"/>
      <protection hidden="1"/>
    </xf>
    <xf numFmtId="0" fontId="0" fillId="0" borderId="5" xfId="0" applyBorder="1"/>
    <xf numFmtId="0" fontId="0" fillId="0" borderId="2" xfId="0" applyBorder="1"/>
    <xf numFmtId="0" fontId="0" fillId="0" borderId="1" xfId="0" applyBorder="1"/>
    <xf numFmtId="0" fontId="0" fillId="0" borderId="9" xfId="0" applyBorder="1"/>
    <xf numFmtId="0" fontId="0" fillId="0" borderId="25" xfId="0" applyBorder="1"/>
    <xf numFmtId="0" fontId="0" fillId="0" borderId="24" xfId="0" applyBorder="1"/>
    <xf numFmtId="0" fontId="0" fillId="0" borderId="26" xfId="0" applyFill="1" applyBorder="1" applyAlignment="1"/>
    <xf numFmtId="0" fontId="6" fillId="0" borderId="30" xfId="0" applyFont="1" applyFill="1" applyBorder="1" applyAlignment="1"/>
    <xf numFmtId="0" fontId="6" fillId="0" borderId="30" xfId="0" applyFont="1" applyFill="1" applyBorder="1"/>
    <xf numFmtId="176" fontId="6" fillId="0" borderId="7" xfId="5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right"/>
    </xf>
    <xf numFmtId="0" fontId="14" fillId="0" borderId="5" xfId="5" applyFont="1" applyFill="1" applyBorder="1" applyAlignment="1">
      <alignment horizontal="centerContinuous" vertical="center"/>
    </xf>
    <xf numFmtId="177" fontId="6" fillId="0" borderId="30" xfId="0" applyNumberFormat="1" applyFont="1" applyFill="1" applyBorder="1" applyAlignment="1"/>
    <xf numFmtId="178" fontId="6" fillId="0" borderId="30" xfId="0" applyNumberFormat="1" applyFont="1" applyFill="1" applyBorder="1" applyAlignment="1"/>
    <xf numFmtId="0" fontId="5" fillId="2" borderId="7" xfId="5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vertical="center"/>
    </xf>
    <xf numFmtId="177" fontId="6" fillId="0" borderId="30" xfId="0" applyNumberFormat="1" applyFont="1" applyFill="1" applyBorder="1"/>
    <xf numFmtId="178" fontId="6" fillId="0" borderId="30" xfId="0" applyNumberFormat="1" applyFont="1" applyFill="1" applyBorder="1"/>
    <xf numFmtId="180" fontId="4" fillId="0" borderId="7" xfId="5" applyNumberFormat="1" applyFont="1" applyFill="1" applyBorder="1" applyAlignment="1" applyProtection="1">
      <alignment horizontal="center" vertical="center"/>
      <protection locked="0"/>
    </xf>
    <xf numFmtId="180" fontId="16" fillId="0" borderId="0" xfId="5" applyNumberFormat="1" applyFont="1" applyFill="1" applyBorder="1" applyProtection="1">
      <alignment vertical="center"/>
      <protection locked="0"/>
    </xf>
    <xf numFmtId="182" fontId="4" fillId="0" borderId="7" xfId="5" applyNumberFormat="1" applyFont="1" applyFill="1" applyBorder="1" applyAlignment="1" applyProtection="1">
      <alignment vertical="distributed"/>
    </xf>
    <xf numFmtId="3" fontId="4" fillId="0" borderId="7" xfId="5" applyNumberFormat="1" applyFont="1" applyFill="1" applyBorder="1" applyAlignment="1">
      <alignment horizontal="center" vertical="center"/>
    </xf>
    <xf numFmtId="181" fontId="4" fillId="0" borderId="7" xfId="5" applyNumberFormat="1" applyFont="1" applyFill="1" applyBorder="1" applyAlignment="1" applyProtection="1">
      <alignment vertical="distributed"/>
    </xf>
    <xf numFmtId="0" fontId="0" fillId="2" borderId="7" xfId="0" applyFill="1" applyBorder="1" applyAlignment="1" applyProtection="1">
      <alignment vertical="distributed"/>
      <protection locked="0"/>
    </xf>
    <xf numFmtId="0" fontId="16" fillId="0" borderId="0" xfId="4" applyFont="1" applyFill="1" applyBorder="1" applyAlignment="1" applyProtection="1">
      <alignment vertical="center"/>
      <protection hidden="1"/>
    </xf>
    <xf numFmtId="0" fontId="8" fillId="0" borderId="43" xfId="4" applyFont="1" applyFill="1" applyBorder="1" applyAlignment="1" applyProtection="1">
      <alignment horizontal="right" vertical="center"/>
      <protection hidden="1"/>
    </xf>
    <xf numFmtId="179" fontId="4" fillId="0" borderId="7" xfId="1" applyNumberFormat="1" applyFont="1" applyFill="1" applyBorder="1" applyAlignment="1" applyProtection="1">
      <alignment vertical="distributed"/>
    </xf>
    <xf numFmtId="178" fontId="4" fillId="0" borderId="7" xfId="5" applyNumberFormat="1" applyFont="1" applyFill="1" applyBorder="1" applyAlignment="1" applyProtection="1">
      <alignment vertical="distributed"/>
    </xf>
    <xf numFmtId="0" fontId="4" fillId="0" borderId="9" xfId="4" applyFont="1" applyFill="1" applyBorder="1" applyAlignment="1" applyProtection="1">
      <alignment horizontal="right" vertical="center"/>
      <protection hidden="1"/>
    </xf>
    <xf numFmtId="182" fontId="0" fillId="0" borderId="44" xfId="0" applyNumberFormat="1" applyFill="1" applyBorder="1" applyAlignment="1">
      <alignment vertical="distributed"/>
    </xf>
    <xf numFmtId="182" fontId="0" fillId="0" borderId="45" xfId="0" applyNumberFormat="1" applyFill="1" applyBorder="1" applyAlignment="1">
      <alignment vertical="distributed"/>
    </xf>
    <xf numFmtId="182" fontId="4" fillId="0" borderId="46" xfId="5" applyNumberFormat="1" applyFont="1" applyFill="1" applyBorder="1" applyAlignment="1" applyProtection="1">
      <alignment vertical="distributed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181" fontId="4" fillId="2" borderId="7" xfId="5" applyNumberFormat="1" applyFont="1" applyFill="1" applyBorder="1" applyAlignment="1" applyProtection="1">
      <alignment vertical="distributed"/>
      <protection locked="0"/>
    </xf>
    <xf numFmtId="183" fontId="4" fillId="0" borderId="9" xfId="5" applyNumberFormat="1" applyFont="1" applyFill="1" applyBorder="1" applyAlignment="1" applyProtection="1">
      <alignment vertical="distributed"/>
    </xf>
    <xf numFmtId="0" fontId="16" fillId="0" borderId="0" xfId="0" applyFont="1" applyAlignment="1">
      <alignment vertical="center"/>
    </xf>
    <xf numFmtId="0" fontId="4" fillId="0" borderId="0" xfId="0" applyFont="1" applyAlignment="1"/>
    <xf numFmtId="0" fontId="4" fillId="0" borderId="9" xfId="0" applyFont="1" applyBorder="1" applyAlignment="1"/>
    <xf numFmtId="0" fontId="4" fillId="0" borderId="4" xfId="0" applyFont="1" applyFill="1" applyBorder="1" applyAlignment="1">
      <alignment vertical="center"/>
    </xf>
    <xf numFmtId="0" fontId="4" fillId="0" borderId="9" xfId="0" applyFont="1" applyBorder="1"/>
    <xf numFmtId="176" fontId="4" fillId="0" borderId="24" xfId="0" applyNumberFormat="1" applyFont="1" applyBorder="1"/>
    <xf numFmtId="0" fontId="4" fillId="0" borderId="24" xfId="0" applyFont="1" applyBorder="1" applyAlignment="1"/>
    <xf numFmtId="176" fontId="4" fillId="0" borderId="24" xfId="0" applyNumberFormat="1" applyFont="1" applyBorder="1" applyAlignment="1"/>
    <xf numFmtId="0" fontId="4" fillId="0" borderId="24" xfId="0" applyFont="1" applyBorder="1"/>
    <xf numFmtId="0" fontId="4" fillId="0" borderId="3" xfId="0" applyFont="1" applyBorder="1"/>
    <xf numFmtId="0" fontId="4" fillId="0" borderId="8" xfId="0" applyFont="1" applyBorder="1" applyAlignment="1" applyProtection="1">
      <alignment vertical="center"/>
      <protection hidden="1"/>
    </xf>
    <xf numFmtId="176" fontId="4" fillId="0" borderId="8" xfId="0" applyNumberFormat="1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176" fontId="4" fillId="0" borderId="0" xfId="0" applyNumberFormat="1" applyFont="1" applyBorder="1" applyAlignment="1" applyProtection="1">
      <alignment vertical="center"/>
      <protection hidden="1"/>
    </xf>
    <xf numFmtId="176" fontId="4" fillId="0" borderId="3" xfId="0" applyNumberFormat="1" applyFont="1" applyFill="1" applyBorder="1" applyAlignment="1">
      <alignment vertical="center"/>
    </xf>
    <xf numFmtId="176" fontId="4" fillId="0" borderId="24" xfId="0" applyNumberFormat="1" applyFont="1" applyFill="1" applyBorder="1"/>
    <xf numFmtId="0" fontId="4" fillId="0" borderId="24" xfId="0" applyFont="1" applyFill="1" applyBorder="1" applyAlignment="1"/>
    <xf numFmtId="0" fontId="4" fillId="0" borderId="24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/>
    <xf numFmtId="176" fontId="4" fillId="0" borderId="9" xfId="0" applyNumberFormat="1" applyFont="1" applyBorder="1"/>
    <xf numFmtId="0" fontId="4" fillId="0" borderId="6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176" fontId="4" fillId="0" borderId="0" xfId="0" applyNumberFormat="1" applyFont="1"/>
    <xf numFmtId="0" fontId="4" fillId="0" borderId="0" xfId="0" applyFont="1"/>
    <xf numFmtId="0" fontId="4" fillId="0" borderId="23" xfId="0" applyNumberFormat="1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3" xfId="0" applyFont="1" applyBorder="1"/>
    <xf numFmtId="0" fontId="4" fillId="0" borderId="21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9" xfId="0" applyFont="1" applyBorder="1" applyAlignment="1">
      <alignment vertical="center"/>
    </xf>
    <xf numFmtId="176" fontId="4" fillId="0" borderId="0" xfId="0" applyNumberFormat="1" applyFont="1" applyAlignment="1" applyProtection="1">
      <alignment vertical="center"/>
      <protection hidden="1"/>
    </xf>
    <xf numFmtId="0" fontId="0" fillId="0" borderId="40" xfId="0" applyBorder="1" applyAlignment="1">
      <alignment horizontal="left" vertical="center"/>
    </xf>
    <xf numFmtId="0" fontId="6" fillId="0" borderId="35" xfId="0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0" xfId="0" applyFill="1" applyBorder="1"/>
    <xf numFmtId="0" fontId="0" fillId="0" borderId="35" xfId="0" applyFill="1" applyBorder="1"/>
    <xf numFmtId="0" fontId="0" fillId="0" borderId="47" xfId="0" applyFill="1" applyBorder="1" applyAlignment="1">
      <alignment vertical="center"/>
    </xf>
    <xf numFmtId="0" fontId="0" fillId="0" borderId="47" xfId="0" applyFill="1" applyBorder="1"/>
    <xf numFmtId="0" fontId="0" fillId="0" borderId="26" xfId="0" applyFill="1" applyBorder="1"/>
    <xf numFmtId="0" fontId="6" fillId="0" borderId="26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NumberFormat="1" applyFill="1" applyBorder="1" applyAlignment="1"/>
    <xf numFmtId="0" fontId="6" fillId="0" borderId="0" xfId="0" applyNumberFormat="1" applyFont="1" applyFill="1" applyBorder="1" applyAlignment="1"/>
    <xf numFmtId="0" fontId="0" fillId="0" borderId="0" xfId="0" quotePrefix="1"/>
    <xf numFmtId="0" fontId="0" fillId="0" borderId="4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8" xfId="0" applyFill="1" applyBorder="1"/>
    <xf numFmtId="0" fontId="0" fillId="0" borderId="11" xfId="0" applyFill="1" applyBorder="1"/>
    <xf numFmtId="0" fontId="0" fillId="0" borderId="0" xfId="0" applyBorder="1"/>
    <xf numFmtId="0" fontId="0" fillId="0" borderId="22" xfId="0" applyBorder="1"/>
    <xf numFmtId="0" fontId="0" fillId="0" borderId="8" xfId="0" applyBorder="1"/>
    <xf numFmtId="0" fontId="0" fillId="0" borderId="11" xfId="0" applyBorder="1"/>
    <xf numFmtId="0" fontId="0" fillId="0" borderId="4" xfId="0" applyBorder="1"/>
    <xf numFmtId="0" fontId="0" fillId="0" borderId="15" xfId="0" applyBorder="1"/>
    <xf numFmtId="0" fontId="0" fillId="0" borderId="0" xfId="0" quotePrefix="1" applyFill="1" applyBorder="1" applyAlignment="1"/>
    <xf numFmtId="0" fontId="4" fillId="0" borderId="0" xfId="5" applyFont="1">
      <alignment vertical="center"/>
    </xf>
    <xf numFmtId="183" fontId="4" fillId="2" borderId="9" xfId="5" applyNumberFormat="1" applyFont="1" applyFill="1" applyBorder="1" applyAlignment="1" applyProtection="1">
      <alignment vertical="distributed"/>
      <protection locked="0"/>
    </xf>
    <xf numFmtId="0" fontId="0" fillId="0" borderId="5" xfId="0" applyFill="1" applyBorder="1" applyAlignment="1" applyProtection="1">
      <alignment vertical="center"/>
    </xf>
    <xf numFmtId="0" fontId="0" fillId="0" borderId="48" xfId="0" applyFill="1" applyBorder="1" applyAlignment="1">
      <alignment vertical="center"/>
    </xf>
    <xf numFmtId="0" fontId="0" fillId="0" borderId="48" xfId="0" applyFill="1" applyBorder="1"/>
    <xf numFmtId="0" fontId="0" fillId="0" borderId="47" xfId="0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right" vertic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176" fontId="6" fillId="0" borderId="24" xfId="0" applyNumberFormat="1" applyFont="1" applyFill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5" fillId="0" borderId="3" xfId="4" applyFont="1" applyFill="1" applyBorder="1" applyAlignment="1" applyProtection="1">
      <alignment vertical="center"/>
      <protection hidden="1"/>
    </xf>
    <xf numFmtId="0" fontId="17" fillId="0" borderId="23" xfId="5" applyFont="1" applyBorder="1">
      <alignment vertical="center"/>
    </xf>
    <xf numFmtId="180" fontId="6" fillId="2" borderId="22" xfId="5" applyNumberFormat="1" applyFont="1" applyFill="1" applyBorder="1" applyProtection="1">
      <alignment vertical="center"/>
      <protection locked="0"/>
    </xf>
    <xf numFmtId="3" fontId="6" fillId="0" borderId="9" xfId="5" applyNumberFormat="1" applyFont="1" applyFill="1" applyBorder="1">
      <alignment vertical="center"/>
    </xf>
    <xf numFmtId="3" fontId="6" fillId="0" borderId="25" xfId="5" applyNumberFormat="1" applyFont="1" applyFill="1" applyBorder="1">
      <alignment vertical="center"/>
    </xf>
    <xf numFmtId="0" fontId="5" fillId="0" borderId="33" xfId="4" applyFont="1" applyFill="1" applyBorder="1" applyAlignment="1" applyProtection="1">
      <alignment vertical="center"/>
      <protection hidden="1"/>
    </xf>
    <xf numFmtId="180" fontId="6" fillId="2" borderId="32" xfId="5" applyNumberFormat="1" applyFont="1" applyFill="1" applyBorder="1" applyProtection="1">
      <alignment vertical="center"/>
      <protection locked="0"/>
    </xf>
    <xf numFmtId="3" fontId="6" fillId="0" borderId="30" xfId="5" applyNumberFormat="1" applyFont="1" applyFill="1" applyBorder="1">
      <alignment vertical="center"/>
    </xf>
    <xf numFmtId="180" fontId="6" fillId="2" borderId="9" xfId="5" applyNumberFormat="1" applyFont="1" applyFill="1" applyBorder="1" applyProtection="1">
      <alignment vertical="center"/>
      <protection locked="0"/>
    </xf>
    <xf numFmtId="180" fontId="6" fillId="2" borderId="30" xfId="5" applyNumberFormat="1" applyFont="1" applyFill="1" applyBorder="1" applyProtection="1">
      <alignment vertical="center"/>
      <protection locked="0"/>
    </xf>
    <xf numFmtId="180" fontId="6" fillId="2" borderId="25" xfId="5" applyNumberFormat="1" applyFont="1" applyFill="1" applyBorder="1" applyProtection="1">
      <alignment vertical="center"/>
      <protection locked="0"/>
    </xf>
    <xf numFmtId="180" fontId="6" fillId="2" borderId="47" xfId="5" applyNumberFormat="1" applyFont="1" applyFill="1" applyBorder="1" applyProtection="1">
      <alignment vertical="center"/>
      <protection locked="0"/>
    </xf>
    <xf numFmtId="180" fontId="6" fillId="2" borderId="49" xfId="5" applyNumberFormat="1" applyFont="1" applyFill="1" applyBorder="1" applyProtection="1">
      <alignment vertical="center"/>
      <protection locked="0"/>
    </xf>
    <xf numFmtId="0" fontId="17" fillId="0" borderId="24" xfId="5" applyFont="1" applyBorder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/>
    <xf numFmtId="0" fontId="4" fillId="4" borderId="0" xfId="0" applyFont="1" applyFill="1"/>
    <xf numFmtId="0" fontId="5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1" fillId="4" borderId="0" xfId="0" applyFont="1" applyFill="1" applyAlignment="1"/>
    <xf numFmtId="0" fontId="4" fillId="4" borderId="0" xfId="0" applyFont="1" applyFill="1" applyAlignment="1">
      <alignment horizontal="centerContinuous" vertical="center"/>
    </xf>
    <xf numFmtId="0" fontId="4" fillId="4" borderId="0" xfId="0" applyFont="1" applyFill="1" applyAlignment="1"/>
    <xf numFmtId="0" fontId="0" fillId="4" borderId="29" xfId="0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center" vertical="center"/>
    </xf>
    <xf numFmtId="0" fontId="0" fillId="4" borderId="50" xfId="0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4" fillId="0" borderId="0" xfId="0" quotePrefix="1" applyFont="1" applyFill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Border="1" applyAlignment="1" applyProtection="1">
      <alignment vertical="center"/>
      <protection hidden="1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Continuous" vertical="center"/>
    </xf>
    <xf numFmtId="0" fontId="12" fillId="0" borderId="7" xfId="0" applyFont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176" fontId="4" fillId="0" borderId="24" xfId="0" applyNumberFormat="1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4" fillId="0" borderId="25" xfId="0" applyFont="1" applyFill="1" applyBorder="1" applyAlignment="1"/>
    <xf numFmtId="176" fontId="4" fillId="0" borderId="25" xfId="0" applyNumberFormat="1" applyFont="1" applyFill="1" applyBorder="1"/>
    <xf numFmtId="0" fontId="4" fillId="0" borderId="3" xfId="0" applyFont="1" applyBorder="1" applyAlignment="1"/>
    <xf numFmtId="0" fontId="4" fillId="0" borderId="3" xfId="0" applyFont="1" applyFill="1" applyBorder="1" applyAlignment="1"/>
    <xf numFmtId="0" fontId="4" fillId="0" borderId="0" xfId="0" applyFont="1" applyBorder="1" applyAlignment="1"/>
    <xf numFmtId="0" fontId="1" fillId="0" borderId="15" xfId="0" applyFont="1" applyBorder="1" applyAlignment="1">
      <alignment vertical="center"/>
    </xf>
    <xf numFmtId="0" fontId="1" fillId="4" borderId="8" xfId="0" applyFont="1" applyFill="1" applyBorder="1"/>
    <xf numFmtId="0" fontId="5" fillId="3" borderId="7" xfId="0" applyNumberFormat="1" applyFont="1" applyFill="1" applyBorder="1" applyAlignment="1">
      <alignment horizontal="center" vertical="center"/>
    </xf>
    <xf numFmtId="0" fontId="5" fillId="0" borderId="24" xfId="4" applyFont="1" applyFill="1" applyBorder="1" applyAlignment="1" applyProtection="1">
      <alignment horizontal="left" vertical="center" wrapText="1"/>
      <protection hidden="1"/>
    </xf>
    <xf numFmtId="0" fontId="5" fillId="0" borderId="25" xfId="4" applyFont="1" applyFill="1" applyBorder="1" applyAlignment="1" applyProtection="1">
      <alignment horizontal="left" vertical="center" wrapText="1"/>
      <protection hidden="1"/>
    </xf>
    <xf numFmtId="180" fontId="6" fillId="2" borderId="10" xfId="5" applyNumberFormat="1" applyFont="1" applyFill="1" applyBorder="1" applyProtection="1">
      <alignment vertical="center"/>
      <protection locked="0"/>
    </xf>
    <xf numFmtId="3" fontId="6" fillId="0" borderId="26" xfId="5" applyNumberFormat="1" applyFont="1" applyFill="1" applyBorder="1">
      <alignment vertical="center"/>
    </xf>
    <xf numFmtId="0" fontId="0" fillId="0" borderId="7" xfId="0" quotePrefix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/>
    <xf numFmtId="0" fontId="4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4" fillId="0" borderId="40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center" vertical="center"/>
      <protection hidden="1"/>
    </xf>
    <xf numFmtId="176" fontId="4" fillId="0" borderId="0" xfId="0" applyNumberFormat="1" applyFont="1" applyAlignment="1"/>
    <xf numFmtId="0" fontId="4" fillId="3" borderId="7" xfId="0" applyFont="1" applyFill="1" applyBorder="1"/>
    <xf numFmtId="0" fontId="30" fillId="0" borderId="0" xfId="0" applyFont="1" applyAlignment="1">
      <alignment horizontal="right"/>
    </xf>
    <xf numFmtId="0" fontId="0" fillId="0" borderId="51" xfId="0" applyFont="1" applyBorder="1" applyAlignment="1">
      <alignment vertical="center" wrapText="1"/>
    </xf>
    <xf numFmtId="0" fontId="4" fillId="0" borderId="52" xfId="0" applyFont="1" applyBorder="1"/>
    <xf numFmtId="0" fontId="4" fillId="0" borderId="0" xfId="0" quotePrefix="1" applyFont="1" applyAlignment="1">
      <alignment horizontal="left"/>
    </xf>
    <xf numFmtId="0" fontId="31" fillId="0" borderId="2" xfId="5" applyFont="1" applyBorder="1">
      <alignment vertical="center"/>
    </xf>
    <xf numFmtId="0" fontId="31" fillId="0" borderId="1" xfId="5" applyFont="1" applyBorder="1">
      <alignment vertical="center"/>
    </xf>
    <xf numFmtId="184" fontId="29" fillId="0" borderId="0" xfId="0" applyNumberFormat="1" applyFont="1" applyBorder="1" applyAlignment="1">
      <alignment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5" fillId="4" borderId="0" xfId="5" applyFont="1" applyFill="1">
      <alignment vertical="center"/>
    </xf>
    <xf numFmtId="0" fontId="27" fillId="4" borderId="0" xfId="0" applyFont="1" applyFill="1"/>
    <xf numFmtId="0" fontId="5" fillId="0" borderId="0" xfId="5" applyFont="1">
      <alignment vertical="center"/>
    </xf>
    <xf numFmtId="0" fontId="31" fillId="0" borderId="6" xfId="5" applyFont="1" applyBorder="1">
      <alignment vertical="center"/>
    </xf>
    <xf numFmtId="180" fontId="6" fillId="3" borderId="11" xfId="5" applyNumberFormat="1" applyFont="1" applyFill="1" applyBorder="1">
      <alignment vertical="center"/>
    </xf>
    <xf numFmtId="180" fontId="6" fillId="3" borderId="1" xfId="5" applyNumberFormat="1" applyFont="1" applyFill="1" applyBorder="1">
      <alignment vertical="center"/>
    </xf>
    <xf numFmtId="180" fontId="6" fillId="3" borderId="22" xfId="5" applyNumberFormat="1" applyFont="1" applyFill="1" applyBorder="1">
      <alignment vertical="center"/>
    </xf>
    <xf numFmtId="180" fontId="6" fillId="3" borderId="32" xfId="5" applyNumberFormat="1" applyFont="1" applyFill="1" applyBorder="1">
      <alignment vertical="center"/>
    </xf>
    <xf numFmtId="180" fontId="6" fillId="3" borderId="10" xfId="5" applyNumberFormat="1" applyFont="1" applyFill="1" applyBorder="1">
      <alignment vertical="center"/>
    </xf>
    <xf numFmtId="180" fontId="6" fillId="3" borderId="7" xfId="5" applyNumberFormat="1" applyFont="1" applyFill="1" applyBorder="1">
      <alignment vertical="center"/>
    </xf>
    <xf numFmtId="180" fontId="6" fillId="3" borderId="30" xfId="5" applyNumberFormat="1" applyFont="1" applyFill="1" applyBorder="1">
      <alignment vertical="center"/>
    </xf>
    <xf numFmtId="0" fontId="15" fillId="0" borderId="0" xfId="0" applyFont="1" applyAlignment="1">
      <alignment vertical="center"/>
    </xf>
    <xf numFmtId="180" fontId="5" fillId="3" borderId="7" xfId="5" applyNumberFormat="1" applyFont="1" applyFill="1" applyBorder="1">
      <alignment vertical="center"/>
    </xf>
    <xf numFmtId="0" fontId="4" fillId="4" borderId="3" xfId="0" applyFont="1" applyFill="1" applyBorder="1"/>
    <xf numFmtId="0" fontId="4" fillId="0" borderId="24" xfId="0" quotePrefix="1" applyFont="1" applyBorder="1" applyProtection="1">
      <protection hidden="1"/>
    </xf>
    <xf numFmtId="0" fontId="4" fillId="0" borderId="52" xfId="0" quotePrefix="1" applyFont="1" applyBorder="1" applyProtection="1"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5" fillId="0" borderId="22" xfId="0" applyFont="1" applyBorder="1" applyAlignment="1" applyProtection="1">
      <alignment vertical="center"/>
      <protection hidden="1"/>
    </xf>
    <xf numFmtId="0" fontId="26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centerContinuous" vertical="center"/>
      <protection hidden="1"/>
    </xf>
    <xf numFmtId="0" fontId="4" fillId="0" borderId="0" xfId="0" applyFont="1" applyFill="1" applyBorder="1" applyAlignment="1" applyProtection="1">
      <alignment horizontal="centerContinuous" vertical="center"/>
      <protection hidden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center"/>
    </xf>
    <xf numFmtId="0" fontId="6" fillId="0" borderId="61" xfId="0" applyFont="1" applyFill="1" applyBorder="1" applyAlignment="1">
      <alignment horizontal="left" vertical="center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6" fillId="0" borderId="66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6" fillId="0" borderId="33" xfId="0" applyFont="1" applyFill="1" applyBorder="1" applyAlignment="1">
      <alignment vertical="center"/>
    </xf>
    <xf numFmtId="0" fontId="6" fillId="3" borderId="77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5" fillId="0" borderId="0" xfId="4" applyFont="1" applyFill="1" applyBorder="1" applyAlignment="1" applyProtection="1">
      <alignment vertical="center" wrapText="1"/>
      <protection hidden="1"/>
    </xf>
    <xf numFmtId="0" fontId="27" fillId="0" borderId="0" xfId="0" applyFont="1" applyBorder="1" applyAlignment="1">
      <alignment wrapText="1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8" fillId="0" borderId="9" xfId="0" quotePrefix="1" applyFont="1" applyBorder="1" applyAlignment="1">
      <alignment horizontal="left" vertical="center"/>
    </xf>
    <xf numFmtId="0" fontId="28" fillId="0" borderId="30" xfId="0" quotePrefix="1" applyFont="1" applyBorder="1" applyAlignment="1">
      <alignment horizontal="left" vertical="center"/>
    </xf>
    <xf numFmtId="0" fontId="19" fillId="0" borderId="25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0" fillId="0" borderId="9" xfId="0" applyFont="1" applyFill="1" applyBorder="1"/>
    <xf numFmtId="0" fontId="4" fillId="0" borderId="24" xfId="0" applyFont="1" applyFill="1" applyBorder="1"/>
    <xf numFmtId="0" fontId="0" fillId="3" borderId="7" xfId="0" applyFill="1" applyBorder="1" applyAlignment="1">
      <alignment vertical="center"/>
    </xf>
    <xf numFmtId="0" fontId="4" fillId="0" borderId="0" xfId="0" quotePrefix="1" applyFont="1"/>
    <xf numFmtId="176" fontId="27" fillId="0" borderId="24" xfId="0" applyNumberFormat="1" applyFont="1" applyFill="1" applyBorder="1"/>
    <xf numFmtId="0" fontId="27" fillId="0" borderId="24" xfId="0" applyFont="1" applyFill="1" applyBorder="1" applyAlignment="1"/>
    <xf numFmtId="0" fontId="27" fillId="0" borderId="0" xfId="0" applyFont="1"/>
    <xf numFmtId="176" fontId="27" fillId="0" borderId="24" xfId="0" applyNumberFormat="1" applyFont="1" applyBorder="1"/>
    <xf numFmtId="0" fontId="27" fillId="0" borderId="24" xfId="0" applyFont="1" applyBorder="1" applyAlignment="1"/>
    <xf numFmtId="0" fontId="4" fillId="4" borderId="6" xfId="0" applyFont="1" applyFill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Fill="1" applyBorder="1" applyAlignment="1">
      <alignment vertical="center"/>
    </xf>
    <xf numFmtId="0" fontId="6" fillId="0" borderId="81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/>
    </xf>
    <xf numFmtId="0" fontId="6" fillId="0" borderId="84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0" fontId="6" fillId="0" borderId="93" xfId="0" applyFont="1" applyFill="1" applyBorder="1" applyAlignment="1">
      <alignment horizontal="center" vertical="center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/>
    </xf>
    <xf numFmtId="0" fontId="36" fillId="0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36" fillId="0" borderId="8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center" wrapText="1"/>
    </xf>
    <xf numFmtId="0" fontId="6" fillId="0" borderId="48" xfId="0" applyFont="1" applyFill="1" applyBorder="1" applyAlignment="1">
      <alignment horizontal="left" vertical="center"/>
    </xf>
    <xf numFmtId="0" fontId="6" fillId="0" borderId="98" xfId="0" applyFont="1" applyFill="1" applyBorder="1" applyAlignment="1">
      <alignment horizontal="center" vertical="center" wrapText="1"/>
    </xf>
    <xf numFmtId="0" fontId="6" fillId="0" borderId="99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vertical="center"/>
    </xf>
    <xf numFmtId="0" fontId="6" fillId="0" borderId="78" xfId="0" applyFont="1" applyBorder="1" applyAlignment="1">
      <alignment vertical="center"/>
    </xf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176" fontId="38" fillId="0" borderId="25" xfId="0" applyNumberFormat="1" applyFont="1" applyFill="1" applyBorder="1"/>
    <xf numFmtId="0" fontId="38" fillId="0" borderId="11" xfId="0" applyFont="1" applyBorder="1" applyAlignment="1">
      <alignment vertical="center" wrapText="1"/>
    </xf>
    <xf numFmtId="0" fontId="38" fillId="0" borderId="25" xfId="0" applyFont="1" applyBorder="1"/>
    <xf numFmtId="0" fontId="38" fillId="0" borderId="25" xfId="0" quotePrefix="1" applyFont="1" applyBorder="1" applyProtection="1">
      <protection hidden="1"/>
    </xf>
    <xf numFmtId="0" fontId="10" fillId="0" borderId="9" xfId="0" applyFont="1" applyBorder="1" applyAlignment="1" applyProtection="1">
      <alignment vertical="center"/>
      <protection hidden="1"/>
    </xf>
    <xf numFmtId="0" fontId="37" fillId="0" borderId="26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center" vertical="center"/>
    </xf>
    <xf numFmtId="0" fontId="37" fillId="0" borderId="58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vertical="center"/>
    </xf>
    <xf numFmtId="0" fontId="38" fillId="0" borderId="25" xfId="0" applyFont="1" applyFill="1" applyBorder="1"/>
    <xf numFmtId="0" fontId="38" fillId="0" borderId="0" xfId="0" quotePrefix="1" applyFont="1" applyFill="1" applyAlignment="1">
      <alignment horizontal="left"/>
    </xf>
    <xf numFmtId="20" fontId="4" fillId="0" borderId="24" xfId="0" applyNumberFormat="1" applyFont="1" applyFill="1" applyBorder="1"/>
    <xf numFmtId="0" fontId="4" fillId="0" borderId="24" xfId="0" quotePrefix="1" applyFont="1" applyFill="1" applyBorder="1" applyProtection="1">
      <protection hidden="1"/>
    </xf>
    <xf numFmtId="0" fontId="4" fillId="0" borderId="15" xfId="0" applyFont="1" applyBorder="1" applyAlignment="1"/>
    <xf numFmtId="46" fontId="4" fillId="0" borderId="3" xfId="0" applyNumberFormat="1" applyFont="1" applyBorder="1"/>
    <xf numFmtId="0" fontId="4" fillId="0" borderId="22" xfId="0" applyFont="1" applyBorder="1" applyAlignment="1"/>
    <xf numFmtId="0" fontId="4" fillId="0" borderId="23" xfId="0" applyFont="1" applyBorder="1" applyAlignment="1"/>
    <xf numFmtId="176" fontId="4" fillId="0" borderId="25" xfId="0" applyNumberFormat="1" applyFont="1" applyBorder="1"/>
    <xf numFmtId="0" fontId="4" fillId="0" borderId="11" xfId="0" applyFont="1" applyBorder="1" applyAlignment="1"/>
    <xf numFmtId="0" fontId="5" fillId="0" borderId="5" xfId="4" applyFont="1" applyFill="1" applyBorder="1" applyAlignment="1" applyProtection="1">
      <alignment vertical="center" wrapText="1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37" fillId="0" borderId="104" xfId="0" applyFont="1" applyFill="1" applyBorder="1" applyAlignment="1">
      <alignment horizontal="center" vertical="center" wrapText="1"/>
    </xf>
    <xf numFmtId="0" fontId="37" fillId="0" borderId="88" xfId="0" applyFont="1" applyFill="1" applyBorder="1" applyAlignment="1">
      <alignment horizontal="center" vertical="center" wrapText="1"/>
    </xf>
    <xf numFmtId="0" fontId="27" fillId="0" borderId="0" xfId="0" applyFont="1" applyFill="1" applyAlignment="1" applyProtection="1">
      <alignment vertical="center"/>
      <protection hidden="1"/>
    </xf>
    <xf numFmtId="176" fontId="27" fillId="0" borderId="0" xfId="0" applyNumberFormat="1" applyFont="1" applyFill="1" applyAlignment="1" applyProtection="1">
      <alignment vertical="center"/>
      <protection hidden="1"/>
    </xf>
    <xf numFmtId="0" fontId="27" fillId="0" borderId="0" xfId="0" applyFont="1" applyAlignment="1">
      <alignment vertical="center"/>
    </xf>
    <xf numFmtId="0" fontId="38" fillId="0" borderId="7" xfId="0" applyFont="1" applyBorder="1" applyAlignment="1">
      <alignment vertical="center"/>
    </xf>
    <xf numFmtId="38" fontId="6" fillId="2" borderId="1" xfId="1" applyFont="1" applyFill="1" applyBorder="1" applyAlignment="1" applyProtection="1">
      <alignment horizontal="left" vertical="center"/>
      <protection locked="0"/>
    </xf>
    <xf numFmtId="0" fontId="5" fillId="0" borderId="5" xfId="5" applyFont="1" applyBorder="1" applyProtection="1">
      <alignment vertical="center"/>
    </xf>
    <xf numFmtId="0" fontId="5" fillId="0" borderId="2" xfId="5" applyFont="1" applyBorder="1" applyProtection="1">
      <alignment vertical="center"/>
    </xf>
    <xf numFmtId="0" fontId="5" fillId="0" borderId="1" xfId="5" applyFont="1" applyBorder="1" applyProtection="1">
      <alignment vertical="center"/>
    </xf>
    <xf numFmtId="0" fontId="5" fillId="0" borderId="6" xfId="5" applyFont="1" applyBorder="1">
      <alignment vertical="center"/>
    </xf>
    <xf numFmtId="180" fontId="6" fillId="2" borderId="35" xfId="5" applyNumberFormat="1" applyFont="1" applyFill="1" applyBorder="1" applyProtection="1">
      <alignment vertical="center"/>
      <protection locked="0"/>
    </xf>
    <xf numFmtId="180" fontId="6" fillId="2" borderId="41" xfId="5" applyNumberFormat="1" applyFont="1" applyFill="1" applyBorder="1" applyProtection="1">
      <alignment vertical="center"/>
      <protection locked="0"/>
    </xf>
    <xf numFmtId="180" fontId="6" fillId="3" borderId="41" xfId="5" applyNumberFormat="1" applyFont="1" applyFill="1" applyBorder="1">
      <alignment vertical="center"/>
    </xf>
    <xf numFmtId="3" fontId="6" fillId="0" borderId="35" xfId="5" applyNumberFormat="1" applyFont="1" applyFill="1" applyBorder="1">
      <alignment vertical="center"/>
    </xf>
    <xf numFmtId="0" fontId="5" fillId="0" borderId="41" xfId="5" applyFont="1" applyBorder="1">
      <alignment vertical="center"/>
    </xf>
    <xf numFmtId="0" fontId="31" fillId="0" borderId="18" xfId="5" applyFont="1" applyBorder="1">
      <alignment vertical="center"/>
    </xf>
    <xf numFmtId="0" fontId="31" fillId="0" borderId="21" xfId="5" applyFont="1" applyBorder="1">
      <alignment vertical="center"/>
    </xf>
    <xf numFmtId="0" fontId="5" fillId="0" borderId="85" xfId="5" applyFont="1" applyBorder="1">
      <alignment vertical="center"/>
    </xf>
    <xf numFmtId="0" fontId="5" fillId="0" borderId="4" xfId="5" applyFont="1" applyBorder="1">
      <alignment vertical="center"/>
    </xf>
    <xf numFmtId="0" fontId="5" fillId="0" borderId="15" xfId="5" applyFont="1" applyBorder="1">
      <alignment vertical="center"/>
    </xf>
    <xf numFmtId="0" fontId="5" fillId="0" borderId="87" xfId="5" applyFont="1" applyBorder="1">
      <alignment vertical="center"/>
    </xf>
    <xf numFmtId="0" fontId="5" fillId="0" borderId="32" xfId="5" applyFont="1" applyBorder="1">
      <alignment vertical="center"/>
    </xf>
    <xf numFmtId="0" fontId="6" fillId="0" borderId="0" xfId="0" applyFont="1" applyFill="1" applyAlignment="1">
      <alignment horizontal="left" vertical="center"/>
    </xf>
    <xf numFmtId="38" fontId="6" fillId="0" borderId="0" xfId="0" applyNumberFormat="1" applyFont="1" applyFill="1" applyAlignment="1">
      <alignment horizontal="left" vertical="center"/>
    </xf>
    <xf numFmtId="184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38" fontId="6" fillId="0" borderId="0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6" xfId="0" applyFont="1" applyBorder="1"/>
    <xf numFmtId="0" fontId="0" fillId="0" borderId="3" xfId="0" applyFont="1" applyBorder="1" applyAlignment="1">
      <alignment vertical="center"/>
    </xf>
    <xf numFmtId="0" fontId="0" fillId="0" borderId="3" xfId="0" applyFont="1" applyBorder="1"/>
    <xf numFmtId="0" fontId="0" fillId="9" borderId="0" xfId="0" applyFill="1"/>
    <xf numFmtId="0" fontId="0" fillId="4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40" fillId="0" borderId="0" xfId="0" applyFont="1"/>
    <xf numFmtId="0" fontId="4" fillId="0" borderId="15" xfId="0" applyFont="1" applyBorder="1"/>
    <xf numFmtId="0" fontId="4" fillId="0" borderId="22" xfId="0" applyFont="1" applyBorder="1"/>
    <xf numFmtId="0" fontId="4" fillId="0" borderId="22" xfId="0" applyFont="1" applyFill="1" applyBorder="1"/>
    <xf numFmtId="0" fontId="4" fillId="0" borderId="0" xfId="0" applyFont="1" applyFill="1" applyBorder="1"/>
    <xf numFmtId="0" fontId="0" fillId="4" borderId="23" xfId="0" applyFont="1" applyFill="1" applyBorder="1"/>
    <xf numFmtId="0" fontId="1" fillId="4" borderId="11" xfId="0" applyFont="1" applyFill="1" applyBorder="1"/>
    <xf numFmtId="0" fontId="0" fillId="4" borderId="0" xfId="0" applyFont="1" applyFill="1" applyBorder="1"/>
    <xf numFmtId="0" fontId="1" fillId="4" borderId="0" xfId="0" applyFont="1" applyFill="1" applyBorder="1"/>
    <xf numFmtId="0" fontId="1" fillId="0" borderId="0" xfId="0" applyNumberFormat="1" applyFont="1" applyBorder="1"/>
    <xf numFmtId="0" fontId="4" fillId="0" borderId="25" xfId="0" applyFont="1" applyFill="1" applyBorder="1"/>
    <xf numFmtId="0" fontId="4" fillId="0" borderId="11" xfId="0" applyFont="1" applyFill="1" applyBorder="1"/>
    <xf numFmtId="0" fontId="4" fillId="0" borderId="4" xfId="0" applyFont="1" applyFill="1" applyBorder="1"/>
    <xf numFmtId="0" fontId="0" fillId="0" borderId="24" xfId="0" applyFont="1" applyBorder="1" applyAlignment="1"/>
    <xf numFmtId="0" fontId="6" fillId="0" borderId="0" xfId="0" applyFont="1" applyAlignment="1">
      <alignment vertical="center"/>
    </xf>
    <xf numFmtId="0" fontId="6" fillId="0" borderId="0" xfId="8" applyFont="1" applyAlignment="1">
      <alignment vertical="center"/>
    </xf>
    <xf numFmtId="0" fontId="0" fillId="2" borderId="27" xfId="0" applyFill="1" applyBorder="1" applyAlignment="1" applyProtection="1">
      <alignment vertical="center" shrinkToFit="1"/>
      <protection locked="0"/>
    </xf>
    <xf numFmtId="0" fontId="0" fillId="2" borderId="31" xfId="0" applyFill="1" applyBorder="1" applyAlignment="1" applyProtection="1">
      <alignment vertical="center" shrinkToFit="1"/>
      <protection locked="0"/>
    </xf>
    <xf numFmtId="0" fontId="0" fillId="2" borderId="36" xfId="0" applyFill="1" applyBorder="1" applyAlignment="1" applyProtection="1">
      <alignment vertical="center" shrinkToFit="1"/>
      <protection locked="0"/>
    </xf>
    <xf numFmtId="0" fontId="5" fillId="0" borderId="30" xfId="4" applyFont="1" applyFill="1" applyBorder="1" applyAlignment="1" applyProtection="1">
      <alignment vertical="center"/>
      <protection hidden="1"/>
    </xf>
    <xf numFmtId="0" fontId="5" fillId="0" borderId="23" xfId="4" applyFont="1" applyBorder="1" applyAlignment="1">
      <alignment vertical="center"/>
    </xf>
    <xf numFmtId="0" fontId="5" fillId="0" borderId="11" xfId="4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0" fillId="2" borderId="117" xfId="0" applyFill="1" applyBorder="1" applyAlignment="1" applyProtection="1">
      <alignment horizontal="center" vertical="center"/>
      <protection locked="0"/>
    </xf>
    <xf numFmtId="0" fontId="5" fillId="0" borderId="30" xfId="4" applyFont="1" applyBorder="1" applyAlignment="1" applyProtection="1">
      <alignment horizontal="left" vertical="center" wrapText="1" indent="1"/>
      <protection hidden="1"/>
    </xf>
    <xf numFmtId="0" fontId="5" fillId="0" borderId="6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22" xfId="4" applyFont="1" applyBorder="1" applyAlignment="1">
      <alignment vertical="center"/>
    </xf>
    <xf numFmtId="0" fontId="5" fillId="0" borderId="85" xfId="4" applyFont="1" applyBorder="1" applyAlignment="1">
      <alignment vertical="center"/>
    </xf>
    <xf numFmtId="0" fontId="5" fillId="0" borderId="41" xfId="4" applyFont="1" applyBorder="1" applyAlignment="1">
      <alignment vertical="center"/>
    </xf>
    <xf numFmtId="0" fontId="0" fillId="0" borderId="0" xfId="0" applyFill="1"/>
    <xf numFmtId="0" fontId="1" fillId="0" borderId="0" xfId="0" applyFont="1" applyFill="1"/>
    <xf numFmtId="0" fontId="43" fillId="4" borderId="0" xfId="9" applyFont="1" applyFill="1" applyAlignment="1" applyProtection="1">
      <alignment horizontal="left" vertical="center"/>
      <protection hidden="1"/>
    </xf>
    <xf numFmtId="0" fontId="43" fillId="0" borderId="0" xfId="9" applyFont="1" applyAlignment="1">
      <alignment horizontal="left" vertical="center"/>
    </xf>
    <xf numFmtId="0" fontId="0" fillId="0" borderId="3" xfId="0" applyBorder="1"/>
    <xf numFmtId="176" fontId="0" fillId="0" borderId="3" xfId="0" applyNumberFormat="1" applyBorder="1" applyAlignment="1">
      <alignment vertical="center"/>
    </xf>
    <xf numFmtId="176" fontId="43" fillId="0" borderId="0" xfId="9" applyNumberFormat="1" applyFont="1" applyAlignment="1">
      <alignment horizontal="left" vertical="center"/>
    </xf>
    <xf numFmtId="0" fontId="43" fillId="4" borderId="0" xfId="9" applyFont="1" applyFill="1" applyAlignment="1">
      <alignment horizontal="left" vertical="center"/>
    </xf>
    <xf numFmtId="0" fontId="1" fillId="0" borderId="0" xfId="9">
      <alignment vertical="center"/>
    </xf>
    <xf numFmtId="0" fontId="46" fillId="0" borderId="0" xfId="9" applyFont="1" applyAlignment="1">
      <alignment horizontal="left" vertical="center"/>
    </xf>
    <xf numFmtId="0" fontId="0" fillId="4" borderId="0" xfId="0" applyFill="1"/>
    <xf numFmtId="0" fontId="1" fillId="9" borderId="0" xfId="0" applyFont="1" applyFill="1" applyAlignment="1">
      <alignment vertical="center"/>
    </xf>
    <xf numFmtId="184" fontId="29" fillId="0" borderId="0" xfId="0" applyNumberFormat="1" applyFont="1" applyAlignment="1">
      <alignment horizontal="right" vertical="center"/>
    </xf>
    <xf numFmtId="184" fontId="41" fillId="0" borderId="0" xfId="0" applyNumberFormat="1" applyFont="1" applyBorder="1" applyAlignment="1">
      <alignment horizontal="right" vertical="center"/>
    </xf>
    <xf numFmtId="0" fontId="41" fillId="0" borderId="0" xfId="0" applyFont="1" applyBorder="1" applyAlignment="1">
      <alignment horizontal="left" vertical="center"/>
    </xf>
    <xf numFmtId="0" fontId="34" fillId="0" borderId="10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06" xfId="0" applyFont="1" applyBorder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28" fillId="0" borderId="106" xfId="0" applyFont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0" fontId="32" fillId="0" borderId="10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11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0" fontId="8" fillId="0" borderId="107" xfId="0" applyFont="1" applyBorder="1"/>
    <xf numFmtId="0" fontId="8" fillId="0" borderId="108" xfId="0" applyFont="1" applyBorder="1"/>
    <xf numFmtId="0" fontId="28" fillId="0" borderId="10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8" fillId="0" borderId="10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10" xfId="0" applyFont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6" fillId="0" borderId="114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center" vertical="center" wrapText="1"/>
    </xf>
    <xf numFmtId="0" fontId="0" fillId="0" borderId="5" xfId="0" applyBorder="1" applyAlignment="1" applyProtection="1">
      <alignment vertical="center"/>
      <protection hidden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11" xfId="0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2" borderId="39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0" xfId="0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9" xfId="5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6" xfId="4" applyFont="1" applyFill="1" applyBorder="1" applyAlignment="1" applyProtection="1">
      <alignment horizontal="left" vertical="center" wrapText="1"/>
      <protection hidden="1"/>
    </xf>
    <xf numFmtId="0" fontId="5" fillId="0" borderId="2" xfId="4" applyFont="1" applyFill="1" applyBorder="1" applyAlignment="1" applyProtection="1">
      <alignment horizontal="left" vertical="center" wrapText="1"/>
      <protection hidden="1"/>
    </xf>
    <xf numFmtId="0" fontId="5" fillId="0" borderId="1" xfId="4" applyFont="1" applyFill="1" applyBorder="1" applyAlignment="1" applyProtection="1">
      <alignment horizontal="left" vertical="center" wrapText="1"/>
      <protection hidden="1"/>
    </xf>
    <xf numFmtId="0" fontId="5" fillId="0" borderId="2" xfId="4" applyFont="1" applyFill="1" applyBorder="1" applyAlignment="1" applyProtection="1">
      <alignment vertical="center" wrapText="1"/>
      <protection hidden="1"/>
    </xf>
    <xf numFmtId="0" fontId="5" fillId="0" borderId="1" xfId="4" applyFont="1" applyFill="1" applyBorder="1" applyAlignment="1" applyProtection="1">
      <alignment vertical="center" wrapText="1"/>
      <protection hidden="1"/>
    </xf>
    <xf numFmtId="0" fontId="5" fillId="0" borderId="24" xfId="5" applyFont="1" applyFill="1" applyBorder="1" applyAlignment="1">
      <alignment horizontal="center" vertical="center"/>
    </xf>
    <xf numFmtId="0" fontId="5" fillId="0" borderId="25" xfId="5" applyFont="1" applyFill="1" applyBorder="1" applyAlignment="1">
      <alignment horizontal="center" vertical="center"/>
    </xf>
    <xf numFmtId="0" fontId="5" fillId="0" borderId="28" xfId="4" applyFont="1" applyFill="1" applyBorder="1" applyAlignment="1" applyProtection="1">
      <alignment vertical="center" wrapText="1"/>
      <protection hidden="1"/>
    </xf>
    <xf numFmtId="0" fontId="5" fillId="0" borderId="10" xfId="4" applyFont="1" applyFill="1" applyBorder="1" applyAlignment="1" applyProtection="1">
      <alignment vertical="center" wrapText="1"/>
      <protection hidden="1"/>
    </xf>
    <xf numFmtId="0" fontId="5" fillId="0" borderId="40" xfId="4" applyFont="1" applyFill="1" applyBorder="1" applyAlignment="1" applyProtection="1">
      <alignment vertical="center" wrapText="1"/>
      <protection hidden="1"/>
    </xf>
    <xf numFmtId="0" fontId="5" fillId="0" borderId="41" xfId="4" applyFont="1" applyFill="1" applyBorder="1" applyAlignment="1" applyProtection="1">
      <alignment vertical="center" wrapText="1"/>
      <protection hidden="1"/>
    </xf>
    <xf numFmtId="0" fontId="6" fillId="5" borderId="7" xfId="6" applyNumberFormat="1" applyFont="1" applyFill="1" applyBorder="1" applyAlignment="1" applyProtection="1">
      <alignment horizontal="center" vertical="center"/>
      <protection locked="0"/>
    </xf>
    <xf numFmtId="0" fontId="6" fillId="0" borderId="7" xfId="6" applyNumberFormat="1" applyFont="1" applyFill="1" applyBorder="1" applyAlignment="1" applyProtection="1">
      <alignment horizontal="center" vertical="center"/>
      <protection locked="0"/>
    </xf>
    <xf numFmtId="0" fontId="6" fillId="0" borderId="7" xfId="6" applyNumberFormat="1" applyFont="1" applyFill="1" applyBorder="1" applyAlignment="1" applyProtection="1">
      <alignment horizontal="center" vertical="center" wrapText="1"/>
      <protection locked="0"/>
    </xf>
    <xf numFmtId="187" fontId="6" fillId="8" borderId="7" xfId="6" applyNumberFormat="1" applyFont="1" applyFill="1" applyBorder="1" applyAlignment="1" applyProtection="1">
      <alignment horizontal="center" vertical="center"/>
      <protection locked="0"/>
    </xf>
    <xf numFmtId="188" fontId="6" fillId="7" borderId="7" xfId="6" applyNumberFormat="1" applyFont="1" applyFill="1" applyBorder="1" applyAlignment="1" applyProtection="1">
      <alignment horizontal="center" vertical="center"/>
      <protection locked="0"/>
    </xf>
    <xf numFmtId="0" fontId="6" fillId="7" borderId="7" xfId="6" applyNumberFormat="1" applyFont="1" applyFill="1" applyBorder="1" applyAlignment="1" applyProtection="1">
      <alignment horizontal="center" vertical="center" wrapText="1"/>
      <protection locked="0"/>
    </xf>
    <xf numFmtId="0" fontId="6" fillId="7" borderId="7" xfId="6" applyFont="1" applyFill="1" applyBorder="1" applyAlignment="1" applyProtection="1">
      <alignment horizontal="center" vertical="center"/>
      <protection locked="0"/>
    </xf>
    <xf numFmtId="187" fontId="6" fillId="8" borderId="7" xfId="6" applyNumberFormat="1" applyFont="1" applyFill="1" applyBorder="1" applyAlignment="1" applyProtection="1">
      <alignment horizontal="center" vertical="center" wrapText="1"/>
      <protection locked="0"/>
    </xf>
    <xf numFmtId="0" fontId="6" fillId="8" borderId="7" xfId="6" applyFont="1" applyFill="1" applyBorder="1" applyAlignment="1" applyProtection="1">
      <alignment horizontal="center" vertical="center"/>
      <protection locked="0"/>
    </xf>
    <xf numFmtId="186" fontId="6" fillId="5" borderId="7" xfId="6" applyNumberFormat="1" applyFont="1" applyFill="1" applyBorder="1" applyAlignment="1" applyProtection="1">
      <alignment horizontal="center" vertical="center"/>
      <protection locked="0"/>
    </xf>
    <xf numFmtId="0" fontId="6" fillId="7" borderId="7" xfId="6" applyNumberFormat="1" applyFont="1" applyFill="1" applyBorder="1" applyAlignment="1" applyProtection="1">
      <alignment horizontal="center" vertical="center"/>
      <protection locked="0"/>
    </xf>
    <xf numFmtId="0" fontId="6" fillId="6" borderId="7" xfId="6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6" applyNumberFormat="1" applyFont="1" applyFill="1" applyBorder="1" applyAlignment="1" applyProtection="1">
      <alignment horizontal="center" vertical="center"/>
      <protection locked="0"/>
    </xf>
    <xf numFmtId="185" fontId="6" fillId="0" borderId="7" xfId="6" applyNumberFormat="1" applyFont="1" applyFill="1" applyBorder="1" applyAlignment="1" applyProtection="1">
      <alignment horizontal="center" vertical="center" wrapText="1"/>
      <protection locked="0"/>
    </xf>
    <xf numFmtId="185" fontId="6" fillId="0" borderId="7" xfId="6" applyNumberFormat="1" applyFont="1" applyFill="1" applyBorder="1" applyAlignment="1" applyProtection="1">
      <alignment horizontal="center" vertical="center"/>
      <protection locked="0"/>
    </xf>
    <xf numFmtId="0" fontId="6" fillId="7" borderId="7" xfId="7" applyNumberFormat="1" applyFont="1" applyFill="1" applyBorder="1" applyAlignment="1" applyProtection="1">
      <alignment horizontal="center" vertical="center" wrapText="1"/>
      <protection locked="0"/>
    </xf>
    <xf numFmtId="0" fontId="6" fillId="7" borderId="7" xfId="7" applyNumberFormat="1" applyFont="1" applyFill="1" applyBorder="1" applyAlignment="1" applyProtection="1">
      <alignment horizontal="center" vertical="center"/>
      <protection locked="0"/>
    </xf>
    <xf numFmtId="0" fontId="6" fillId="8" borderId="7" xfId="7" applyNumberFormat="1" applyFont="1" applyFill="1" applyBorder="1" applyAlignment="1" applyProtection="1">
      <alignment horizontal="center" vertical="center" wrapText="1"/>
      <protection locked="0"/>
    </xf>
    <xf numFmtId="0" fontId="6" fillId="8" borderId="7" xfId="7" applyNumberFormat="1" applyFont="1" applyFill="1" applyBorder="1" applyAlignment="1" applyProtection="1">
      <alignment horizontal="center" vertical="center"/>
      <protection locked="0"/>
    </xf>
    <xf numFmtId="0" fontId="6" fillId="0" borderId="0" xfId="5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/>
  </cellXfs>
  <cellStyles count="10">
    <cellStyle name="桁区切り" xfId="1" builtinId="6"/>
    <cellStyle name="桁区切り 2" xfId="2" xr:uid="{00000000-0005-0000-0000-000001000000}"/>
    <cellStyle name="標準" xfId="0" builtinId="0"/>
    <cellStyle name="標準 2 2" xfId="8" xr:uid="{EC6A544D-287F-4E07-926D-FA3BC4DAFFDF}"/>
    <cellStyle name="標準_（作業用）H21【北海道】諸経費動向調査対象工事一覧表" xfId="6" xr:uid="{00000000-0005-0000-0000-000003000000}"/>
    <cellStyle name="標準_1集計44工種" xfId="3" xr:uid="{00000000-0005-0000-0000-000004000000}"/>
    <cellStyle name="標準_Book1" xfId="9" xr:uid="{060C5568-16F3-4555-B085-BA6B4948E0BD}"/>
    <cellStyle name="標準_右" xfId="4" xr:uid="{00000000-0005-0000-0000-000005000000}"/>
    <cellStyle name="標準_解14" xfId="5" xr:uid="{00000000-0005-0000-0000-000006000000}"/>
    <cellStyle name="標準_準備：【下水】H20諸経費動向調査対象工事一覧表" xfId="7" xr:uid="{00000000-0005-0000-0000-000007000000}"/>
  </cellStyles>
  <dxfs count="4">
    <dxf>
      <font>
        <condense val="0"/>
        <extend val="0"/>
        <color indexed="40"/>
      </font>
    </dxf>
    <dxf>
      <font>
        <condense val="0"/>
        <extend val="0"/>
        <color indexed="17"/>
      </font>
    </dxf>
    <dxf>
      <font>
        <condense val="0"/>
        <extend val="0"/>
        <color indexed="5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9525</xdr:rowOff>
    </xdr:from>
    <xdr:to>
      <xdr:col>8</xdr:col>
      <xdr:colOff>133350</xdr:colOff>
      <xdr:row>19</xdr:row>
      <xdr:rowOff>76200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>
          <a:spLocks noChangeArrowheads="1"/>
        </xdr:cNvSpPr>
      </xdr:nvSpPr>
      <xdr:spPr bwMode="auto">
        <a:xfrm>
          <a:off x="800100" y="2276475"/>
          <a:ext cx="933450" cy="523875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発注用の</a:t>
          </a:r>
        </a:p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ｼｰﾄ</a:t>
          </a:r>
        </a:p>
      </xdr:txBody>
    </xdr:sp>
    <xdr:clientData/>
  </xdr:twoCellAnchor>
  <xdr:twoCellAnchor>
    <xdr:from>
      <xdr:col>5</xdr:col>
      <xdr:colOff>76200</xdr:colOff>
      <xdr:row>20</xdr:row>
      <xdr:rowOff>141410</xdr:rowOff>
    </xdr:from>
    <xdr:to>
      <xdr:col>7</xdr:col>
      <xdr:colOff>114300</xdr:colOff>
      <xdr:row>22</xdr:row>
      <xdr:rowOff>3318</xdr:rowOff>
    </xdr:to>
    <xdr:sp macro="" textlink="">
      <xdr:nvSpPr>
        <xdr:cNvPr id="3" name="正方形/長方形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076325" y="3075110"/>
          <a:ext cx="438150" cy="166708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190499</xdr:colOff>
      <xdr:row>22</xdr:row>
      <xdr:rowOff>0</xdr:rowOff>
    </xdr:from>
    <xdr:to>
      <xdr:col>8</xdr:col>
      <xdr:colOff>183172</xdr:colOff>
      <xdr:row>23</xdr:row>
      <xdr:rowOff>14654</xdr:rowOff>
    </xdr:to>
    <xdr:sp macro="" textlink="">
      <xdr:nvSpPr>
        <xdr:cNvPr id="4" name="正方形/長方形 3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90524" y="3238500"/>
          <a:ext cx="1392848" cy="167054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0</xdr:row>
      <xdr:rowOff>0</xdr:rowOff>
    </xdr:from>
    <xdr:to>
      <xdr:col>4</xdr:col>
      <xdr:colOff>57150</xdr:colOff>
      <xdr:row>2</xdr:row>
      <xdr:rowOff>9525</xdr:rowOff>
    </xdr:to>
    <xdr:sp macro="" textlink="">
      <xdr:nvSpPr>
        <xdr:cNvPr id="5" name="正方形/長方形 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19100" y="0"/>
          <a:ext cx="438150" cy="219075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133350</xdr:colOff>
          <xdr:row>1</xdr:row>
          <xdr:rowOff>38100</xdr:rowOff>
        </xdr:from>
        <xdr:to>
          <xdr:col>26</xdr:col>
          <xdr:colOff>0</xdr:colOff>
          <xdr:row>2</xdr:row>
          <xdr:rowOff>142875</xdr:rowOff>
        </xdr:to>
        <xdr:sp macro="" textlink="">
          <xdr:nvSpPr>
            <xdr:cNvPr id="21505" name="CommandButton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285749</xdr:colOff>
      <xdr:row>1</xdr:row>
      <xdr:rowOff>9526</xdr:rowOff>
    </xdr:from>
    <xdr:to>
      <xdr:col>11</xdr:col>
      <xdr:colOff>333375</xdr:colOff>
      <xdr:row>1</xdr:row>
      <xdr:rowOff>152400</xdr:rowOff>
    </xdr:to>
    <xdr:sp macro="" textlink="">
      <xdr:nvSpPr>
        <xdr:cNvPr id="2" name="正方形/長方形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3352799" y="180976"/>
          <a:ext cx="1504951" cy="142874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38099</xdr:colOff>
      <xdr:row>5</xdr:row>
      <xdr:rowOff>114300</xdr:rowOff>
    </xdr:from>
    <xdr:to>
      <xdr:col>1</xdr:col>
      <xdr:colOff>838200</xdr:colOff>
      <xdr:row>5</xdr:row>
      <xdr:rowOff>285749</xdr:rowOff>
    </xdr:to>
    <xdr:sp macro="" textlink="">
      <xdr:nvSpPr>
        <xdr:cNvPr id="3" name="正方形/長方形 2" hidden="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238124" y="971550"/>
          <a:ext cx="800101" cy="171449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76199</xdr:colOff>
      <xdr:row>5</xdr:row>
      <xdr:rowOff>114300</xdr:rowOff>
    </xdr:from>
    <xdr:to>
      <xdr:col>18</xdr:col>
      <xdr:colOff>876300</xdr:colOff>
      <xdr:row>5</xdr:row>
      <xdr:rowOff>285749</xdr:rowOff>
    </xdr:to>
    <xdr:sp macro="" textlink="">
      <xdr:nvSpPr>
        <xdr:cNvPr id="4" name="正方形/長方形 3" hidden="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7019924" y="971550"/>
          <a:ext cx="800101" cy="171449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152399</xdr:colOff>
      <xdr:row>5</xdr:row>
      <xdr:rowOff>180975</xdr:rowOff>
    </xdr:from>
    <xdr:to>
      <xdr:col>19</xdr:col>
      <xdr:colOff>952500</xdr:colOff>
      <xdr:row>5</xdr:row>
      <xdr:rowOff>352424</xdr:rowOff>
    </xdr:to>
    <xdr:sp macro="" textlink="">
      <xdr:nvSpPr>
        <xdr:cNvPr id="5" name="正方形/長方形 4" hidden="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8105774" y="1038225"/>
          <a:ext cx="800101" cy="171449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38099</xdr:colOff>
      <xdr:row>13</xdr:row>
      <xdr:rowOff>114300</xdr:rowOff>
    </xdr:from>
    <xdr:to>
      <xdr:col>1</xdr:col>
      <xdr:colOff>838200</xdr:colOff>
      <xdr:row>13</xdr:row>
      <xdr:rowOff>285749</xdr:rowOff>
    </xdr:to>
    <xdr:sp macro="" textlink="">
      <xdr:nvSpPr>
        <xdr:cNvPr id="6" name="正方形/長方形 5" hidden="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238124" y="2686050"/>
          <a:ext cx="800101" cy="171449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38099</xdr:colOff>
      <xdr:row>21</xdr:row>
      <xdr:rowOff>19051</xdr:rowOff>
    </xdr:from>
    <xdr:to>
      <xdr:col>1</xdr:col>
      <xdr:colOff>1066800</xdr:colOff>
      <xdr:row>22</xdr:row>
      <xdr:rowOff>1</xdr:rowOff>
    </xdr:to>
    <xdr:sp macro="" textlink="">
      <xdr:nvSpPr>
        <xdr:cNvPr id="7" name="正方形/長方形 6" hidden="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38124" y="4171951"/>
          <a:ext cx="1028701" cy="152400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</xdr:colOff>
      <xdr:row>19</xdr:row>
      <xdr:rowOff>0</xdr:rowOff>
    </xdr:from>
    <xdr:to>
      <xdr:col>9</xdr:col>
      <xdr:colOff>228600</xdr:colOff>
      <xdr:row>20</xdr:row>
      <xdr:rowOff>0</xdr:rowOff>
    </xdr:to>
    <xdr:sp macro="" textlink="">
      <xdr:nvSpPr>
        <xdr:cNvPr id="8" name="正方形/長方形 7" hidden="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1381124" y="3819525"/>
          <a:ext cx="2857501" cy="171450"/>
        </a:xfrm>
        <a:prstGeom prst="rect">
          <a:avLst/>
        </a:prstGeom>
        <a:solidFill>
          <a:srgbClr val="FFC00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6</xdr:row>
      <xdr:rowOff>28575</xdr:rowOff>
    </xdr:from>
    <xdr:to>
      <xdr:col>3</xdr:col>
      <xdr:colOff>371476</xdr:colOff>
      <xdr:row>11</xdr:row>
      <xdr:rowOff>161925</xdr:rowOff>
    </xdr:to>
    <xdr:sp macro="" textlink="">
      <xdr:nvSpPr>
        <xdr:cNvPr id="9" name="正方形/長方形 8" hidden="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1885950" y="1276350"/>
          <a:ext cx="333376" cy="990600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47625</xdr:colOff>
      <xdr:row>6</xdr:row>
      <xdr:rowOff>28575</xdr:rowOff>
    </xdr:from>
    <xdr:to>
      <xdr:col>11</xdr:col>
      <xdr:colOff>381001</xdr:colOff>
      <xdr:row>11</xdr:row>
      <xdr:rowOff>161925</xdr:rowOff>
    </xdr:to>
    <xdr:sp macro="" textlink="">
      <xdr:nvSpPr>
        <xdr:cNvPr id="10" name="正方形/長方形 9" hidden="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 bwMode="auto">
        <a:xfrm>
          <a:off x="4572000" y="1276350"/>
          <a:ext cx="333376" cy="990600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5</xdr:col>
      <xdr:colOff>0</xdr:colOff>
      <xdr:row>6</xdr:row>
      <xdr:rowOff>161925</xdr:rowOff>
    </xdr:to>
    <xdr:sp macro="" textlink="">
      <xdr:nvSpPr>
        <xdr:cNvPr id="18835" name="Line 1">
          <a:extLst>
            <a:ext uri="{FF2B5EF4-FFF2-40B4-BE49-F238E27FC236}">
              <a16:creationId xmlns:a16="http://schemas.microsoft.com/office/drawing/2014/main" id="{00000000-0008-0000-0500-000093490000}"/>
            </a:ext>
          </a:extLst>
        </xdr:cNvPr>
        <xdr:cNvSpPr>
          <a:spLocks noChangeShapeType="1"/>
        </xdr:cNvSpPr>
      </xdr:nvSpPr>
      <xdr:spPr bwMode="auto">
        <a:xfrm>
          <a:off x="180975" y="733425"/>
          <a:ext cx="25336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24</xdr:row>
      <xdr:rowOff>0</xdr:rowOff>
    </xdr:from>
    <xdr:to>
      <xdr:col>4</xdr:col>
      <xdr:colOff>142875</xdr:colOff>
      <xdr:row>24</xdr:row>
      <xdr:rowOff>0</xdr:rowOff>
    </xdr:to>
    <xdr:sp macro="" textlink="">
      <xdr:nvSpPr>
        <xdr:cNvPr id="18837" name="Line 5">
          <a:extLst>
            <a:ext uri="{FF2B5EF4-FFF2-40B4-BE49-F238E27FC236}">
              <a16:creationId xmlns:a16="http://schemas.microsoft.com/office/drawing/2014/main" id="{00000000-0008-0000-0500-000095490000}"/>
            </a:ext>
          </a:extLst>
        </xdr:cNvPr>
        <xdr:cNvSpPr>
          <a:spLocks noChangeShapeType="1"/>
        </xdr:cNvSpPr>
      </xdr:nvSpPr>
      <xdr:spPr bwMode="auto">
        <a:xfrm flipH="1">
          <a:off x="730112" y="4232413"/>
          <a:ext cx="133350" cy="0"/>
        </a:xfrm>
        <a:prstGeom prst="line">
          <a:avLst/>
        </a:prstGeom>
        <a:noFill/>
        <a:ln w="190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24</xdr:row>
      <xdr:rowOff>0</xdr:rowOff>
    </xdr:from>
    <xdr:to>
      <xdr:col>4</xdr:col>
      <xdr:colOff>142875</xdr:colOff>
      <xdr:row>26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723900" y="4010025"/>
          <a:ext cx="133350" cy="361950"/>
          <a:chOff x="723900" y="4181475"/>
          <a:chExt cx="133350" cy="361950"/>
        </a:xfrm>
      </xdr:grpSpPr>
      <xdr:sp macro="" textlink="">
        <xdr:nvSpPr>
          <xdr:cNvPr id="18836" name="Line 4">
            <a:extLst>
              <a:ext uri="{FF2B5EF4-FFF2-40B4-BE49-F238E27FC236}">
                <a16:creationId xmlns:a16="http://schemas.microsoft.com/office/drawing/2014/main" id="{00000000-0008-0000-0500-000094490000}"/>
              </a:ext>
            </a:extLst>
          </xdr:cNvPr>
          <xdr:cNvSpPr>
            <a:spLocks noChangeShapeType="1"/>
          </xdr:cNvSpPr>
        </xdr:nvSpPr>
        <xdr:spPr bwMode="auto">
          <a:xfrm>
            <a:off x="857250" y="4181475"/>
            <a:ext cx="0" cy="361950"/>
          </a:xfrm>
          <a:prstGeom prst="line">
            <a:avLst/>
          </a:prstGeom>
          <a:noFill/>
          <a:ln w="3175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838" name="Line 6">
            <a:extLst>
              <a:ext uri="{FF2B5EF4-FFF2-40B4-BE49-F238E27FC236}">
                <a16:creationId xmlns:a16="http://schemas.microsoft.com/office/drawing/2014/main" id="{00000000-0008-0000-0500-00009649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23900" y="4362450"/>
            <a:ext cx="133350" cy="0"/>
          </a:xfrm>
          <a:prstGeom prst="line">
            <a:avLst/>
          </a:prstGeom>
          <a:noFill/>
          <a:ln w="1905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866775</xdr:colOff>
      <xdr:row>2</xdr:row>
      <xdr:rowOff>29307</xdr:rowOff>
    </xdr:from>
    <xdr:to>
      <xdr:col>4</xdr:col>
      <xdr:colOff>2428875</xdr:colOff>
      <xdr:row>3</xdr:row>
      <xdr:rowOff>9526</xdr:rowOff>
    </xdr:to>
    <xdr:sp macro="" textlink="">
      <xdr:nvSpPr>
        <xdr:cNvPr id="7" name="正方形/長方形 6" hidden="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1581150" y="391257"/>
          <a:ext cx="1562100" cy="161194"/>
        </a:xfrm>
        <a:prstGeom prst="rect">
          <a:avLst/>
        </a:prstGeom>
        <a:solidFill>
          <a:srgbClr val="0070C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</xdr:colOff>
      <xdr:row>27</xdr:row>
      <xdr:rowOff>180974</xdr:rowOff>
    </xdr:from>
    <xdr:to>
      <xdr:col>5</xdr:col>
      <xdr:colOff>9526</xdr:colOff>
      <xdr:row>28</xdr:row>
      <xdr:rowOff>466724</xdr:rowOff>
    </xdr:to>
    <xdr:sp macro="" textlink="">
      <xdr:nvSpPr>
        <xdr:cNvPr id="8" name="正方形/長方形 7" hidden="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>
          <a:off x="714376" y="4733924"/>
          <a:ext cx="2724150" cy="466725"/>
        </a:xfrm>
        <a:prstGeom prst="rect">
          <a:avLst/>
        </a:prstGeom>
        <a:solidFill>
          <a:srgbClr val="FFC00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36</xdr:row>
      <xdr:rowOff>9525</xdr:rowOff>
    </xdr:from>
    <xdr:to>
      <xdr:col>5</xdr:col>
      <xdr:colOff>9526</xdr:colOff>
      <xdr:row>37</xdr:row>
      <xdr:rowOff>9526</xdr:rowOff>
    </xdr:to>
    <xdr:sp macro="" textlink="">
      <xdr:nvSpPr>
        <xdr:cNvPr id="10" name="正方形/長方形 9" hidden="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 bwMode="auto">
        <a:xfrm>
          <a:off x="533400" y="6477000"/>
          <a:ext cx="2905126" cy="180976"/>
        </a:xfrm>
        <a:prstGeom prst="rect">
          <a:avLst/>
        </a:prstGeom>
        <a:solidFill>
          <a:srgbClr val="FFC00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38</xdr:row>
      <xdr:rowOff>161925</xdr:rowOff>
    </xdr:from>
    <xdr:to>
      <xdr:col>5</xdr:col>
      <xdr:colOff>9526</xdr:colOff>
      <xdr:row>40</xdr:row>
      <xdr:rowOff>1</xdr:rowOff>
    </xdr:to>
    <xdr:sp macro="" textlink="">
      <xdr:nvSpPr>
        <xdr:cNvPr id="11" name="正方形/長方形 10" hidden="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>
          <a:off x="533400" y="6981825"/>
          <a:ext cx="2905126" cy="180976"/>
        </a:xfrm>
        <a:prstGeom prst="rect">
          <a:avLst/>
        </a:prstGeom>
        <a:solidFill>
          <a:srgbClr val="FFC000">
            <a:alpha val="36000"/>
          </a:srgbClr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12</xdr:row>
      <xdr:rowOff>19050</xdr:rowOff>
    </xdr:from>
    <xdr:to>
      <xdr:col>4</xdr:col>
      <xdr:colOff>133350</xdr:colOff>
      <xdr:row>12</xdr:row>
      <xdr:rowOff>19050</xdr:rowOff>
    </xdr:to>
    <xdr:sp macro="" textlink="">
      <xdr:nvSpPr>
        <xdr:cNvPr id="20079" name="Line 3">
          <a:extLst>
            <a:ext uri="{FF2B5EF4-FFF2-40B4-BE49-F238E27FC236}">
              <a16:creationId xmlns:a16="http://schemas.microsoft.com/office/drawing/2014/main" id="{00000000-0008-0000-0700-00006F4E0000}"/>
            </a:ext>
          </a:extLst>
        </xdr:cNvPr>
        <xdr:cNvSpPr>
          <a:spLocks noChangeShapeType="1"/>
        </xdr:cNvSpPr>
      </xdr:nvSpPr>
      <xdr:spPr bwMode="auto">
        <a:xfrm>
          <a:off x="1323975" y="2133600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895350</xdr:colOff>
      <xdr:row>10</xdr:row>
      <xdr:rowOff>85725</xdr:rowOff>
    </xdr:from>
    <xdr:to>
      <xdr:col>3</xdr:col>
      <xdr:colOff>1562100</xdr:colOff>
      <xdr:row>11</xdr:row>
      <xdr:rowOff>123825</xdr:rowOff>
    </xdr:to>
    <xdr:sp macro="" textlink="">
      <xdr:nvSpPr>
        <xdr:cNvPr id="19461" name="Text Box 5">
          <a:extLst>
            <a:ext uri="{FF2B5EF4-FFF2-40B4-BE49-F238E27FC236}">
              <a16:creationId xmlns:a16="http://schemas.microsoft.com/office/drawing/2014/main" id="{00000000-0008-0000-0700-0000054C0000}"/>
            </a:ext>
          </a:extLst>
        </xdr:cNvPr>
        <xdr:cNvSpPr txBox="1">
          <a:spLocks noChangeArrowheads="1"/>
        </xdr:cNvSpPr>
      </xdr:nvSpPr>
      <xdr:spPr bwMode="auto">
        <a:xfrm>
          <a:off x="1438275" y="1895475"/>
          <a:ext cx="6667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</a:t>
          </a:r>
        </a:p>
      </xdr:txBody>
    </xdr:sp>
    <xdr:clientData/>
  </xdr:twoCellAnchor>
  <xdr:twoCellAnchor>
    <xdr:from>
      <xdr:col>4</xdr:col>
      <xdr:colOff>1085850</xdr:colOff>
      <xdr:row>10</xdr:row>
      <xdr:rowOff>104775</xdr:rowOff>
    </xdr:from>
    <xdr:to>
      <xdr:col>5</xdr:col>
      <xdr:colOff>561975</xdr:colOff>
      <xdr:row>11</xdr:row>
      <xdr:rowOff>142875</xdr:rowOff>
    </xdr:to>
    <xdr:sp macro="" textlink="">
      <xdr:nvSpPr>
        <xdr:cNvPr id="19462" name="Text Box 6">
          <a:extLst>
            <a:ext uri="{FF2B5EF4-FFF2-40B4-BE49-F238E27FC236}">
              <a16:creationId xmlns:a16="http://schemas.microsoft.com/office/drawing/2014/main" id="{00000000-0008-0000-0700-0000064C0000}"/>
            </a:ext>
          </a:extLst>
        </xdr:cNvPr>
        <xdr:cNvSpPr txBox="1">
          <a:spLocks noChangeArrowheads="1"/>
        </xdr:cNvSpPr>
      </xdr:nvSpPr>
      <xdr:spPr bwMode="auto">
        <a:xfrm>
          <a:off x="3200400" y="1914525"/>
          <a:ext cx="828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</a:t>
          </a:r>
        </a:p>
      </xdr:txBody>
    </xdr:sp>
    <xdr:clientData/>
  </xdr:twoCellAnchor>
  <xdr:twoCellAnchor>
    <xdr:from>
      <xdr:col>3</xdr:col>
      <xdr:colOff>771525</xdr:colOff>
      <xdr:row>12</xdr:row>
      <xdr:rowOff>76200</xdr:rowOff>
    </xdr:from>
    <xdr:to>
      <xdr:col>4</xdr:col>
      <xdr:colOff>114300</xdr:colOff>
      <xdr:row>13</xdr:row>
      <xdr:rowOff>114300</xdr:rowOff>
    </xdr:to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00000000-0008-0000-0700-0000074C0000}"/>
            </a:ext>
          </a:extLst>
        </xdr:cNvPr>
        <xdr:cNvSpPr txBox="1">
          <a:spLocks noChangeArrowheads="1"/>
        </xdr:cNvSpPr>
      </xdr:nvSpPr>
      <xdr:spPr bwMode="auto">
        <a:xfrm>
          <a:off x="1314450" y="2190750"/>
          <a:ext cx="914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 × J</a:t>
          </a:r>
          <a:r>
            <a:rPr lang="ja-JP" altLang="en-US" sz="1100" b="0" i="0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＋ 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4</xdr:col>
      <xdr:colOff>962025</xdr:colOff>
      <xdr:row>12</xdr:row>
      <xdr:rowOff>28575</xdr:rowOff>
    </xdr:from>
    <xdr:to>
      <xdr:col>5</xdr:col>
      <xdr:colOff>523875</xdr:colOff>
      <xdr:row>12</xdr:row>
      <xdr:rowOff>28575</xdr:rowOff>
    </xdr:to>
    <xdr:sp macro="" textlink="">
      <xdr:nvSpPr>
        <xdr:cNvPr id="20083" name="Line 8">
          <a:extLst>
            <a:ext uri="{FF2B5EF4-FFF2-40B4-BE49-F238E27FC236}">
              <a16:creationId xmlns:a16="http://schemas.microsoft.com/office/drawing/2014/main" id="{00000000-0008-0000-0700-0000734E0000}"/>
            </a:ext>
          </a:extLst>
        </xdr:cNvPr>
        <xdr:cNvSpPr>
          <a:spLocks noChangeShapeType="1"/>
        </xdr:cNvSpPr>
      </xdr:nvSpPr>
      <xdr:spPr bwMode="auto">
        <a:xfrm>
          <a:off x="3076575" y="21431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1000125</xdr:colOff>
      <xdr:row>12</xdr:row>
      <xdr:rowOff>76200</xdr:rowOff>
    </xdr:from>
    <xdr:to>
      <xdr:col>5</xdr:col>
      <xdr:colOff>723900</xdr:colOff>
      <xdr:row>13</xdr:row>
      <xdr:rowOff>114300</xdr:rowOff>
    </xdr:to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00000000-0008-0000-0700-0000094C0000}"/>
            </a:ext>
          </a:extLst>
        </xdr:cNvPr>
        <xdr:cNvSpPr txBox="1">
          <a:spLocks noChangeArrowheads="1"/>
        </xdr:cNvSpPr>
      </xdr:nvSpPr>
      <xdr:spPr bwMode="auto">
        <a:xfrm>
          <a:off x="3114675" y="2190750"/>
          <a:ext cx="1076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 × J</a:t>
          </a:r>
          <a:r>
            <a:rPr lang="ja-JP" altLang="en-US" sz="1100" b="0" i="0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C31"/>
  <sheetViews>
    <sheetView showGridLines="0" tabSelected="1" zoomScaleNormal="100" zoomScaleSheetLayoutView="115" workbookViewId="0"/>
  </sheetViews>
  <sheetFormatPr defaultRowHeight="12"/>
  <cols>
    <col min="1" max="23" width="2.625" style="23" customWidth="1"/>
    <col min="24" max="24" width="1.375" style="23" customWidth="1"/>
    <col min="25" max="49" width="2.625" style="23" customWidth="1"/>
    <col min="50" max="16384" width="9" style="23"/>
  </cols>
  <sheetData>
    <row r="1" spans="1:22" s="259" customFormat="1" ht="16.5" customHeight="1">
      <c r="A1" s="590"/>
      <c r="B1" s="671" t="s">
        <v>744</v>
      </c>
      <c r="C1" s="671"/>
      <c r="D1" s="671"/>
      <c r="E1" s="671"/>
      <c r="F1" s="671"/>
      <c r="G1" s="378" t="s">
        <v>410</v>
      </c>
      <c r="J1" s="379"/>
      <c r="K1" s="379"/>
      <c r="L1" s="379"/>
      <c r="M1" s="379"/>
      <c r="N1" s="379"/>
      <c r="O1" s="379"/>
      <c r="P1" s="379"/>
      <c r="Q1" s="379"/>
      <c r="R1" s="379"/>
      <c r="S1" s="259" t="s">
        <v>743</v>
      </c>
      <c r="T1" s="379"/>
      <c r="U1" s="379"/>
      <c r="V1" s="379"/>
    </row>
    <row r="2" spans="1:22" ht="14.25" hidden="1">
      <c r="A2" s="672" t="s">
        <v>737</v>
      </c>
      <c r="B2" s="672"/>
      <c r="C2" s="672"/>
      <c r="D2" s="672"/>
      <c r="E2" s="672"/>
      <c r="F2" s="672"/>
      <c r="G2" s="673">
        <v>2018.1</v>
      </c>
      <c r="H2" s="673"/>
      <c r="I2" s="673"/>
      <c r="J2" s="379"/>
      <c r="K2" s="379"/>
      <c r="L2" s="379"/>
      <c r="M2" s="379"/>
      <c r="N2" s="379"/>
      <c r="O2" s="379"/>
      <c r="P2" s="379"/>
      <c r="Q2" s="379"/>
    </row>
    <row r="3" spans="1:22" ht="14.25">
      <c r="A3" s="433"/>
      <c r="B3" s="433"/>
      <c r="C3" s="433"/>
      <c r="D3" s="433"/>
      <c r="E3" s="433"/>
      <c r="F3" s="433"/>
      <c r="G3" s="378"/>
      <c r="H3" s="259"/>
      <c r="I3" s="259"/>
      <c r="J3" s="379"/>
      <c r="K3" s="379"/>
      <c r="L3" s="379"/>
      <c r="M3" s="379"/>
      <c r="N3" s="379"/>
      <c r="O3" s="379"/>
      <c r="P3" s="379"/>
      <c r="Q3" s="379"/>
    </row>
    <row r="4" spans="1:22" ht="13.5" customHeight="1">
      <c r="B4" s="380" t="s">
        <v>411</v>
      </c>
      <c r="F4" s="25"/>
    </row>
    <row r="5" spans="1:22" ht="12" customHeight="1">
      <c r="B5" s="25" t="s">
        <v>408</v>
      </c>
      <c r="F5" s="25"/>
    </row>
    <row r="6" spans="1:22" ht="5.0999999999999996" customHeight="1">
      <c r="B6" s="25"/>
      <c r="F6" s="25"/>
    </row>
    <row r="7" spans="1:22">
      <c r="B7" s="23" t="s">
        <v>412</v>
      </c>
      <c r="G7" s="25"/>
    </row>
    <row r="8" spans="1:22" ht="13.5" customHeight="1">
      <c r="C8" s="381" t="s">
        <v>413</v>
      </c>
      <c r="D8" s="382" t="s">
        <v>414</v>
      </c>
      <c r="E8" s="23" t="s">
        <v>415</v>
      </c>
      <c r="F8" s="25"/>
    </row>
    <row r="9" spans="1:22" ht="13.5" customHeight="1">
      <c r="C9" s="381"/>
      <c r="D9" s="382"/>
      <c r="E9" s="23" t="s">
        <v>416</v>
      </c>
      <c r="F9" s="25"/>
    </row>
    <row r="10" spans="1:22" ht="13.5" customHeight="1">
      <c r="C10" s="381" t="s">
        <v>417</v>
      </c>
      <c r="D10" s="382" t="s">
        <v>414</v>
      </c>
      <c r="E10" s="23" t="s">
        <v>409</v>
      </c>
      <c r="F10" s="25"/>
    </row>
    <row r="11" spans="1:22" ht="13.5" customHeight="1">
      <c r="C11" s="383" t="s">
        <v>721</v>
      </c>
    </row>
    <row r="12" spans="1:22" ht="5.0999999999999996" customHeight="1"/>
    <row r="13" spans="1:22" ht="12" customHeight="1"/>
    <row r="14" spans="1:22" ht="13.5" customHeight="1">
      <c r="B14" s="25" t="s">
        <v>418</v>
      </c>
    </row>
    <row r="15" spans="1:22">
      <c r="C15" s="23" t="s">
        <v>419</v>
      </c>
    </row>
    <row r="17" spans="2:29">
      <c r="Q17" s="384"/>
      <c r="R17" s="385"/>
      <c r="S17" s="25"/>
      <c r="T17" s="25"/>
      <c r="U17" s="25"/>
      <c r="V17" s="25"/>
    </row>
    <row r="18" spans="2:29">
      <c r="Q18" s="25"/>
      <c r="R18" s="25"/>
      <c r="S18" s="25"/>
      <c r="T18" s="25"/>
      <c r="U18" s="25"/>
      <c r="V18" s="25"/>
    </row>
    <row r="19" spans="2:29">
      <c r="Q19" s="25"/>
      <c r="R19" s="25"/>
      <c r="S19" s="25"/>
      <c r="T19" s="25"/>
      <c r="U19" s="25"/>
      <c r="V19" s="25"/>
    </row>
    <row r="20" spans="2:29">
      <c r="Q20" s="25"/>
      <c r="R20" s="25"/>
      <c r="S20" s="25"/>
      <c r="T20" s="25"/>
      <c r="U20" s="25"/>
      <c r="V20" s="25"/>
    </row>
    <row r="21" spans="2:29" s="642" customFormat="1">
      <c r="Q21" s="25"/>
      <c r="R21" s="25"/>
      <c r="S21" s="25"/>
      <c r="T21" s="25"/>
      <c r="U21" s="25"/>
      <c r="V21" s="25"/>
    </row>
    <row r="22" spans="2:29" s="642" customFormat="1">
      <c r="B22" s="643" t="s">
        <v>745</v>
      </c>
      <c r="C22" s="643"/>
      <c r="D22" s="643"/>
      <c r="E22" s="651"/>
      <c r="F22" s="651"/>
      <c r="G22" s="651"/>
      <c r="H22" s="651"/>
      <c r="I22" s="650"/>
      <c r="J22" s="650"/>
      <c r="K22" s="650"/>
      <c r="L22" s="650"/>
      <c r="M22" s="650"/>
      <c r="N22" s="650"/>
      <c r="O22" s="650"/>
      <c r="P22" s="650"/>
      <c r="Q22" s="650"/>
      <c r="R22" s="650"/>
      <c r="S22" s="650"/>
      <c r="T22" s="650"/>
      <c r="U22" s="650"/>
      <c r="V22" s="650"/>
      <c r="W22" s="650"/>
      <c r="X22" s="259"/>
      <c r="Y22" s="650"/>
      <c r="Z22" s="650"/>
      <c r="AA22" s="650"/>
    </row>
    <row r="23" spans="2:29" s="642" customFormat="1">
      <c r="B23" s="643" t="s">
        <v>746</v>
      </c>
      <c r="C23" s="643"/>
      <c r="D23" s="643"/>
      <c r="E23" s="651"/>
      <c r="F23" s="651"/>
      <c r="G23" s="651"/>
      <c r="H23" s="651"/>
      <c r="I23" s="650"/>
      <c r="J23" s="650"/>
      <c r="K23" s="650"/>
      <c r="L23" s="650"/>
      <c r="M23" s="650"/>
      <c r="N23" s="650"/>
      <c r="O23" s="650"/>
      <c r="P23" s="650"/>
      <c r="Q23" s="650"/>
      <c r="R23" s="650"/>
      <c r="S23" s="650"/>
      <c r="T23" s="650"/>
      <c r="U23" s="650"/>
      <c r="V23" s="650"/>
      <c r="W23" s="650"/>
      <c r="X23" s="259"/>
      <c r="Y23" s="650"/>
      <c r="Z23" s="650"/>
      <c r="AA23" s="650"/>
    </row>
    <row r="24" spans="2:29" s="642" customFormat="1">
      <c r="B24" s="643"/>
      <c r="C24" s="643"/>
      <c r="D24" s="643"/>
      <c r="X24" s="47"/>
    </row>
    <row r="25" spans="2:29">
      <c r="E25" s="386"/>
      <c r="F25" s="386"/>
      <c r="G25" s="386"/>
      <c r="H25" s="386"/>
      <c r="I25" s="25"/>
      <c r="Q25" s="25"/>
      <c r="R25" s="25"/>
      <c r="S25" s="25"/>
      <c r="T25" s="25"/>
      <c r="U25" s="25"/>
      <c r="V25" s="25"/>
      <c r="X25" s="384"/>
      <c r="Y25" s="25"/>
      <c r="Z25" s="25"/>
      <c r="AA25" s="25"/>
      <c r="AB25" s="25"/>
      <c r="AC25" s="25"/>
    </row>
    <row r="26" spans="2:29">
      <c r="Q26" s="25"/>
      <c r="R26" s="25"/>
      <c r="S26" s="25"/>
      <c r="T26" s="25"/>
      <c r="U26" s="25"/>
      <c r="V26" s="25"/>
      <c r="X26" s="25"/>
      <c r="Y26" s="25"/>
      <c r="Z26" s="25"/>
      <c r="AA26" s="25"/>
      <c r="AB26" s="25"/>
      <c r="AC26" s="25"/>
    </row>
    <row r="27" spans="2:29">
      <c r="Q27" s="25"/>
      <c r="R27" s="25"/>
      <c r="S27" s="25"/>
      <c r="T27" s="25"/>
      <c r="U27" s="25"/>
      <c r="V27" s="25"/>
      <c r="X27" s="25"/>
      <c r="Y27" s="25"/>
      <c r="Z27" s="25"/>
      <c r="AA27" s="25"/>
      <c r="AB27" s="25"/>
      <c r="AC27" s="25"/>
    </row>
    <row r="28" spans="2:29">
      <c r="Q28" s="25"/>
      <c r="R28" s="25"/>
      <c r="S28" s="25"/>
      <c r="T28" s="25"/>
      <c r="U28" s="25"/>
      <c r="V28" s="25"/>
      <c r="X28" s="25"/>
      <c r="Y28" s="25"/>
      <c r="Z28" s="25"/>
      <c r="AA28" s="25"/>
      <c r="AB28" s="25"/>
      <c r="AC28" s="25"/>
    </row>
    <row r="29" spans="2:29">
      <c r="C29" s="259"/>
      <c r="D29" s="47"/>
      <c r="I29" s="48"/>
      <c r="X29" s="47"/>
    </row>
    <row r="30" spans="2:29" ht="13.5" customHeight="1">
      <c r="C30" s="259"/>
      <c r="D30" s="47"/>
      <c r="I30" s="48"/>
    </row>
    <row r="31" spans="2:29">
      <c r="C31" s="259"/>
      <c r="I31" s="382"/>
    </row>
  </sheetData>
  <sheetProtection algorithmName="SHA-512" hashValue="eMYPjjWVznhZgvCYgqp+LMLWMpiGDQBSEBssaapXHX8Hn4rTwQkyddX7HD/MeGQVxL5ORv4Jz6WPJYFGEZ0vgg==" saltValue="n0kf+ZZh3QzYcvZw3c7Y5A==" spinCount="100000" sheet="1" objects="1" scenarios="1"/>
  <mergeCells count="3">
    <mergeCell ref="B1:F1"/>
    <mergeCell ref="A2:F2"/>
    <mergeCell ref="G2:I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CF296"/>
  <sheetViews>
    <sheetView showGridLines="0" topLeftCell="B1" zoomScaleNormal="100" workbookViewId="0"/>
  </sheetViews>
  <sheetFormatPr defaultRowHeight="13.5"/>
  <cols>
    <col min="1" max="1" width="4.125" style="297" hidden="1" customWidth="1"/>
    <col min="2" max="3" width="3.625" style="297" customWidth="1"/>
    <col min="4" max="4" width="16.375" style="297" customWidth="1"/>
    <col min="5" max="5" width="4.125" style="164" bestFit="1" customWidth="1"/>
    <col min="6" max="6" width="3.375" style="54" customWidth="1"/>
    <col min="7" max="7" width="35.375" style="4" customWidth="1"/>
    <col min="8" max="8" width="17.5" style="4" customWidth="1"/>
    <col min="9" max="9" width="13.125" style="4" customWidth="1"/>
    <col min="10" max="10" width="9" style="4" hidden="1" customWidth="1"/>
    <col min="11" max="13" width="9" style="288" hidden="1" customWidth="1"/>
    <col min="14" max="14" width="12.875" style="288" hidden="1" customWidth="1"/>
    <col min="15" max="15" width="34.75" style="288" hidden="1" customWidth="1"/>
    <col min="16" max="16" width="9" style="288" hidden="1" customWidth="1"/>
    <col min="17" max="17" width="11.25" style="288" hidden="1" customWidth="1"/>
    <col min="18" max="18" width="16.125" style="74" hidden="1" customWidth="1"/>
    <col min="19" max="19" width="30.5" style="298" hidden="1" customWidth="1"/>
    <col min="20" max="20" width="9" style="298" hidden="1" customWidth="1"/>
    <col min="21" max="21" width="13.375" style="4" hidden="1" customWidth="1"/>
    <col min="22" max="22" width="6.75" style="4" hidden="1" customWidth="1"/>
    <col min="23" max="23" width="9" style="4" hidden="1" customWidth="1"/>
    <col min="24" max="24" width="5.75" style="4" hidden="1" customWidth="1"/>
    <col min="25" max="28" width="6.75" style="4" hidden="1" customWidth="1"/>
    <col min="29" max="29" width="8.875" style="4" hidden="1" customWidth="1"/>
    <col min="30" max="32" width="6.75" style="4" hidden="1" customWidth="1"/>
    <col min="33" max="33" width="5.875" style="4" hidden="1" customWidth="1"/>
    <col min="34" max="37" width="2.5" style="4" hidden="1" customWidth="1"/>
    <col min="38" max="38" width="9" style="4" hidden="1" customWidth="1"/>
    <col min="39" max="39" width="45.25" style="4" hidden="1" customWidth="1"/>
    <col min="40" max="50" width="5.125" style="4" hidden="1" customWidth="1"/>
    <col min="51" max="54" width="2" style="4" hidden="1" customWidth="1"/>
    <col min="55" max="64" width="5.125" style="4" hidden="1" customWidth="1"/>
    <col min="65" max="65" width="5.5" style="4" hidden="1" customWidth="1"/>
    <col min="66" max="69" width="2" style="4" hidden="1" customWidth="1"/>
    <col min="70" max="80" width="5.125" style="4" hidden="1" customWidth="1"/>
    <col min="81" max="84" width="2" style="4" hidden="1" customWidth="1"/>
    <col min="85" max="16384" width="9" style="4"/>
  </cols>
  <sheetData>
    <row r="1" spans="1:84" ht="18" customHeight="1" thickBot="1">
      <c r="A1" s="406"/>
      <c r="B1" s="177" t="s">
        <v>188</v>
      </c>
      <c r="J1" s="357"/>
      <c r="K1" s="359"/>
      <c r="L1" s="359"/>
      <c r="M1" s="359"/>
      <c r="N1" s="451" t="s">
        <v>534</v>
      </c>
      <c r="O1" s="359"/>
      <c r="P1" s="359"/>
      <c r="Q1" s="359"/>
      <c r="R1" s="360"/>
      <c r="S1" s="361" t="s">
        <v>254</v>
      </c>
      <c r="T1" s="361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458"/>
      <c r="AH1" s="458"/>
      <c r="AI1" s="458"/>
      <c r="AJ1" s="458"/>
      <c r="AK1" s="458"/>
      <c r="AL1" s="357"/>
      <c r="AM1" s="357"/>
      <c r="AN1" s="357"/>
      <c r="AO1" s="357"/>
      <c r="AP1" s="357"/>
      <c r="AQ1" s="357"/>
      <c r="AR1" s="357"/>
      <c r="AS1" s="357"/>
      <c r="AT1" s="357"/>
      <c r="AU1" s="357"/>
      <c r="AV1" s="357"/>
      <c r="AW1" s="357"/>
      <c r="AX1" s="357"/>
      <c r="AY1" s="357"/>
      <c r="AZ1" s="357"/>
      <c r="BA1" s="357"/>
      <c r="BB1" s="357"/>
      <c r="BC1" s="357"/>
      <c r="BD1" s="357"/>
      <c r="BE1" s="357"/>
      <c r="BF1" s="357"/>
      <c r="BG1" s="357"/>
      <c r="BH1" s="357"/>
      <c r="BI1" s="357"/>
      <c r="BJ1" s="357"/>
      <c r="BK1" s="357"/>
      <c r="BL1" s="357"/>
      <c r="BM1" s="357"/>
      <c r="BN1" s="357"/>
      <c r="BO1" s="357"/>
      <c r="BP1" s="357"/>
      <c r="BQ1" s="357"/>
      <c r="BR1" s="357"/>
      <c r="BS1" s="357"/>
      <c r="BT1" s="357"/>
      <c r="BU1" s="357"/>
      <c r="BV1" s="357"/>
      <c r="BW1" s="357"/>
      <c r="BX1" s="357"/>
      <c r="BY1" s="357"/>
      <c r="BZ1" s="357"/>
      <c r="CA1" s="357"/>
      <c r="CB1" s="357"/>
      <c r="CC1" s="357"/>
      <c r="CD1" s="357"/>
      <c r="CE1" s="357"/>
      <c r="CF1" s="357"/>
    </row>
    <row r="2" spans="1:84">
      <c r="A2" s="407"/>
      <c r="B2" s="407"/>
      <c r="C2" s="297" t="s">
        <v>498</v>
      </c>
      <c r="H2" s="368"/>
      <c r="I2" s="408"/>
      <c r="K2" s="409"/>
      <c r="L2" s="409"/>
      <c r="M2" s="409"/>
      <c r="N2" s="521" t="s">
        <v>535</v>
      </c>
      <c r="O2" s="299"/>
      <c r="P2" s="45" t="s">
        <v>255</v>
      </c>
      <c r="Q2" s="45" t="s">
        <v>256</v>
      </c>
      <c r="R2" s="574" t="s">
        <v>542</v>
      </c>
      <c r="S2" s="269"/>
      <c r="T2" s="270"/>
      <c r="U2" s="75" t="s">
        <v>257</v>
      </c>
      <c r="V2" s="455"/>
      <c r="W2" s="523" t="s">
        <v>258</v>
      </c>
      <c r="X2" s="255">
        <f>HLOOKUP(W2,Y4:AG5,2,FALSE)</f>
        <v>4</v>
      </c>
      <c r="AG2" s="271"/>
      <c r="AH2" s="271"/>
      <c r="AI2" s="271"/>
      <c r="AJ2" s="271"/>
      <c r="AK2" s="271"/>
      <c r="AL2" s="701" t="s">
        <v>544</v>
      </c>
      <c r="AM2" s="686" t="s">
        <v>545</v>
      </c>
      <c r="AN2" s="689" t="s">
        <v>546</v>
      </c>
      <c r="AO2" s="690"/>
      <c r="AP2" s="690"/>
      <c r="AQ2" s="690"/>
      <c r="AR2" s="690"/>
      <c r="AS2" s="690"/>
      <c r="AT2" s="690"/>
      <c r="AU2" s="690"/>
      <c r="AV2" s="690"/>
      <c r="AW2" s="690"/>
      <c r="AX2" s="690"/>
      <c r="AY2" s="690"/>
      <c r="AZ2" s="690"/>
      <c r="BA2" s="690"/>
      <c r="BB2" s="691"/>
      <c r="BC2" s="679" t="s">
        <v>547</v>
      </c>
      <c r="BD2" s="679"/>
      <c r="BE2" s="679"/>
      <c r="BF2" s="679"/>
      <c r="BG2" s="679"/>
      <c r="BH2" s="679"/>
      <c r="BI2" s="679"/>
      <c r="BJ2" s="679"/>
      <c r="BK2" s="679"/>
      <c r="BL2" s="679"/>
      <c r="BM2" s="679"/>
      <c r="BN2" s="679"/>
      <c r="BO2" s="679"/>
      <c r="BP2" s="679"/>
      <c r="BQ2" s="680"/>
      <c r="BR2" s="679" t="s">
        <v>548</v>
      </c>
      <c r="BS2" s="679"/>
      <c r="BT2" s="679"/>
      <c r="BU2" s="679"/>
      <c r="BV2" s="679"/>
      <c r="BW2" s="679"/>
      <c r="BX2" s="679"/>
      <c r="BY2" s="679"/>
      <c r="BZ2" s="679"/>
      <c r="CA2" s="679"/>
      <c r="CB2" s="679"/>
      <c r="CC2" s="679"/>
      <c r="CD2" s="679"/>
      <c r="CE2" s="679"/>
      <c r="CF2" s="680"/>
    </row>
    <row r="3" spans="1:84" ht="13.5" customHeight="1">
      <c r="A3" s="407"/>
      <c r="B3" s="407"/>
      <c r="C3" s="410"/>
      <c r="D3" s="411" t="s">
        <v>248</v>
      </c>
      <c r="E3" s="412"/>
      <c r="F3" s="51" t="str">
        <f>IF(G3="","※","")</f>
        <v>※</v>
      </c>
      <c r="G3" s="369"/>
      <c r="H3" s="413"/>
      <c r="I3" s="414"/>
      <c r="K3" s="409"/>
      <c r="L3" s="409"/>
      <c r="M3" s="409"/>
      <c r="N3" s="522" t="s">
        <v>257</v>
      </c>
      <c r="O3" s="279" t="s">
        <v>128</v>
      </c>
      <c r="P3" s="267">
        <v>1</v>
      </c>
      <c r="Q3" s="267">
        <v>1</v>
      </c>
      <c r="R3" s="452" t="s">
        <v>539</v>
      </c>
      <c r="S3" s="298" t="s">
        <v>76</v>
      </c>
      <c r="T3" s="300">
        <v>101</v>
      </c>
      <c r="AG3" s="459"/>
      <c r="AH3" s="459"/>
      <c r="AI3" s="459"/>
      <c r="AJ3" s="459"/>
      <c r="AK3" s="459"/>
      <c r="AL3" s="702"/>
      <c r="AM3" s="687"/>
      <c r="AN3" s="696" t="s">
        <v>549</v>
      </c>
      <c r="AO3" s="697"/>
      <c r="AP3" s="697"/>
      <c r="AQ3" s="697"/>
      <c r="AR3" s="697"/>
      <c r="AS3" s="697"/>
      <c r="AT3" s="697"/>
      <c r="AU3" s="697"/>
      <c r="AV3" s="697"/>
      <c r="AW3" s="697"/>
      <c r="AX3" s="697"/>
      <c r="AY3" s="697"/>
      <c r="AZ3" s="697"/>
      <c r="BA3" s="697"/>
      <c r="BB3" s="698"/>
      <c r="BC3" s="681" t="s">
        <v>550</v>
      </c>
      <c r="BD3" s="682"/>
      <c r="BE3" s="682"/>
      <c r="BF3" s="682"/>
      <c r="BG3" s="682"/>
      <c r="BH3" s="682"/>
      <c r="BI3" s="682"/>
      <c r="BJ3" s="682"/>
      <c r="BK3" s="682"/>
      <c r="BL3" s="682"/>
      <c r="BM3" s="682"/>
      <c r="BN3" s="682"/>
      <c r="BO3" s="682"/>
      <c r="BP3" s="682"/>
      <c r="BQ3" s="683"/>
      <c r="BR3" s="684" t="s">
        <v>551</v>
      </c>
      <c r="BS3" s="684"/>
      <c r="BT3" s="684"/>
      <c r="BU3" s="684"/>
      <c r="BV3" s="684"/>
      <c r="BW3" s="684"/>
      <c r="BX3" s="684"/>
      <c r="BY3" s="684"/>
      <c r="BZ3" s="684"/>
      <c r="CA3" s="684"/>
      <c r="CB3" s="684"/>
      <c r="CC3" s="684"/>
      <c r="CD3" s="684"/>
      <c r="CE3" s="684"/>
      <c r="CF3" s="685"/>
    </row>
    <row r="4" spans="1:84">
      <c r="A4" s="392"/>
      <c r="B4" s="392"/>
      <c r="C4" s="415"/>
      <c r="D4" s="411" t="s">
        <v>499</v>
      </c>
      <c r="E4" s="416"/>
      <c r="F4" s="51" t="str">
        <f>IF(G4="","※","")</f>
        <v>※</v>
      </c>
      <c r="G4" s="619"/>
      <c r="K4" s="417"/>
      <c r="L4" s="409"/>
      <c r="M4" s="409"/>
      <c r="N4" s="522" t="s">
        <v>335</v>
      </c>
      <c r="O4" s="279" t="s">
        <v>129</v>
      </c>
      <c r="P4" s="267">
        <v>2</v>
      </c>
      <c r="Q4" s="267">
        <v>2</v>
      </c>
      <c r="R4" s="452" t="s">
        <v>483</v>
      </c>
      <c r="S4" s="298" t="s">
        <v>77</v>
      </c>
      <c r="T4" s="300">
        <v>102</v>
      </c>
      <c r="W4" s="334"/>
      <c r="X4" s="335"/>
      <c r="Y4" s="457" t="s">
        <v>257</v>
      </c>
      <c r="Z4" s="457" t="s">
        <v>335</v>
      </c>
      <c r="AA4" s="457" t="s">
        <v>336</v>
      </c>
      <c r="AB4" s="457" t="s">
        <v>258</v>
      </c>
      <c r="AC4" s="457" t="s">
        <v>337</v>
      </c>
      <c r="AD4" s="457" t="s">
        <v>536</v>
      </c>
      <c r="AE4" s="457" t="s">
        <v>251</v>
      </c>
      <c r="AF4" s="463" t="s">
        <v>537</v>
      </c>
      <c r="AG4" s="575" t="s">
        <v>620</v>
      </c>
      <c r="AH4" s="271"/>
      <c r="AI4" s="271"/>
      <c r="AJ4" s="271"/>
      <c r="AK4" s="271"/>
      <c r="AL4" s="702"/>
      <c r="AM4" s="687"/>
      <c r="AN4" s="692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  <c r="BB4" s="678"/>
      <c r="BC4" s="674" t="s">
        <v>552</v>
      </c>
      <c r="BD4" s="675"/>
      <c r="BE4" s="675"/>
      <c r="BF4" s="675"/>
      <c r="BG4" s="675"/>
      <c r="BH4" s="675"/>
      <c r="BI4" s="675"/>
      <c r="BJ4" s="675"/>
      <c r="BK4" s="675"/>
      <c r="BL4" s="675"/>
      <c r="BM4" s="675"/>
      <c r="BN4" s="675"/>
      <c r="BO4" s="675"/>
      <c r="BP4" s="675"/>
      <c r="BQ4" s="676"/>
      <c r="BR4" s="677" t="s">
        <v>553</v>
      </c>
      <c r="BS4" s="677"/>
      <c r="BT4" s="677"/>
      <c r="BU4" s="677"/>
      <c r="BV4" s="677"/>
      <c r="BW4" s="677"/>
      <c r="BX4" s="677"/>
      <c r="BY4" s="677"/>
      <c r="BZ4" s="677"/>
      <c r="CA4" s="677"/>
      <c r="CB4" s="677"/>
      <c r="CC4" s="677"/>
      <c r="CD4" s="677"/>
      <c r="CE4" s="677"/>
      <c r="CF4" s="678"/>
    </row>
    <row r="5" spans="1:84">
      <c r="A5" s="392"/>
      <c r="B5" s="392"/>
      <c r="C5" s="415"/>
      <c r="D5" s="418" t="s">
        <v>307</v>
      </c>
      <c r="E5" s="57">
        <f>IF(G5="","",VLOOKUP(G5,O3:P13,2,FALSE))</f>
        <v>4</v>
      </c>
      <c r="F5" s="51" t="str">
        <f>IF(G5="","※",IF(一般事項!F15="E","E",""))</f>
        <v/>
      </c>
      <c r="G5" s="336" t="s">
        <v>655</v>
      </c>
      <c r="H5" s="61" t="str">
        <f>IF(F5="E","工種ｺｰﾄﾞを確認して下さい。","")</f>
        <v/>
      </c>
      <c r="K5" s="409"/>
      <c r="L5" s="409"/>
      <c r="M5" s="409"/>
      <c r="N5" s="522" t="s">
        <v>336</v>
      </c>
      <c r="O5" s="279" t="s">
        <v>130</v>
      </c>
      <c r="P5" s="267">
        <v>3</v>
      </c>
      <c r="Q5" s="267">
        <v>3</v>
      </c>
      <c r="R5" s="452" t="s">
        <v>483</v>
      </c>
      <c r="S5" s="298" t="s">
        <v>78</v>
      </c>
      <c r="T5" s="300">
        <v>103</v>
      </c>
      <c r="W5" s="699"/>
      <c r="X5" s="700"/>
      <c r="Y5" s="456">
        <v>1</v>
      </c>
      <c r="Z5" s="456">
        <v>2</v>
      </c>
      <c r="AA5" s="456">
        <v>3</v>
      </c>
      <c r="AB5" s="456">
        <v>4</v>
      </c>
      <c r="AC5" s="456">
        <v>5</v>
      </c>
      <c r="AD5" s="456">
        <v>6</v>
      </c>
      <c r="AE5" s="456">
        <v>7</v>
      </c>
      <c r="AF5" s="519">
        <v>8</v>
      </c>
      <c r="AG5" s="576">
        <v>9</v>
      </c>
      <c r="AH5" s="271"/>
      <c r="AI5" s="271"/>
      <c r="AJ5" s="271"/>
      <c r="AK5" s="271"/>
      <c r="AL5" s="702"/>
      <c r="AM5" s="687"/>
      <c r="AN5" s="460" t="s">
        <v>554</v>
      </c>
      <c r="AO5" s="461" t="s">
        <v>555</v>
      </c>
      <c r="AP5" s="462" t="s">
        <v>257</v>
      </c>
      <c r="AQ5" s="463" t="s">
        <v>335</v>
      </c>
      <c r="AR5" s="462" t="s">
        <v>336</v>
      </c>
      <c r="AS5" s="463" t="s">
        <v>258</v>
      </c>
      <c r="AT5" s="462" t="s">
        <v>337</v>
      </c>
      <c r="AU5" s="463" t="s">
        <v>536</v>
      </c>
      <c r="AV5" s="462" t="s">
        <v>251</v>
      </c>
      <c r="AW5" s="464" t="s">
        <v>556</v>
      </c>
      <c r="AX5" s="575" t="s">
        <v>620</v>
      </c>
      <c r="AY5" s="463"/>
      <c r="AZ5" s="463"/>
      <c r="BA5" s="463"/>
      <c r="BB5" s="496"/>
      <c r="BC5" s="547" t="s">
        <v>557</v>
      </c>
      <c r="BD5" s="461" t="s">
        <v>558</v>
      </c>
      <c r="BE5" s="462" t="s">
        <v>257</v>
      </c>
      <c r="BF5" s="463" t="s">
        <v>335</v>
      </c>
      <c r="BG5" s="462" t="s">
        <v>336</v>
      </c>
      <c r="BH5" s="463" t="s">
        <v>258</v>
      </c>
      <c r="BI5" s="462" t="s">
        <v>337</v>
      </c>
      <c r="BJ5" s="463" t="s">
        <v>536</v>
      </c>
      <c r="BK5" s="462" t="s">
        <v>251</v>
      </c>
      <c r="BL5" s="464" t="s">
        <v>556</v>
      </c>
      <c r="BM5" s="575" t="s">
        <v>620</v>
      </c>
      <c r="BN5" s="465"/>
      <c r="BO5" s="465"/>
      <c r="BP5" s="465"/>
      <c r="BQ5" s="466"/>
      <c r="BR5" s="467" t="s">
        <v>557</v>
      </c>
      <c r="BS5" s="468" t="s">
        <v>558</v>
      </c>
      <c r="BT5" s="462" t="s">
        <v>257</v>
      </c>
      <c r="BU5" s="463" t="s">
        <v>335</v>
      </c>
      <c r="BV5" s="462" t="s">
        <v>336</v>
      </c>
      <c r="BW5" s="463" t="s">
        <v>258</v>
      </c>
      <c r="BX5" s="462" t="s">
        <v>337</v>
      </c>
      <c r="BY5" s="463" t="s">
        <v>536</v>
      </c>
      <c r="BZ5" s="462" t="s">
        <v>251</v>
      </c>
      <c r="CA5" s="464" t="s">
        <v>556</v>
      </c>
      <c r="CB5" s="575" t="s">
        <v>620</v>
      </c>
      <c r="CC5" s="465"/>
      <c r="CD5" s="465"/>
      <c r="CE5" s="465"/>
      <c r="CF5" s="466"/>
    </row>
    <row r="6" spans="1:84" ht="14.25" thickBot="1">
      <c r="C6" s="410"/>
      <c r="D6" s="418" t="s">
        <v>308</v>
      </c>
      <c r="E6" s="58" t="str">
        <f>IF(G6="","",VLOOKUP(G6,S3:T254,2,FALSE))</f>
        <v/>
      </c>
      <c r="F6" s="51" t="str">
        <f>IF(G6="","※","")</f>
        <v>※</v>
      </c>
      <c r="G6" s="79"/>
      <c r="K6" s="409"/>
      <c r="L6" s="409"/>
      <c r="M6" s="409"/>
      <c r="N6" s="522" t="s">
        <v>258</v>
      </c>
      <c r="O6" s="279" t="s">
        <v>131</v>
      </c>
      <c r="P6" s="267">
        <v>4</v>
      </c>
      <c r="Q6" s="267">
        <v>4</v>
      </c>
      <c r="R6" s="452" t="s">
        <v>500</v>
      </c>
      <c r="S6" s="298" t="s">
        <v>79</v>
      </c>
      <c r="T6" s="300">
        <v>104</v>
      </c>
      <c r="W6" s="271"/>
      <c r="X6" s="271"/>
      <c r="Y6" s="271"/>
      <c r="Z6" s="271"/>
      <c r="AA6" s="271"/>
      <c r="AB6" s="271"/>
      <c r="AC6" s="271"/>
      <c r="AD6" s="271"/>
      <c r="AE6" s="271"/>
      <c r="AG6" s="271"/>
      <c r="AH6" s="271"/>
      <c r="AI6" s="271"/>
      <c r="AJ6" s="271"/>
      <c r="AK6" s="271"/>
      <c r="AL6" s="703"/>
      <c r="AM6" s="688"/>
      <c r="AN6" s="469"/>
      <c r="AO6" s="470"/>
      <c r="AP6" s="471">
        <v>1</v>
      </c>
      <c r="AQ6" s="472">
        <v>2</v>
      </c>
      <c r="AR6" s="471">
        <v>3</v>
      </c>
      <c r="AS6" s="472">
        <v>4</v>
      </c>
      <c r="AT6" s="471">
        <v>5</v>
      </c>
      <c r="AU6" s="472">
        <v>6</v>
      </c>
      <c r="AV6" s="471">
        <v>7</v>
      </c>
      <c r="AW6" s="472">
        <v>8</v>
      </c>
      <c r="AX6" s="577">
        <v>9</v>
      </c>
      <c r="AY6" s="472"/>
      <c r="AZ6" s="472"/>
      <c r="BA6" s="472"/>
      <c r="BB6" s="553"/>
      <c r="BC6" s="548"/>
      <c r="BD6" s="470"/>
      <c r="BE6" s="471">
        <v>1</v>
      </c>
      <c r="BF6" s="472">
        <v>2</v>
      </c>
      <c r="BG6" s="471">
        <v>3</v>
      </c>
      <c r="BH6" s="472">
        <v>4</v>
      </c>
      <c r="BI6" s="471">
        <v>5</v>
      </c>
      <c r="BJ6" s="472">
        <v>6</v>
      </c>
      <c r="BK6" s="471">
        <v>7</v>
      </c>
      <c r="BL6" s="472">
        <v>8</v>
      </c>
      <c r="BM6" s="577">
        <v>9</v>
      </c>
      <c r="BN6" s="472"/>
      <c r="BO6" s="472"/>
      <c r="BP6" s="472"/>
      <c r="BQ6" s="473"/>
      <c r="BR6" s="474"/>
      <c r="BS6" s="475"/>
      <c r="BT6" s="471">
        <v>1</v>
      </c>
      <c r="BU6" s="472">
        <v>2</v>
      </c>
      <c r="BV6" s="471">
        <v>3</v>
      </c>
      <c r="BW6" s="472">
        <v>4</v>
      </c>
      <c r="BX6" s="471">
        <v>5</v>
      </c>
      <c r="BY6" s="472">
        <v>6</v>
      </c>
      <c r="BZ6" s="471">
        <v>7</v>
      </c>
      <c r="CA6" s="472">
        <v>8</v>
      </c>
      <c r="CB6" s="577">
        <v>9</v>
      </c>
      <c r="CC6" s="472"/>
      <c r="CD6" s="472"/>
      <c r="CE6" s="472"/>
      <c r="CF6" s="473"/>
    </row>
    <row r="7" spans="1:84">
      <c r="C7" s="419"/>
      <c r="D7" s="420" t="s">
        <v>501</v>
      </c>
      <c r="E7" s="421"/>
      <c r="F7" s="55" t="str">
        <f>IF(G7="","※","")</f>
        <v>※</v>
      </c>
      <c r="G7" s="49"/>
      <c r="K7" s="409"/>
      <c r="M7" s="427" t="s">
        <v>518</v>
      </c>
      <c r="N7" s="522"/>
      <c r="O7" s="428" t="s">
        <v>127</v>
      </c>
      <c r="P7" s="429">
        <v>5</v>
      </c>
      <c r="Q7" s="429">
        <v>5</v>
      </c>
      <c r="R7" s="453" t="s">
        <v>540</v>
      </c>
      <c r="S7" s="298" t="s">
        <v>80</v>
      </c>
      <c r="T7" s="300">
        <v>105</v>
      </c>
      <c r="W7" s="9" t="s">
        <v>307</v>
      </c>
      <c r="X7" s="5"/>
      <c r="Y7" s="255" t="s">
        <v>486</v>
      </c>
      <c r="Z7" s="255" t="s">
        <v>487</v>
      </c>
      <c r="AA7" s="255" t="s">
        <v>488</v>
      </c>
      <c r="AB7" s="255" t="s">
        <v>489</v>
      </c>
      <c r="AC7" s="405" t="s">
        <v>495</v>
      </c>
      <c r="AD7" s="255" t="s">
        <v>496</v>
      </c>
      <c r="AE7" s="255" t="s">
        <v>497</v>
      </c>
      <c r="AF7" s="255" t="s">
        <v>543</v>
      </c>
      <c r="AG7" s="596" t="s">
        <v>654</v>
      </c>
      <c r="AL7" s="476" t="s">
        <v>559</v>
      </c>
      <c r="AM7" s="477" t="s">
        <v>617</v>
      </c>
      <c r="AN7" s="478">
        <v>1</v>
      </c>
      <c r="AO7" s="542">
        <v>1</v>
      </c>
      <c r="AP7" s="480" t="s">
        <v>560</v>
      </c>
      <c r="AQ7" s="481" t="s">
        <v>560</v>
      </c>
      <c r="AR7" s="480" t="s">
        <v>560</v>
      </c>
      <c r="AS7" s="481" t="s">
        <v>560</v>
      </c>
      <c r="AT7" s="480" t="s">
        <v>560</v>
      </c>
      <c r="AU7" s="481" t="s">
        <v>187</v>
      </c>
      <c r="AV7" s="480" t="s">
        <v>560</v>
      </c>
      <c r="AW7" s="481" t="s">
        <v>562</v>
      </c>
      <c r="AX7" s="481" t="s">
        <v>638</v>
      </c>
      <c r="AY7" s="481"/>
      <c r="AZ7" s="481"/>
      <c r="BA7" s="481"/>
      <c r="BB7" s="482"/>
      <c r="BC7" s="561"/>
      <c r="BD7" s="562"/>
      <c r="BE7" s="555"/>
      <c r="BF7" s="556"/>
      <c r="BG7" s="555"/>
      <c r="BH7" s="556"/>
      <c r="BI7" s="555"/>
      <c r="BJ7" s="556"/>
      <c r="BK7" s="555"/>
      <c r="BL7" s="556"/>
      <c r="BM7" s="556"/>
      <c r="BN7" s="556"/>
      <c r="BO7" s="556"/>
      <c r="BP7" s="556"/>
      <c r="BQ7" s="557"/>
      <c r="BR7" s="549"/>
      <c r="BS7" s="542"/>
      <c r="BT7" s="555"/>
      <c r="BU7" s="556"/>
      <c r="BV7" s="555"/>
      <c r="BW7" s="556"/>
      <c r="BX7" s="555"/>
      <c r="BY7" s="556"/>
      <c r="BZ7" s="555"/>
      <c r="CA7" s="556"/>
      <c r="CB7" s="556"/>
      <c r="CC7" s="556"/>
      <c r="CD7" s="556"/>
      <c r="CE7" s="556"/>
      <c r="CF7" s="557"/>
    </row>
    <row r="8" spans="1:84">
      <c r="C8" s="422"/>
      <c r="D8" s="423" t="s">
        <v>502</v>
      </c>
      <c r="E8" s="424"/>
      <c r="F8" s="56" t="str">
        <f>IF(G8="","※","")</f>
        <v>※</v>
      </c>
      <c r="G8" s="50"/>
      <c r="K8" s="409"/>
      <c r="N8" s="522" t="s">
        <v>337</v>
      </c>
      <c r="O8" s="279" t="s">
        <v>490</v>
      </c>
      <c r="P8" s="279">
        <v>6</v>
      </c>
      <c r="Q8" s="279">
        <v>6</v>
      </c>
      <c r="R8" s="452" t="s">
        <v>541</v>
      </c>
      <c r="S8" s="298" t="s">
        <v>81</v>
      </c>
      <c r="T8" s="300">
        <v>106</v>
      </c>
      <c r="AL8" s="483" t="s">
        <v>559</v>
      </c>
      <c r="AM8" s="484" t="s">
        <v>637</v>
      </c>
      <c r="AN8" s="485">
        <v>2</v>
      </c>
      <c r="AO8" s="543">
        <v>2</v>
      </c>
      <c r="AP8" s="487" t="s">
        <v>561</v>
      </c>
      <c r="AQ8" s="488" t="s">
        <v>561</v>
      </c>
      <c r="AR8" s="487" t="s">
        <v>561</v>
      </c>
      <c r="AS8" s="488" t="s">
        <v>561</v>
      </c>
      <c r="AT8" s="487" t="s">
        <v>561</v>
      </c>
      <c r="AU8" s="488" t="s">
        <v>186</v>
      </c>
      <c r="AV8" s="487" t="s">
        <v>561</v>
      </c>
      <c r="AW8" s="488" t="s">
        <v>563</v>
      </c>
      <c r="AX8" s="488" t="s">
        <v>619</v>
      </c>
      <c r="AY8" s="488"/>
      <c r="AZ8" s="488"/>
      <c r="BA8" s="488"/>
      <c r="BB8" s="489"/>
      <c r="BC8" s="485"/>
      <c r="BD8" s="486"/>
      <c r="BE8" s="487"/>
      <c r="BF8" s="488"/>
      <c r="BG8" s="487"/>
      <c r="BH8" s="488"/>
      <c r="BI8" s="487"/>
      <c r="BJ8" s="488"/>
      <c r="BK8" s="487"/>
      <c r="BL8" s="488"/>
      <c r="BM8" s="488"/>
      <c r="BN8" s="488"/>
      <c r="BO8" s="488"/>
      <c r="BP8" s="488"/>
      <c r="BQ8" s="489"/>
      <c r="BR8" s="550"/>
      <c r="BS8" s="543"/>
      <c r="BT8" s="487"/>
      <c r="BU8" s="488"/>
      <c r="BV8" s="487"/>
      <c r="BW8" s="488"/>
      <c r="BX8" s="487"/>
      <c r="BY8" s="488"/>
      <c r="BZ8" s="487"/>
      <c r="CA8" s="488"/>
      <c r="CB8" s="488"/>
      <c r="CC8" s="488"/>
      <c r="CD8" s="488"/>
      <c r="CE8" s="488"/>
      <c r="CF8" s="489"/>
    </row>
    <row r="9" spans="1:84">
      <c r="C9" s="693" t="s">
        <v>657</v>
      </c>
      <c r="D9" s="694"/>
      <c r="E9" s="695"/>
      <c r="F9" s="51" t="str">
        <f>IF(G9="","※","")</f>
        <v>※</v>
      </c>
      <c r="G9" s="597"/>
      <c r="H9" s="26" t="s">
        <v>658</v>
      </c>
      <c r="N9" s="276" t="s">
        <v>337</v>
      </c>
      <c r="O9" s="279" t="s">
        <v>491</v>
      </c>
      <c r="P9" s="279">
        <v>9</v>
      </c>
      <c r="Q9" s="279">
        <v>7</v>
      </c>
      <c r="R9" s="452" t="s">
        <v>541</v>
      </c>
      <c r="S9" s="298" t="s">
        <v>82</v>
      </c>
      <c r="T9" s="300">
        <v>107</v>
      </c>
      <c r="AL9" s="490" t="s">
        <v>578</v>
      </c>
      <c r="AM9" s="491" t="s">
        <v>580</v>
      </c>
      <c r="AN9" s="492"/>
      <c r="AO9" s="544"/>
      <c r="AP9" s="462"/>
      <c r="AQ9" s="494"/>
      <c r="AR9" s="462"/>
      <c r="AS9" s="494"/>
      <c r="AT9" s="462"/>
      <c r="AU9" s="495"/>
      <c r="AV9" s="462"/>
      <c r="AW9" s="463"/>
      <c r="AX9" s="495"/>
      <c r="AY9" s="463"/>
      <c r="AZ9" s="463"/>
      <c r="BA9" s="463"/>
      <c r="BB9" s="496"/>
      <c r="BC9" s="492" t="s">
        <v>579</v>
      </c>
      <c r="BD9" s="493" t="s">
        <v>579</v>
      </c>
      <c r="BE9" s="462">
        <v>19</v>
      </c>
      <c r="BF9" s="494">
        <v>19</v>
      </c>
      <c r="BG9" s="462">
        <v>19</v>
      </c>
      <c r="BH9" s="494">
        <v>19</v>
      </c>
      <c r="BI9" s="462">
        <v>19</v>
      </c>
      <c r="BJ9" s="495">
        <v>35</v>
      </c>
      <c r="BK9" s="462">
        <v>19</v>
      </c>
      <c r="BL9" s="463">
        <v>19</v>
      </c>
      <c r="BM9" s="495">
        <v>35</v>
      </c>
      <c r="BN9" s="463"/>
      <c r="BO9" s="463"/>
      <c r="BP9" s="463"/>
      <c r="BQ9" s="496"/>
      <c r="BR9" s="551" t="s">
        <v>579</v>
      </c>
      <c r="BS9" s="544" t="s">
        <v>579</v>
      </c>
      <c r="BT9" s="515" t="s">
        <v>564</v>
      </c>
      <c r="BU9" s="516" t="s">
        <v>564</v>
      </c>
      <c r="BV9" s="515" t="s">
        <v>564</v>
      </c>
      <c r="BW9" s="516" t="s">
        <v>564</v>
      </c>
      <c r="BX9" s="515" t="s">
        <v>564</v>
      </c>
      <c r="BY9" s="517" t="s">
        <v>583</v>
      </c>
      <c r="BZ9" s="515" t="s">
        <v>564</v>
      </c>
      <c r="CA9" s="465" t="s">
        <v>564</v>
      </c>
      <c r="CB9" s="517" t="s">
        <v>583</v>
      </c>
      <c r="CC9" s="463"/>
      <c r="CD9" s="463"/>
      <c r="CE9" s="463"/>
      <c r="CF9" s="496"/>
    </row>
    <row r="10" spans="1:84" ht="13.5" customHeight="1">
      <c r="C10" s="38"/>
      <c r="D10" s="81"/>
      <c r="N10" s="276" t="s">
        <v>536</v>
      </c>
      <c r="O10" s="338" t="s">
        <v>492</v>
      </c>
      <c r="P10" s="267">
        <v>7</v>
      </c>
      <c r="Q10" s="267">
        <v>8</v>
      </c>
      <c r="R10" s="452" t="s">
        <v>493</v>
      </c>
      <c r="S10" s="298" t="s">
        <v>83</v>
      </c>
      <c r="T10" s="300">
        <v>108</v>
      </c>
      <c r="AL10" s="497" t="s">
        <v>577</v>
      </c>
      <c r="AM10" s="477" t="s">
        <v>581</v>
      </c>
      <c r="AN10" s="478"/>
      <c r="AO10" s="542"/>
      <c r="AP10" s="480"/>
      <c r="AQ10" s="513"/>
      <c r="AR10" s="480"/>
      <c r="AS10" s="513"/>
      <c r="AT10" s="480"/>
      <c r="AU10" s="514"/>
      <c r="AV10" s="480"/>
      <c r="AW10" s="481"/>
      <c r="AX10" s="514"/>
      <c r="AY10" s="481"/>
      <c r="AZ10" s="481"/>
      <c r="BA10" s="481"/>
      <c r="BB10" s="482"/>
      <c r="BC10" s="478" t="s">
        <v>582</v>
      </c>
      <c r="BD10" s="479" t="s">
        <v>582</v>
      </c>
      <c r="BE10" s="480">
        <v>19</v>
      </c>
      <c r="BF10" s="513">
        <v>19</v>
      </c>
      <c r="BG10" s="480">
        <v>19</v>
      </c>
      <c r="BH10" s="513">
        <v>19</v>
      </c>
      <c r="BI10" s="480">
        <v>19</v>
      </c>
      <c r="BJ10" s="514">
        <v>35</v>
      </c>
      <c r="BK10" s="480">
        <v>19</v>
      </c>
      <c r="BL10" s="481">
        <v>19</v>
      </c>
      <c r="BM10" s="514">
        <v>35</v>
      </c>
      <c r="BN10" s="481"/>
      <c r="BO10" s="481"/>
      <c r="BP10" s="481"/>
      <c r="BQ10" s="482"/>
      <c r="BR10" s="549" t="s">
        <v>582</v>
      </c>
      <c r="BS10" s="542" t="s">
        <v>582</v>
      </c>
      <c r="BT10" s="501" t="s">
        <v>564</v>
      </c>
      <c r="BU10" s="502" t="s">
        <v>564</v>
      </c>
      <c r="BV10" s="501" t="s">
        <v>564</v>
      </c>
      <c r="BW10" s="502" t="s">
        <v>564</v>
      </c>
      <c r="BX10" s="501" t="s">
        <v>564</v>
      </c>
      <c r="BY10" s="518" t="s">
        <v>584</v>
      </c>
      <c r="BZ10" s="501" t="s">
        <v>564</v>
      </c>
      <c r="CA10" s="504" t="s">
        <v>564</v>
      </c>
      <c r="CB10" s="518" t="s">
        <v>584</v>
      </c>
      <c r="CC10" s="481"/>
      <c r="CD10" s="481"/>
      <c r="CE10" s="481"/>
      <c r="CF10" s="482"/>
    </row>
    <row r="11" spans="1:84">
      <c r="N11" s="276" t="s">
        <v>251</v>
      </c>
      <c r="O11" s="338" t="s">
        <v>320</v>
      </c>
      <c r="P11" s="267">
        <v>8</v>
      </c>
      <c r="Q11" s="267">
        <v>9</v>
      </c>
      <c r="R11" s="452" t="s">
        <v>494</v>
      </c>
      <c r="S11" s="298" t="s">
        <v>84</v>
      </c>
      <c r="T11" s="300">
        <v>109</v>
      </c>
      <c r="AL11" s="497" t="s">
        <v>577</v>
      </c>
      <c r="AM11" s="498" t="s">
        <v>565</v>
      </c>
      <c r="AN11" s="499">
        <v>17</v>
      </c>
      <c r="AO11" s="545">
        <v>18</v>
      </c>
      <c r="AP11" s="501" t="s">
        <v>566</v>
      </c>
      <c r="AQ11" s="502" t="s">
        <v>566</v>
      </c>
      <c r="AR11" s="501" t="s">
        <v>566</v>
      </c>
      <c r="AS11" s="502" t="s">
        <v>566</v>
      </c>
      <c r="AT11" s="501" t="s">
        <v>566</v>
      </c>
      <c r="AU11" s="502" t="s">
        <v>567</v>
      </c>
      <c r="AV11" s="501" t="s">
        <v>566</v>
      </c>
      <c r="AW11" s="504" t="s">
        <v>563</v>
      </c>
      <c r="AX11" s="502" t="s">
        <v>567</v>
      </c>
      <c r="AY11" s="504"/>
      <c r="AZ11" s="504"/>
      <c r="BA11" s="504"/>
      <c r="BB11" s="503"/>
      <c r="BC11" s="499" t="s">
        <v>585</v>
      </c>
      <c r="BD11" s="500" t="s">
        <v>586</v>
      </c>
      <c r="BE11" s="501">
        <v>2</v>
      </c>
      <c r="BF11" s="502">
        <v>2</v>
      </c>
      <c r="BG11" s="501">
        <v>2</v>
      </c>
      <c r="BH11" s="502">
        <v>2</v>
      </c>
      <c r="BI11" s="501">
        <v>2</v>
      </c>
      <c r="BJ11" s="502">
        <v>19</v>
      </c>
      <c r="BK11" s="501">
        <v>2</v>
      </c>
      <c r="BL11" s="504">
        <v>2</v>
      </c>
      <c r="BM11" s="502">
        <v>19</v>
      </c>
      <c r="BN11" s="504"/>
      <c r="BO11" s="504"/>
      <c r="BP11" s="504"/>
      <c r="BQ11" s="503"/>
      <c r="BR11" s="554"/>
      <c r="BS11" s="558"/>
      <c r="BT11" s="501"/>
      <c r="BU11" s="502"/>
      <c r="BV11" s="501"/>
      <c r="BW11" s="502"/>
      <c r="BX11" s="501"/>
      <c r="BY11" s="502"/>
      <c r="BZ11" s="501"/>
      <c r="CA11" s="504"/>
      <c r="CB11" s="502"/>
      <c r="CC11" s="504"/>
      <c r="CD11" s="504"/>
      <c r="CE11" s="504"/>
      <c r="CF11" s="503"/>
    </row>
    <row r="12" spans="1:84">
      <c r="N12" s="276" t="s">
        <v>537</v>
      </c>
      <c r="O12" s="581" t="s">
        <v>128</v>
      </c>
      <c r="P12" s="522">
        <v>1</v>
      </c>
      <c r="Q12" s="522">
        <v>10</v>
      </c>
      <c r="R12" s="582" t="s">
        <v>538</v>
      </c>
      <c r="S12" s="298" t="s">
        <v>85</v>
      </c>
      <c r="T12" s="300">
        <v>110</v>
      </c>
      <c r="AL12" s="497" t="s">
        <v>577</v>
      </c>
      <c r="AM12" s="498" t="s">
        <v>568</v>
      </c>
      <c r="AN12" s="499">
        <v>33</v>
      </c>
      <c r="AO12" s="545">
        <v>34</v>
      </c>
      <c r="AP12" s="501" t="s">
        <v>569</v>
      </c>
      <c r="AQ12" s="502" t="s">
        <v>569</v>
      </c>
      <c r="AR12" s="501" t="s">
        <v>569</v>
      </c>
      <c r="AS12" s="502" t="s">
        <v>570</v>
      </c>
      <c r="AT12" s="501" t="s">
        <v>569</v>
      </c>
      <c r="AU12" s="502" t="s">
        <v>569</v>
      </c>
      <c r="AV12" s="501" t="s">
        <v>569</v>
      </c>
      <c r="AW12" s="504" t="s">
        <v>562</v>
      </c>
      <c r="AX12" s="502" t="s">
        <v>569</v>
      </c>
      <c r="AY12" s="504"/>
      <c r="AZ12" s="504"/>
      <c r="BA12" s="504"/>
      <c r="BB12" s="503"/>
      <c r="BC12" s="499" t="s">
        <v>587</v>
      </c>
      <c r="BD12" s="500" t="s">
        <v>588</v>
      </c>
      <c r="BE12" s="501">
        <v>19</v>
      </c>
      <c r="BF12" s="502">
        <v>19</v>
      </c>
      <c r="BG12" s="501">
        <v>19</v>
      </c>
      <c r="BH12" s="502">
        <v>2</v>
      </c>
      <c r="BI12" s="501">
        <v>19</v>
      </c>
      <c r="BJ12" s="502">
        <v>19</v>
      </c>
      <c r="BK12" s="501">
        <v>19</v>
      </c>
      <c r="BL12" s="504">
        <v>19</v>
      </c>
      <c r="BM12" s="502">
        <v>19</v>
      </c>
      <c r="BN12" s="504"/>
      <c r="BO12" s="504"/>
      <c r="BP12" s="504"/>
      <c r="BQ12" s="503"/>
      <c r="BR12" s="552"/>
      <c r="BS12" s="545"/>
      <c r="BT12" s="501"/>
      <c r="BU12" s="502"/>
      <c r="BV12" s="501"/>
      <c r="BW12" s="505"/>
      <c r="BX12" s="501"/>
      <c r="BY12" s="502"/>
      <c r="BZ12" s="501"/>
      <c r="CA12" s="504"/>
      <c r="CB12" s="502"/>
      <c r="CC12" s="504"/>
      <c r="CD12" s="504"/>
      <c r="CE12" s="504"/>
      <c r="CF12" s="503"/>
    </row>
    <row r="13" spans="1:84" ht="13.5" customHeight="1">
      <c r="E13" s="63"/>
      <c r="F13" s="64"/>
      <c r="G13" s="23"/>
      <c r="J13" s="288" t="s">
        <v>12</v>
      </c>
      <c r="N13" s="570" t="s">
        <v>620</v>
      </c>
      <c r="O13" s="571" t="s">
        <v>651</v>
      </c>
      <c r="P13" s="572">
        <v>7</v>
      </c>
      <c r="Q13" s="572">
        <v>11</v>
      </c>
      <c r="R13" s="573" t="s">
        <v>652</v>
      </c>
      <c r="S13" s="272" t="s">
        <v>75</v>
      </c>
      <c r="T13" s="274">
        <v>999</v>
      </c>
      <c r="AL13" s="497" t="s">
        <v>577</v>
      </c>
      <c r="AM13" s="506" t="s">
        <v>571</v>
      </c>
      <c r="AN13" s="499">
        <v>37</v>
      </c>
      <c r="AO13" s="545">
        <v>39</v>
      </c>
      <c r="AP13" s="501" t="s">
        <v>572</v>
      </c>
      <c r="AQ13" s="502" t="s">
        <v>572</v>
      </c>
      <c r="AR13" s="501" t="s">
        <v>572</v>
      </c>
      <c r="AS13" s="502" t="s">
        <v>572</v>
      </c>
      <c r="AT13" s="501" t="s">
        <v>572</v>
      </c>
      <c r="AU13" s="502" t="s">
        <v>573</v>
      </c>
      <c r="AV13" s="501" t="s">
        <v>572</v>
      </c>
      <c r="AW13" s="504" t="s">
        <v>562</v>
      </c>
      <c r="AX13" s="502" t="s">
        <v>573</v>
      </c>
      <c r="AY13" s="504"/>
      <c r="AZ13" s="504"/>
      <c r="BA13" s="504"/>
      <c r="BB13" s="503"/>
      <c r="BC13" s="499" t="s">
        <v>589</v>
      </c>
      <c r="BD13" s="500" t="s">
        <v>590</v>
      </c>
      <c r="BE13" s="501">
        <v>19</v>
      </c>
      <c r="BF13" s="502">
        <v>19</v>
      </c>
      <c r="BG13" s="501">
        <v>19</v>
      </c>
      <c r="BH13" s="502">
        <v>19</v>
      </c>
      <c r="BI13" s="501">
        <v>19</v>
      </c>
      <c r="BJ13" s="502">
        <v>2</v>
      </c>
      <c r="BK13" s="501">
        <v>19</v>
      </c>
      <c r="BL13" s="504">
        <v>19</v>
      </c>
      <c r="BM13" s="502">
        <v>2</v>
      </c>
      <c r="BN13" s="504"/>
      <c r="BO13" s="504"/>
      <c r="BP13" s="504"/>
      <c r="BQ13" s="503"/>
      <c r="BR13" s="552"/>
      <c r="BS13" s="545"/>
      <c r="BT13" s="501"/>
      <c r="BU13" s="502"/>
      <c r="BV13" s="501"/>
      <c r="BW13" s="502"/>
      <c r="BX13" s="501"/>
      <c r="BY13" s="502"/>
      <c r="BZ13" s="501"/>
      <c r="CA13" s="504"/>
      <c r="CB13" s="502"/>
      <c r="CC13" s="504"/>
      <c r="CD13" s="504"/>
      <c r="CE13" s="504"/>
      <c r="CF13" s="503"/>
    </row>
    <row r="14" spans="1:84" ht="13.5" customHeight="1">
      <c r="D14" s="44"/>
      <c r="E14" s="67"/>
      <c r="F14" s="68"/>
      <c r="G14" s="48"/>
      <c r="J14" s="520">
        <f>IF(G5="","",VLOOKUP(W2,N2:Q13,4,FALSE))</f>
        <v>4</v>
      </c>
      <c r="N14" s="287"/>
      <c r="O14" s="260"/>
      <c r="P14" s="260"/>
      <c r="Q14" s="260"/>
      <c r="S14" s="269"/>
      <c r="T14" s="269"/>
      <c r="U14" s="75" t="s">
        <v>511</v>
      </c>
      <c r="V14" s="77"/>
      <c r="AL14" s="531" t="s">
        <v>618</v>
      </c>
      <c r="AM14" s="532" t="s">
        <v>574</v>
      </c>
      <c r="AN14" s="533"/>
      <c r="AO14" s="546"/>
      <c r="AP14" s="535"/>
      <c r="AQ14" s="536"/>
      <c r="AR14" s="535"/>
      <c r="AS14" s="536"/>
      <c r="AT14" s="535"/>
      <c r="AU14" s="536"/>
      <c r="AV14" s="535"/>
      <c r="AW14" s="538"/>
      <c r="AX14" s="536"/>
      <c r="AY14" s="538"/>
      <c r="AZ14" s="538"/>
      <c r="BA14" s="538"/>
      <c r="BB14" s="537"/>
      <c r="BC14" s="533"/>
      <c r="BD14" s="534"/>
      <c r="BE14" s="535"/>
      <c r="BF14" s="536"/>
      <c r="BG14" s="535"/>
      <c r="BH14" s="536"/>
      <c r="BI14" s="535"/>
      <c r="BJ14" s="536"/>
      <c r="BK14" s="535"/>
      <c r="BL14" s="538"/>
      <c r="BM14" s="536"/>
      <c r="BN14" s="538"/>
      <c r="BO14" s="538"/>
      <c r="BP14" s="538"/>
      <c r="BQ14" s="537"/>
      <c r="BR14" s="591" t="s">
        <v>650</v>
      </c>
      <c r="BS14" s="592" t="s">
        <v>650</v>
      </c>
      <c r="BT14" s="539" t="s">
        <v>575</v>
      </c>
      <c r="BU14" s="540" t="s">
        <v>575</v>
      </c>
      <c r="BV14" s="539" t="s">
        <v>575</v>
      </c>
      <c r="BW14" s="540" t="s">
        <v>575</v>
      </c>
      <c r="BX14" s="539" t="s">
        <v>575</v>
      </c>
      <c r="BY14" s="541" t="s">
        <v>576</v>
      </c>
      <c r="BZ14" s="539" t="s">
        <v>575</v>
      </c>
      <c r="CA14" s="559" t="s">
        <v>575</v>
      </c>
      <c r="CB14" s="541" t="s">
        <v>576</v>
      </c>
      <c r="CC14" s="560"/>
      <c r="CD14" s="538"/>
      <c r="CE14" s="538"/>
      <c r="CF14" s="537"/>
    </row>
    <row r="15" spans="1:84" ht="24" customHeight="1" thickBot="1">
      <c r="D15" s="71"/>
      <c r="E15" s="71"/>
      <c r="F15" s="72"/>
      <c r="G15" s="69"/>
      <c r="J15" s="66" t="s">
        <v>503</v>
      </c>
      <c r="K15" s="260"/>
      <c r="L15" s="260"/>
      <c r="M15" s="260"/>
      <c r="N15" s="425"/>
      <c r="O15" s="260"/>
      <c r="S15" s="272" t="s">
        <v>16</v>
      </c>
      <c r="T15" s="274">
        <v>1</v>
      </c>
      <c r="AL15" s="563" t="s">
        <v>618</v>
      </c>
      <c r="AM15" s="564" t="s">
        <v>192</v>
      </c>
      <c r="AN15" s="565">
        <v>47</v>
      </c>
      <c r="AO15" s="566">
        <v>50</v>
      </c>
      <c r="AP15" s="507" t="s">
        <v>186</v>
      </c>
      <c r="AQ15" s="508" t="s">
        <v>186</v>
      </c>
      <c r="AR15" s="507" t="s">
        <v>186</v>
      </c>
      <c r="AS15" s="508" t="s">
        <v>186</v>
      </c>
      <c r="AT15" s="507" t="s">
        <v>186</v>
      </c>
      <c r="AU15" s="508" t="s">
        <v>186</v>
      </c>
      <c r="AV15" s="507" t="s">
        <v>186</v>
      </c>
      <c r="AW15" s="510" t="s">
        <v>186</v>
      </c>
      <c r="AX15" s="508" t="s">
        <v>186</v>
      </c>
      <c r="AY15" s="508"/>
      <c r="AZ15" s="508"/>
      <c r="BA15" s="508"/>
      <c r="BB15" s="567"/>
      <c r="BC15" s="568"/>
      <c r="BD15" s="569"/>
      <c r="BE15" s="507"/>
      <c r="BF15" s="508"/>
      <c r="BG15" s="507"/>
      <c r="BH15" s="508"/>
      <c r="BI15" s="507"/>
      <c r="BJ15" s="508"/>
      <c r="BK15" s="507"/>
      <c r="BL15" s="510"/>
      <c r="BM15" s="508"/>
      <c r="BN15" s="510"/>
      <c r="BO15" s="510"/>
      <c r="BP15" s="510"/>
      <c r="BQ15" s="509"/>
      <c r="BR15" s="565"/>
      <c r="BS15" s="566"/>
      <c r="BT15" s="507"/>
      <c r="BU15" s="508"/>
      <c r="BV15" s="507"/>
      <c r="BW15" s="508"/>
      <c r="BX15" s="507"/>
      <c r="BY15" s="508"/>
      <c r="BZ15" s="507"/>
      <c r="CA15" s="508"/>
      <c r="CB15" s="508"/>
      <c r="CC15" s="508"/>
      <c r="CD15" s="508"/>
      <c r="CE15" s="508"/>
      <c r="CF15" s="567"/>
    </row>
    <row r="16" spans="1:84">
      <c r="D16" s="65"/>
      <c r="E16" s="70"/>
      <c r="F16" s="60"/>
      <c r="G16" s="60"/>
      <c r="J16" s="66" t="str">
        <f>E5&amp;TEXT(E6,"000")</f>
        <v>4</v>
      </c>
      <c r="N16" s="287"/>
      <c r="O16" s="260"/>
      <c r="S16" s="298" t="s">
        <v>17</v>
      </c>
      <c r="T16" s="300">
        <v>2</v>
      </c>
    </row>
    <row r="17" spans="14:20">
      <c r="N17" s="287"/>
      <c r="O17" s="260"/>
      <c r="S17" s="298" t="s">
        <v>18</v>
      </c>
      <c r="T17" s="300">
        <v>3</v>
      </c>
    </row>
    <row r="18" spans="14:20">
      <c r="N18" s="287"/>
      <c r="O18" s="260"/>
      <c r="S18" s="298" t="s">
        <v>19</v>
      </c>
      <c r="T18" s="300">
        <v>4</v>
      </c>
    </row>
    <row r="19" spans="14:20">
      <c r="N19" s="287"/>
      <c r="O19" s="260"/>
      <c r="S19" s="298" t="s">
        <v>20</v>
      </c>
      <c r="T19" s="300">
        <v>5</v>
      </c>
    </row>
    <row r="20" spans="14:20">
      <c r="O20" s="260"/>
      <c r="S20" s="298" t="s">
        <v>21</v>
      </c>
      <c r="T20" s="300">
        <v>6</v>
      </c>
    </row>
    <row r="21" spans="14:20">
      <c r="O21" s="260"/>
      <c r="S21" s="298" t="s">
        <v>22</v>
      </c>
      <c r="T21" s="300">
        <v>7</v>
      </c>
    </row>
    <row r="22" spans="14:20">
      <c r="O22" s="260"/>
      <c r="S22" s="298" t="s">
        <v>23</v>
      </c>
      <c r="T22" s="300">
        <v>8</v>
      </c>
    </row>
    <row r="23" spans="14:20">
      <c r="O23" s="287"/>
      <c r="S23" s="298" t="s">
        <v>24</v>
      </c>
      <c r="T23" s="300">
        <v>9</v>
      </c>
    </row>
    <row r="24" spans="14:20">
      <c r="O24" s="287"/>
      <c r="S24" s="298" t="s">
        <v>25</v>
      </c>
      <c r="T24" s="300">
        <v>10</v>
      </c>
    </row>
    <row r="25" spans="14:20">
      <c r="O25" s="287"/>
      <c r="S25" s="298" t="s">
        <v>26</v>
      </c>
      <c r="T25" s="300">
        <v>11</v>
      </c>
    </row>
    <row r="26" spans="14:20">
      <c r="O26" s="287"/>
      <c r="S26" s="298" t="s">
        <v>27</v>
      </c>
      <c r="T26" s="300">
        <v>12</v>
      </c>
    </row>
    <row r="27" spans="14:20">
      <c r="O27" s="287"/>
      <c r="S27" s="298" t="s">
        <v>28</v>
      </c>
      <c r="T27" s="300">
        <v>13</v>
      </c>
    </row>
    <row r="28" spans="14:20">
      <c r="O28" s="287"/>
      <c r="S28" s="298" t="s">
        <v>29</v>
      </c>
      <c r="T28" s="300">
        <v>14</v>
      </c>
    </row>
    <row r="29" spans="14:20">
      <c r="O29" s="287"/>
      <c r="S29" s="298" t="s">
        <v>30</v>
      </c>
      <c r="T29" s="300">
        <v>15</v>
      </c>
    </row>
    <row r="30" spans="14:20">
      <c r="O30" s="287"/>
      <c r="S30" s="298" t="s">
        <v>31</v>
      </c>
      <c r="T30" s="300">
        <v>16</v>
      </c>
    </row>
    <row r="31" spans="14:20">
      <c r="O31" s="287"/>
      <c r="S31" s="298" t="s">
        <v>32</v>
      </c>
      <c r="T31" s="300">
        <v>17</v>
      </c>
    </row>
    <row r="32" spans="14:20">
      <c r="O32" s="287"/>
      <c r="S32" s="298" t="s">
        <v>33</v>
      </c>
      <c r="T32" s="300">
        <v>18</v>
      </c>
    </row>
    <row r="33" spans="15:20">
      <c r="O33" s="287"/>
      <c r="S33" s="298" t="s">
        <v>34</v>
      </c>
      <c r="T33" s="300">
        <v>19</v>
      </c>
    </row>
    <row r="34" spans="15:20">
      <c r="O34" s="287"/>
      <c r="S34" s="298" t="s">
        <v>35</v>
      </c>
      <c r="T34" s="300">
        <v>20</v>
      </c>
    </row>
    <row r="35" spans="15:20">
      <c r="O35" s="287"/>
      <c r="S35" s="298" t="s">
        <v>36</v>
      </c>
      <c r="T35" s="300">
        <v>21</v>
      </c>
    </row>
    <row r="36" spans="15:20">
      <c r="O36" s="287"/>
      <c r="S36" s="298" t="s">
        <v>37</v>
      </c>
      <c r="T36" s="300">
        <v>22</v>
      </c>
    </row>
    <row r="37" spans="15:20">
      <c r="O37" s="287"/>
      <c r="S37" s="298" t="s">
        <v>38</v>
      </c>
      <c r="T37" s="300">
        <v>23</v>
      </c>
    </row>
    <row r="38" spans="15:20">
      <c r="O38" s="287"/>
      <c r="S38" s="298" t="s">
        <v>39</v>
      </c>
      <c r="T38" s="300">
        <v>24</v>
      </c>
    </row>
    <row r="39" spans="15:20">
      <c r="O39" s="287"/>
      <c r="S39" s="298" t="s">
        <v>40</v>
      </c>
      <c r="T39" s="300">
        <v>25</v>
      </c>
    </row>
    <row r="40" spans="15:20">
      <c r="O40" s="287"/>
      <c r="S40" s="298" t="s">
        <v>41</v>
      </c>
      <c r="T40" s="300">
        <v>26</v>
      </c>
    </row>
    <row r="41" spans="15:20">
      <c r="O41" s="287"/>
      <c r="S41" s="298" t="s">
        <v>42</v>
      </c>
      <c r="T41" s="300">
        <v>27</v>
      </c>
    </row>
    <row r="42" spans="15:20">
      <c r="O42" s="287"/>
      <c r="S42" s="298" t="s">
        <v>43</v>
      </c>
      <c r="T42" s="300">
        <v>28</v>
      </c>
    </row>
    <row r="43" spans="15:20">
      <c r="O43" s="287"/>
      <c r="S43" s="298" t="s">
        <v>44</v>
      </c>
      <c r="T43" s="300">
        <v>29</v>
      </c>
    </row>
    <row r="44" spans="15:20">
      <c r="O44" s="287"/>
      <c r="S44" s="298" t="s">
        <v>45</v>
      </c>
      <c r="T44" s="300">
        <v>30</v>
      </c>
    </row>
    <row r="45" spans="15:20">
      <c r="O45" s="287"/>
      <c r="S45" s="298" t="s">
        <v>46</v>
      </c>
      <c r="T45" s="300">
        <v>31</v>
      </c>
    </row>
    <row r="46" spans="15:20">
      <c r="O46" s="287"/>
      <c r="S46" s="298" t="s">
        <v>47</v>
      </c>
      <c r="T46" s="300">
        <v>32</v>
      </c>
    </row>
    <row r="47" spans="15:20">
      <c r="O47" s="287"/>
      <c r="S47" s="298" t="s">
        <v>48</v>
      </c>
      <c r="T47" s="300">
        <v>33</v>
      </c>
    </row>
    <row r="48" spans="15:20">
      <c r="O48" s="287"/>
      <c r="S48" s="298" t="s">
        <v>49</v>
      </c>
      <c r="T48" s="300">
        <v>34</v>
      </c>
    </row>
    <row r="49" spans="5:20">
      <c r="O49" s="287"/>
      <c r="S49" s="298" t="s">
        <v>50</v>
      </c>
      <c r="T49" s="300">
        <v>35</v>
      </c>
    </row>
    <row r="50" spans="5:20">
      <c r="O50" s="287"/>
      <c r="S50" s="298" t="s">
        <v>51</v>
      </c>
      <c r="T50" s="300">
        <v>36</v>
      </c>
    </row>
    <row r="51" spans="5:20">
      <c r="O51" s="287"/>
      <c r="S51" s="298" t="s">
        <v>52</v>
      </c>
      <c r="T51" s="300">
        <v>37</v>
      </c>
    </row>
    <row r="52" spans="5:20">
      <c r="O52" s="287"/>
      <c r="S52" s="298" t="s">
        <v>53</v>
      </c>
      <c r="T52" s="300">
        <v>38</v>
      </c>
    </row>
    <row r="53" spans="5:20">
      <c r="O53" s="287"/>
      <c r="S53" s="298" t="s">
        <v>54</v>
      </c>
      <c r="T53" s="300">
        <v>39</v>
      </c>
    </row>
    <row r="54" spans="5:20">
      <c r="E54" s="26"/>
      <c r="O54" s="287"/>
      <c r="S54" s="298" t="s">
        <v>55</v>
      </c>
      <c r="T54" s="300">
        <v>40</v>
      </c>
    </row>
    <row r="55" spans="5:20">
      <c r="O55" s="287"/>
      <c r="S55" s="298" t="s">
        <v>56</v>
      </c>
      <c r="T55" s="300">
        <v>41</v>
      </c>
    </row>
    <row r="56" spans="5:20">
      <c r="O56" s="287"/>
      <c r="S56" s="298" t="s">
        <v>57</v>
      </c>
      <c r="T56" s="300">
        <v>42</v>
      </c>
    </row>
    <row r="57" spans="5:20">
      <c r="G57" s="73"/>
      <c r="O57" s="287"/>
      <c r="S57" s="298" t="s">
        <v>58</v>
      </c>
      <c r="T57" s="300">
        <v>43</v>
      </c>
    </row>
    <row r="58" spans="5:20">
      <c r="O58" s="287"/>
      <c r="S58" s="298" t="s">
        <v>59</v>
      </c>
      <c r="T58" s="300">
        <v>44</v>
      </c>
    </row>
    <row r="59" spans="5:20">
      <c r="O59" s="287"/>
      <c r="S59" s="298" t="s">
        <v>60</v>
      </c>
      <c r="T59" s="300">
        <v>45</v>
      </c>
    </row>
    <row r="60" spans="5:20">
      <c r="O60" s="287"/>
      <c r="S60" s="298" t="s">
        <v>61</v>
      </c>
      <c r="T60" s="300">
        <v>46</v>
      </c>
    </row>
    <row r="61" spans="5:20">
      <c r="O61" s="287"/>
      <c r="S61" s="298" t="s">
        <v>62</v>
      </c>
      <c r="T61" s="300">
        <v>47</v>
      </c>
    </row>
    <row r="62" spans="5:20">
      <c r="O62" s="287"/>
      <c r="S62" s="298" t="s">
        <v>63</v>
      </c>
      <c r="T62" s="300">
        <v>48</v>
      </c>
    </row>
    <row r="63" spans="5:20">
      <c r="O63" s="287"/>
      <c r="S63" s="298" t="s">
        <v>64</v>
      </c>
      <c r="T63" s="300">
        <v>49</v>
      </c>
    </row>
    <row r="64" spans="5:20">
      <c r="O64" s="287"/>
      <c r="S64" s="298" t="s">
        <v>65</v>
      </c>
      <c r="T64" s="300">
        <v>50</v>
      </c>
    </row>
    <row r="65" spans="15:21">
      <c r="O65" s="287"/>
      <c r="S65" s="298" t="s">
        <v>66</v>
      </c>
      <c r="T65" s="300">
        <v>51</v>
      </c>
    </row>
    <row r="66" spans="15:21">
      <c r="O66" s="287"/>
      <c r="S66" s="298" t="s">
        <v>67</v>
      </c>
      <c r="T66" s="300">
        <v>52</v>
      </c>
    </row>
    <row r="67" spans="15:21">
      <c r="O67" s="287"/>
      <c r="S67" s="298" t="s">
        <v>68</v>
      </c>
      <c r="T67" s="300">
        <v>53</v>
      </c>
    </row>
    <row r="68" spans="15:21">
      <c r="O68" s="287"/>
      <c r="S68" s="298" t="s">
        <v>69</v>
      </c>
      <c r="T68" s="300">
        <v>54</v>
      </c>
    </row>
    <row r="69" spans="15:21">
      <c r="O69" s="287"/>
      <c r="S69" s="298" t="s">
        <v>70</v>
      </c>
      <c r="T69" s="300">
        <v>55</v>
      </c>
    </row>
    <row r="70" spans="15:21">
      <c r="O70" s="287"/>
      <c r="S70" s="298" t="s">
        <v>71</v>
      </c>
      <c r="T70" s="300">
        <v>56</v>
      </c>
    </row>
    <row r="71" spans="15:21">
      <c r="O71" s="287"/>
      <c r="S71" s="298" t="s">
        <v>72</v>
      </c>
      <c r="T71" s="300">
        <v>57</v>
      </c>
    </row>
    <row r="72" spans="15:21">
      <c r="O72" s="287"/>
      <c r="S72" s="298" t="s">
        <v>73</v>
      </c>
      <c r="T72" s="300">
        <v>58</v>
      </c>
    </row>
    <row r="73" spans="15:21">
      <c r="O73" s="287"/>
      <c r="S73" s="298" t="s">
        <v>74</v>
      </c>
      <c r="T73" s="300">
        <v>59</v>
      </c>
    </row>
    <row r="74" spans="15:21">
      <c r="O74" s="287"/>
      <c r="S74" s="298" t="s">
        <v>484</v>
      </c>
      <c r="T74" s="300">
        <v>60</v>
      </c>
    </row>
    <row r="75" spans="15:21">
      <c r="O75" s="287"/>
      <c r="S75" s="298" t="s">
        <v>332</v>
      </c>
      <c r="T75" s="300">
        <v>61</v>
      </c>
    </row>
    <row r="76" spans="15:21">
      <c r="O76" s="287"/>
      <c r="S76" s="298" t="s">
        <v>340</v>
      </c>
      <c r="T76" s="300">
        <v>62</v>
      </c>
    </row>
    <row r="77" spans="15:21">
      <c r="O77" s="287"/>
      <c r="S77" s="298" t="s">
        <v>420</v>
      </c>
      <c r="T77" s="300">
        <v>63</v>
      </c>
    </row>
    <row r="78" spans="15:21">
      <c r="O78" s="287"/>
      <c r="R78" s="77"/>
      <c r="S78" s="298" t="s">
        <v>421</v>
      </c>
      <c r="T78" s="300">
        <v>64</v>
      </c>
    </row>
    <row r="79" spans="15:21">
      <c r="O79" s="287"/>
      <c r="S79" s="298" t="s">
        <v>422</v>
      </c>
      <c r="T79" s="300">
        <v>65</v>
      </c>
    </row>
    <row r="80" spans="15:21">
      <c r="O80" s="287"/>
      <c r="S80" s="298" t="s">
        <v>485</v>
      </c>
      <c r="T80" s="300">
        <v>66</v>
      </c>
      <c r="U80" s="391"/>
    </row>
    <row r="81" spans="15:22">
      <c r="O81" s="287"/>
      <c r="S81" s="298" t="s">
        <v>75</v>
      </c>
      <c r="T81" s="300">
        <v>999</v>
      </c>
      <c r="U81" s="391"/>
    </row>
    <row r="82" spans="15:22">
      <c r="O82" s="287"/>
      <c r="S82" s="269"/>
      <c r="T82" s="269"/>
      <c r="U82" s="75" t="s">
        <v>512</v>
      </c>
      <c r="V82" s="454"/>
    </row>
    <row r="83" spans="15:22">
      <c r="O83" s="287"/>
      <c r="S83" s="593" t="s">
        <v>513</v>
      </c>
      <c r="T83" s="594">
        <v>401</v>
      </c>
      <c r="U83" s="595"/>
    </row>
    <row r="84" spans="15:22">
      <c r="O84" s="287"/>
      <c r="S84" s="593" t="s">
        <v>514</v>
      </c>
      <c r="T84" s="594">
        <v>402</v>
      </c>
      <c r="U84" s="595"/>
    </row>
    <row r="85" spans="15:22">
      <c r="O85" s="287"/>
      <c r="S85" s="593" t="s">
        <v>515</v>
      </c>
      <c r="T85" s="594">
        <v>403</v>
      </c>
      <c r="U85" s="595"/>
    </row>
    <row r="86" spans="15:22">
      <c r="O86" s="287"/>
      <c r="S86" s="593" t="s">
        <v>516</v>
      </c>
      <c r="T86" s="594">
        <v>404</v>
      </c>
      <c r="U86" s="595"/>
    </row>
    <row r="87" spans="15:22">
      <c r="O87" s="287"/>
      <c r="S87" s="593" t="s">
        <v>517</v>
      </c>
      <c r="T87" s="594">
        <v>405</v>
      </c>
      <c r="U87" s="595"/>
    </row>
    <row r="88" spans="15:22">
      <c r="O88" s="287"/>
      <c r="S88" s="298" t="s">
        <v>75</v>
      </c>
      <c r="T88" s="300">
        <v>999</v>
      </c>
    </row>
    <row r="89" spans="15:22">
      <c r="O89" s="287"/>
    </row>
    <row r="90" spans="15:22">
      <c r="O90" s="287"/>
      <c r="S90" s="269"/>
      <c r="T90" s="270"/>
      <c r="U90" s="75" t="s">
        <v>258</v>
      </c>
      <c r="V90" s="77"/>
    </row>
    <row r="91" spans="15:22">
      <c r="O91" s="287"/>
      <c r="S91" s="298" t="s">
        <v>86</v>
      </c>
      <c r="T91" s="300">
        <v>301</v>
      </c>
    </row>
    <row r="92" spans="15:22">
      <c r="O92" s="287"/>
      <c r="S92" s="298" t="s">
        <v>87</v>
      </c>
      <c r="T92" s="300">
        <v>302</v>
      </c>
    </row>
    <row r="93" spans="15:22">
      <c r="O93" s="287"/>
      <c r="S93" s="298" t="s">
        <v>88</v>
      </c>
      <c r="T93" s="300">
        <v>303</v>
      </c>
    </row>
    <row r="94" spans="15:22">
      <c r="O94" s="287"/>
      <c r="S94" s="298" t="s">
        <v>89</v>
      </c>
      <c r="T94" s="300">
        <v>304</v>
      </c>
    </row>
    <row r="95" spans="15:22">
      <c r="O95" s="287"/>
      <c r="S95" s="298" t="s">
        <v>90</v>
      </c>
      <c r="T95" s="300">
        <v>305</v>
      </c>
    </row>
    <row r="96" spans="15:22">
      <c r="O96" s="287"/>
      <c r="S96" s="298" t="s">
        <v>91</v>
      </c>
      <c r="T96" s="300">
        <v>306</v>
      </c>
    </row>
    <row r="97" spans="15:22">
      <c r="O97" s="287"/>
      <c r="S97" s="298" t="s">
        <v>92</v>
      </c>
      <c r="T97" s="300">
        <v>307</v>
      </c>
    </row>
    <row r="98" spans="15:22">
      <c r="O98" s="287"/>
      <c r="S98" s="298" t="s">
        <v>93</v>
      </c>
      <c r="T98" s="300">
        <v>308</v>
      </c>
    </row>
    <row r="99" spans="15:22">
      <c r="O99" s="287"/>
      <c r="S99" s="298" t="s">
        <v>94</v>
      </c>
      <c r="T99" s="300">
        <v>309</v>
      </c>
    </row>
    <row r="100" spans="15:22">
      <c r="O100" s="287"/>
      <c r="S100" s="298" t="s">
        <v>95</v>
      </c>
      <c r="T100" s="300">
        <v>310</v>
      </c>
    </row>
    <row r="101" spans="15:22">
      <c r="O101" s="287"/>
      <c r="S101" s="298" t="s">
        <v>84</v>
      </c>
      <c r="T101" s="300">
        <v>109</v>
      </c>
    </row>
    <row r="102" spans="15:22">
      <c r="O102" s="287"/>
      <c r="S102" s="298" t="s">
        <v>85</v>
      </c>
      <c r="T102" s="300">
        <v>110</v>
      </c>
    </row>
    <row r="103" spans="15:22">
      <c r="O103" s="287"/>
      <c r="S103" s="298" t="s">
        <v>75</v>
      </c>
      <c r="T103" s="300">
        <v>999</v>
      </c>
    </row>
    <row r="104" spans="15:22">
      <c r="O104" s="287"/>
      <c r="S104" s="269"/>
      <c r="T104" s="270"/>
      <c r="U104" s="75" t="s">
        <v>508</v>
      </c>
      <c r="V104" s="77"/>
    </row>
    <row r="105" spans="15:22">
      <c r="O105" s="287"/>
      <c r="S105" s="298" t="s">
        <v>76</v>
      </c>
      <c r="T105" s="300">
        <v>101</v>
      </c>
    </row>
    <row r="106" spans="15:22">
      <c r="O106" s="287"/>
      <c r="S106" s="298" t="s">
        <v>77</v>
      </c>
      <c r="T106" s="300">
        <v>102</v>
      </c>
    </row>
    <row r="107" spans="15:22">
      <c r="O107" s="287"/>
      <c r="S107" s="298" t="s">
        <v>78</v>
      </c>
      <c r="T107" s="300">
        <v>103</v>
      </c>
    </row>
    <row r="108" spans="15:22">
      <c r="O108" s="287"/>
      <c r="S108" s="298" t="s">
        <v>79</v>
      </c>
      <c r="T108" s="300">
        <v>104</v>
      </c>
    </row>
    <row r="109" spans="15:22">
      <c r="O109" s="287"/>
      <c r="S109" s="298" t="s">
        <v>80</v>
      </c>
      <c r="T109" s="300">
        <v>105</v>
      </c>
    </row>
    <row r="110" spans="15:22">
      <c r="O110" s="287"/>
      <c r="S110" s="298" t="s">
        <v>81</v>
      </c>
      <c r="T110" s="300">
        <v>106</v>
      </c>
    </row>
    <row r="111" spans="15:22">
      <c r="O111" s="287"/>
      <c r="S111" s="298" t="s">
        <v>82</v>
      </c>
      <c r="T111" s="300">
        <v>107</v>
      </c>
    </row>
    <row r="112" spans="15:22">
      <c r="O112" s="287"/>
      <c r="S112" s="298" t="s">
        <v>83</v>
      </c>
      <c r="T112" s="300">
        <v>108</v>
      </c>
    </row>
    <row r="113" spans="15:22">
      <c r="O113" s="287"/>
      <c r="S113" s="298" t="s">
        <v>84</v>
      </c>
      <c r="T113" s="300">
        <v>109</v>
      </c>
    </row>
    <row r="114" spans="15:22">
      <c r="O114" s="287"/>
      <c r="S114" s="298" t="s">
        <v>85</v>
      </c>
      <c r="T114" s="300">
        <v>110</v>
      </c>
    </row>
    <row r="115" spans="15:22">
      <c r="O115" s="287"/>
      <c r="S115" s="298" t="s">
        <v>96</v>
      </c>
      <c r="T115" s="300">
        <v>211</v>
      </c>
    </row>
    <row r="116" spans="15:22">
      <c r="O116" s="287"/>
      <c r="S116" s="298" t="s">
        <v>97</v>
      </c>
      <c r="T116" s="300">
        <v>212</v>
      </c>
    </row>
    <row r="117" spans="15:22">
      <c r="O117" s="287"/>
      <c r="S117" s="298" t="s">
        <v>98</v>
      </c>
      <c r="T117" s="300">
        <v>213</v>
      </c>
    </row>
    <row r="118" spans="15:22">
      <c r="O118" s="287"/>
      <c r="S118" s="298" t="s">
        <v>99</v>
      </c>
      <c r="T118" s="300">
        <v>214</v>
      </c>
    </row>
    <row r="119" spans="15:22">
      <c r="O119" s="287"/>
      <c r="S119" s="298" t="s">
        <v>100</v>
      </c>
      <c r="T119" s="300">
        <v>215</v>
      </c>
    </row>
    <row r="120" spans="15:22">
      <c r="O120" s="287"/>
      <c r="S120" s="298" t="s">
        <v>101</v>
      </c>
      <c r="T120" s="300">
        <v>216</v>
      </c>
    </row>
    <row r="121" spans="15:22">
      <c r="O121" s="287"/>
      <c r="S121" s="298" t="s">
        <v>102</v>
      </c>
      <c r="T121" s="300">
        <v>217</v>
      </c>
    </row>
    <row r="122" spans="15:22">
      <c r="R122" s="271"/>
      <c r="S122" s="298" t="s">
        <v>103</v>
      </c>
      <c r="T122" s="300">
        <v>218</v>
      </c>
    </row>
    <row r="123" spans="15:22">
      <c r="R123" s="271"/>
      <c r="S123" s="272" t="s">
        <v>104</v>
      </c>
      <c r="T123" s="300">
        <v>219</v>
      </c>
    </row>
    <row r="124" spans="15:22">
      <c r="S124" s="298" t="s">
        <v>75</v>
      </c>
      <c r="T124" s="300">
        <v>999</v>
      </c>
    </row>
    <row r="125" spans="15:22">
      <c r="T125" s="300"/>
    </row>
    <row r="126" spans="15:22">
      <c r="T126" s="300"/>
    </row>
    <row r="127" spans="15:22">
      <c r="S127" s="269"/>
      <c r="T127" s="270"/>
      <c r="U127" s="75" t="s">
        <v>423</v>
      </c>
      <c r="V127" s="77"/>
    </row>
    <row r="128" spans="15:22">
      <c r="S128" s="273" t="s">
        <v>63</v>
      </c>
      <c r="T128" s="300">
        <v>48</v>
      </c>
    </row>
    <row r="129" spans="18:20">
      <c r="S129" s="298" t="s">
        <v>73</v>
      </c>
      <c r="T129" s="300">
        <v>58</v>
      </c>
    </row>
    <row r="130" spans="18:20">
      <c r="S130" s="298" t="s">
        <v>74</v>
      </c>
      <c r="T130" s="300">
        <v>59</v>
      </c>
    </row>
    <row r="131" spans="18:20">
      <c r="S131" s="298" t="s">
        <v>28</v>
      </c>
      <c r="T131" s="300">
        <v>13</v>
      </c>
    </row>
    <row r="132" spans="18:20">
      <c r="S132" s="298" t="s">
        <v>66</v>
      </c>
      <c r="T132" s="300">
        <v>51</v>
      </c>
    </row>
    <row r="133" spans="18:20">
      <c r="S133" s="298" t="s">
        <v>68</v>
      </c>
      <c r="T133" s="300">
        <v>53</v>
      </c>
    </row>
    <row r="134" spans="18:20">
      <c r="S134" s="298" t="s">
        <v>72</v>
      </c>
      <c r="T134" s="300">
        <v>57</v>
      </c>
    </row>
    <row r="135" spans="18:20">
      <c r="S135" s="298" t="s">
        <v>71</v>
      </c>
      <c r="T135" s="300">
        <v>56</v>
      </c>
    </row>
    <row r="136" spans="18:20">
      <c r="S136" s="298" t="s">
        <v>75</v>
      </c>
      <c r="T136" s="300">
        <v>999</v>
      </c>
    </row>
    <row r="137" spans="18:20">
      <c r="R137" s="77"/>
      <c r="S137" s="272"/>
      <c r="T137" s="274"/>
    </row>
    <row r="138" spans="18:20">
      <c r="R138" s="77"/>
      <c r="S138" s="272"/>
      <c r="T138" s="274"/>
    </row>
    <row r="139" spans="18:20">
      <c r="R139" s="77"/>
      <c r="S139" s="272"/>
      <c r="T139" s="274"/>
    </row>
    <row r="140" spans="18:20">
      <c r="R140" s="77"/>
      <c r="S140" s="272"/>
      <c r="T140" s="274"/>
    </row>
    <row r="141" spans="18:20">
      <c r="R141" s="77"/>
      <c r="S141" s="272"/>
      <c r="T141" s="274"/>
    </row>
    <row r="142" spans="18:20">
      <c r="R142" s="77"/>
      <c r="S142" s="272"/>
      <c r="T142" s="274"/>
    </row>
    <row r="143" spans="18:20">
      <c r="R143" s="77"/>
      <c r="S143" s="272"/>
      <c r="T143" s="274"/>
    </row>
    <row r="144" spans="18:20">
      <c r="R144" s="77"/>
      <c r="S144" s="272"/>
      <c r="T144" s="274"/>
    </row>
    <row r="145" spans="18:22">
      <c r="R145" s="77"/>
      <c r="S145" s="272"/>
      <c r="T145" s="274"/>
    </row>
    <row r="146" spans="18:22">
      <c r="S146" s="269"/>
      <c r="T146" s="270"/>
      <c r="U146" s="75" t="s">
        <v>424</v>
      </c>
      <c r="V146" s="77"/>
    </row>
    <row r="147" spans="18:22">
      <c r="R147" s="271"/>
      <c r="S147" s="272" t="s">
        <v>105</v>
      </c>
      <c r="T147" s="274">
        <v>601</v>
      </c>
    </row>
    <row r="148" spans="18:22">
      <c r="R148" s="77"/>
      <c r="S148" s="298" t="s">
        <v>106</v>
      </c>
      <c r="T148" s="300">
        <v>602</v>
      </c>
    </row>
    <row r="149" spans="18:22">
      <c r="R149" s="77"/>
      <c r="S149" s="298" t="s">
        <v>532</v>
      </c>
      <c r="T149" s="300">
        <v>617</v>
      </c>
    </row>
    <row r="150" spans="18:22">
      <c r="R150" s="77"/>
      <c r="S150" s="298" t="s">
        <v>107</v>
      </c>
      <c r="T150" s="300">
        <v>605</v>
      </c>
    </row>
    <row r="151" spans="18:22">
      <c r="R151" s="77"/>
      <c r="S151" s="298" t="s">
        <v>108</v>
      </c>
      <c r="T151" s="300">
        <v>606</v>
      </c>
    </row>
    <row r="152" spans="18:22">
      <c r="R152" s="77"/>
      <c r="S152" s="298" t="s">
        <v>109</v>
      </c>
      <c r="T152" s="300">
        <v>607</v>
      </c>
    </row>
    <row r="153" spans="18:22">
      <c r="R153" s="77"/>
      <c r="S153" s="298" t="s">
        <v>259</v>
      </c>
      <c r="T153" s="300">
        <v>608</v>
      </c>
    </row>
    <row r="154" spans="18:22">
      <c r="R154" s="77"/>
      <c r="S154" s="337" t="s">
        <v>349</v>
      </c>
      <c r="T154" s="300">
        <v>612</v>
      </c>
    </row>
    <row r="155" spans="18:22">
      <c r="R155" s="77"/>
      <c r="S155" s="337" t="s">
        <v>350</v>
      </c>
      <c r="T155" s="274">
        <v>613</v>
      </c>
    </row>
    <row r="156" spans="18:22">
      <c r="R156" s="77"/>
      <c r="S156" s="337" t="s">
        <v>369</v>
      </c>
      <c r="T156" s="274">
        <v>618</v>
      </c>
    </row>
    <row r="157" spans="18:22">
      <c r="R157" s="77"/>
      <c r="S157" s="337" t="s">
        <v>347</v>
      </c>
      <c r="T157" s="274">
        <v>615</v>
      </c>
    </row>
    <row r="158" spans="18:22">
      <c r="R158" s="77"/>
      <c r="S158" s="337" t="s">
        <v>348</v>
      </c>
      <c r="T158" s="274">
        <v>616</v>
      </c>
    </row>
    <row r="159" spans="18:22">
      <c r="R159" s="77"/>
      <c r="S159" s="272" t="s">
        <v>75</v>
      </c>
      <c r="T159" s="274">
        <v>999</v>
      </c>
    </row>
    <row r="160" spans="18:22">
      <c r="S160" s="269"/>
      <c r="T160" s="270"/>
      <c r="U160" s="75" t="s">
        <v>317</v>
      </c>
      <c r="V160" s="77"/>
    </row>
    <row r="161" spans="18:20">
      <c r="S161" s="298" t="s">
        <v>504</v>
      </c>
      <c r="T161" s="300">
        <v>702</v>
      </c>
    </row>
    <row r="162" spans="18:20">
      <c r="S162" s="298" t="s">
        <v>110</v>
      </c>
      <c r="T162" s="300">
        <v>703</v>
      </c>
    </row>
    <row r="163" spans="18:20">
      <c r="S163" s="298" t="s">
        <v>111</v>
      </c>
      <c r="T163" s="300">
        <v>704</v>
      </c>
    </row>
    <row r="164" spans="18:20">
      <c r="S164" s="298" t="s">
        <v>112</v>
      </c>
      <c r="T164" s="300">
        <v>705</v>
      </c>
    </row>
    <row r="165" spans="18:20">
      <c r="S165" s="298" t="s">
        <v>113</v>
      </c>
      <c r="T165" s="300">
        <v>706</v>
      </c>
    </row>
    <row r="166" spans="18:20">
      <c r="S166" s="298" t="s">
        <v>114</v>
      </c>
      <c r="T166" s="300">
        <v>707</v>
      </c>
    </row>
    <row r="167" spans="18:20">
      <c r="S167" s="298" t="s">
        <v>115</v>
      </c>
      <c r="T167" s="300">
        <v>708</v>
      </c>
    </row>
    <row r="168" spans="18:20">
      <c r="S168" s="298" t="s">
        <v>346</v>
      </c>
      <c r="T168" s="300">
        <v>710</v>
      </c>
    </row>
    <row r="169" spans="18:20">
      <c r="S169" s="298" t="s">
        <v>116</v>
      </c>
      <c r="T169" s="300">
        <v>712</v>
      </c>
    </row>
    <row r="170" spans="18:20">
      <c r="S170" s="298" t="s">
        <v>327</v>
      </c>
      <c r="T170" s="300">
        <v>713</v>
      </c>
    </row>
    <row r="171" spans="18:20">
      <c r="S171" s="298" t="s">
        <v>328</v>
      </c>
      <c r="T171" s="300">
        <v>714</v>
      </c>
    </row>
    <row r="172" spans="18:20">
      <c r="S172" s="298" t="s">
        <v>329</v>
      </c>
      <c r="T172" s="300">
        <v>715</v>
      </c>
    </row>
    <row r="173" spans="18:20">
      <c r="S173" s="298" t="s">
        <v>351</v>
      </c>
      <c r="T173" s="300">
        <v>716</v>
      </c>
    </row>
    <row r="174" spans="18:20">
      <c r="S174" s="272" t="s">
        <v>75</v>
      </c>
      <c r="T174" s="274">
        <v>999</v>
      </c>
    </row>
    <row r="175" spans="18:20">
      <c r="R175" s="77"/>
      <c r="S175" s="272"/>
      <c r="T175" s="274"/>
    </row>
    <row r="176" spans="18:20">
      <c r="R176" s="77"/>
      <c r="S176" s="272"/>
      <c r="T176" s="274"/>
    </row>
    <row r="177" spans="18:22">
      <c r="R177" s="77"/>
      <c r="S177" s="272"/>
      <c r="T177" s="274"/>
    </row>
    <row r="178" spans="18:22">
      <c r="R178" s="77"/>
      <c r="S178" s="272"/>
      <c r="T178" s="274"/>
    </row>
    <row r="179" spans="18:22">
      <c r="R179" s="77"/>
      <c r="S179" s="269"/>
      <c r="T179" s="270"/>
      <c r="U179" s="75" t="s">
        <v>509</v>
      </c>
      <c r="V179" s="77"/>
    </row>
    <row r="180" spans="18:22">
      <c r="R180" s="77"/>
      <c r="S180" s="298" t="s">
        <v>318</v>
      </c>
      <c r="T180" s="300">
        <v>501</v>
      </c>
    </row>
    <row r="181" spans="18:22">
      <c r="R181" s="77"/>
      <c r="S181" s="272" t="s">
        <v>319</v>
      </c>
      <c r="T181" s="274">
        <v>502</v>
      </c>
    </row>
    <row r="182" spans="18:22">
      <c r="R182" s="77"/>
      <c r="S182" s="272" t="s">
        <v>341</v>
      </c>
      <c r="T182" s="274">
        <v>503</v>
      </c>
    </row>
    <row r="183" spans="18:22">
      <c r="R183" s="77"/>
      <c r="S183" s="272" t="s">
        <v>342</v>
      </c>
      <c r="T183" s="274">
        <v>504</v>
      </c>
    </row>
    <row r="184" spans="18:22">
      <c r="R184" s="77"/>
      <c r="S184" s="272" t="s">
        <v>343</v>
      </c>
      <c r="T184" s="274">
        <v>505</v>
      </c>
    </row>
    <row r="185" spans="18:22">
      <c r="R185" s="77"/>
      <c r="S185" s="272" t="s">
        <v>344</v>
      </c>
      <c r="T185" s="274">
        <v>506</v>
      </c>
    </row>
    <row r="186" spans="18:22">
      <c r="R186" s="77"/>
      <c r="S186" s="272" t="s">
        <v>345</v>
      </c>
      <c r="T186" s="274">
        <v>507</v>
      </c>
    </row>
    <row r="187" spans="18:22">
      <c r="S187" s="269" t="s">
        <v>75</v>
      </c>
      <c r="T187" s="270">
        <v>999</v>
      </c>
      <c r="U187" s="75" t="s">
        <v>510</v>
      </c>
      <c r="V187" s="77"/>
    </row>
    <row r="188" spans="18:22">
      <c r="S188" s="272" t="s">
        <v>16</v>
      </c>
      <c r="T188" s="274">
        <v>1</v>
      </c>
    </row>
    <row r="189" spans="18:22">
      <c r="S189" s="298" t="s">
        <v>17</v>
      </c>
      <c r="T189" s="300">
        <v>2</v>
      </c>
    </row>
    <row r="190" spans="18:22">
      <c r="S190" s="298" t="s">
        <v>18</v>
      </c>
      <c r="T190" s="300">
        <v>3</v>
      </c>
    </row>
    <row r="191" spans="18:22">
      <c r="S191" s="298" t="s">
        <v>19</v>
      </c>
      <c r="T191" s="300">
        <v>4</v>
      </c>
    </row>
    <row r="192" spans="18:22">
      <c r="S192" s="298" t="s">
        <v>20</v>
      </c>
      <c r="T192" s="300">
        <v>5</v>
      </c>
    </row>
    <row r="193" spans="19:20">
      <c r="S193" s="298" t="s">
        <v>21</v>
      </c>
      <c r="T193" s="300">
        <v>6</v>
      </c>
    </row>
    <row r="194" spans="19:20">
      <c r="S194" s="298" t="s">
        <v>22</v>
      </c>
      <c r="T194" s="300">
        <v>7</v>
      </c>
    </row>
    <row r="195" spans="19:20">
      <c r="S195" s="298" t="s">
        <v>23</v>
      </c>
      <c r="T195" s="300">
        <v>8</v>
      </c>
    </row>
    <row r="196" spans="19:20">
      <c r="S196" s="298" t="s">
        <v>24</v>
      </c>
      <c r="T196" s="300">
        <v>9</v>
      </c>
    </row>
    <row r="197" spans="19:20">
      <c r="S197" s="298" t="s">
        <v>25</v>
      </c>
      <c r="T197" s="300">
        <v>10</v>
      </c>
    </row>
    <row r="198" spans="19:20">
      <c r="S198" s="298" t="s">
        <v>26</v>
      </c>
      <c r="T198" s="300">
        <v>11</v>
      </c>
    </row>
    <row r="199" spans="19:20">
      <c r="S199" s="298" t="s">
        <v>27</v>
      </c>
      <c r="T199" s="300">
        <v>12</v>
      </c>
    </row>
    <row r="200" spans="19:20">
      <c r="S200" s="298" t="s">
        <v>28</v>
      </c>
      <c r="T200" s="300">
        <v>13</v>
      </c>
    </row>
    <row r="201" spans="19:20">
      <c r="S201" s="298" t="s">
        <v>29</v>
      </c>
      <c r="T201" s="300">
        <v>14</v>
      </c>
    </row>
    <row r="202" spans="19:20">
      <c r="S202" s="298" t="s">
        <v>30</v>
      </c>
      <c r="T202" s="300">
        <v>15</v>
      </c>
    </row>
    <row r="203" spans="19:20">
      <c r="S203" s="298" t="s">
        <v>31</v>
      </c>
      <c r="T203" s="300">
        <v>16</v>
      </c>
    </row>
    <row r="204" spans="19:20">
      <c r="S204" s="298" t="s">
        <v>32</v>
      </c>
      <c r="T204" s="300">
        <v>17</v>
      </c>
    </row>
    <row r="205" spans="19:20">
      <c r="S205" s="298" t="s">
        <v>33</v>
      </c>
      <c r="T205" s="300">
        <v>18</v>
      </c>
    </row>
    <row r="206" spans="19:20">
      <c r="S206" s="298" t="s">
        <v>34</v>
      </c>
      <c r="T206" s="300">
        <v>19</v>
      </c>
    </row>
    <row r="207" spans="19:20">
      <c r="S207" s="298" t="s">
        <v>35</v>
      </c>
      <c r="T207" s="300">
        <v>20</v>
      </c>
    </row>
    <row r="208" spans="19:20">
      <c r="S208" s="298" t="s">
        <v>36</v>
      </c>
      <c r="T208" s="300">
        <v>21</v>
      </c>
    </row>
    <row r="209" spans="19:20">
      <c r="S209" s="298" t="s">
        <v>37</v>
      </c>
      <c r="T209" s="300">
        <v>22</v>
      </c>
    </row>
    <row r="210" spans="19:20">
      <c r="S210" s="298" t="s">
        <v>38</v>
      </c>
      <c r="T210" s="300">
        <v>23</v>
      </c>
    </row>
    <row r="211" spans="19:20">
      <c r="S211" s="298" t="s">
        <v>39</v>
      </c>
      <c r="T211" s="300">
        <v>24</v>
      </c>
    </row>
    <row r="212" spans="19:20">
      <c r="S212" s="298" t="s">
        <v>40</v>
      </c>
      <c r="T212" s="300">
        <v>25</v>
      </c>
    </row>
    <row r="213" spans="19:20">
      <c r="S213" s="298" t="s">
        <v>41</v>
      </c>
      <c r="T213" s="300">
        <v>26</v>
      </c>
    </row>
    <row r="214" spans="19:20">
      <c r="S214" s="298" t="s">
        <v>42</v>
      </c>
      <c r="T214" s="300">
        <v>27</v>
      </c>
    </row>
    <row r="215" spans="19:20">
      <c r="S215" s="298" t="s">
        <v>43</v>
      </c>
      <c r="T215" s="300">
        <v>28</v>
      </c>
    </row>
    <row r="216" spans="19:20">
      <c r="S216" s="298" t="s">
        <v>44</v>
      </c>
      <c r="T216" s="300">
        <v>29</v>
      </c>
    </row>
    <row r="217" spans="19:20">
      <c r="S217" s="298" t="s">
        <v>45</v>
      </c>
      <c r="T217" s="300">
        <v>30</v>
      </c>
    </row>
    <row r="218" spans="19:20">
      <c r="S218" s="298" t="s">
        <v>46</v>
      </c>
      <c r="T218" s="300">
        <v>31</v>
      </c>
    </row>
    <row r="219" spans="19:20">
      <c r="S219" s="298" t="s">
        <v>47</v>
      </c>
      <c r="T219" s="300">
        <v>32</v>
      </c>
    </row>
    <row r="220" spans="19:20">
      <c r="S220" s="298" t="s">
        <v>48</v>
      </c>
      <c r="T220" s="300">
        <v>33</v>
      </c>
    </row>
    <row r="221" spans="19:20">
      <c r="S221" s="298" t="s">
        <v>49</v>
      </c>
      <c r="T221" s="300">
        <v>34</v>
      </c>
    </row>
    <row r="222" spans="19:20">
      <c r="S222" s="298" t="s">
        <v>50</v>
      </c>
      <c r="T222" s="300">
        <v>35</v>
      </c>
    </row>
    <row r="223" spans="19:20">
      <c r="S223" s="298" t="s">
        <v>51</v>
      </c>
      <c r="T223" s="300">
        <v>36</v>
      </c>
    </row>
    <row r="224" spans="19:20">
      <c r="S224" s="298" t="s">
        <v>52</v>
      </c>
      <c r="T224" s="300">
        <v>37</v>
      </c>
    </row>
    <row r="225" spans="19:20">
      <c r="S225" s="298" t="s">
        <v>53</v>
      </c>
      <c r="T225" s="300">
        <v>38</v>
      </c>
    </row>
    <row r="226" spans="19:20">
      <c r="S226" s="298" t="s">
        <v>54</v>
      </c>
      <c r="T226" s="300">
        <v>39</v>
      </c>
    </row>
    <row r="227" spans="19:20">
      <c r="S227" s="298" t="s">
        <v>55</v>
      </c>
      <c r="T227" s="300">
        <v>40</v>
      </c>
    </row>
    <row r="228" spans="19:20">
      <c r="S228" s="298" t="s">
        <v>56</v>
      </c>
      <c r="T228" s="300">
        <v>41</v>
      </c>
    </row>
    <row r="229" spans="19:20">
      <c r="S229" s="298" t="s">
        <v>57</v>
      </c>
      <c r="T229" s="300">
        <v>42</v>
      </c>
    </row>
    <row r="230" spans="19:20">
      <c r="S230" s="298" t="s">
        <v>58</v>
      </c>
      <c r="T230" s="300">
        <v>43</v>
      </c>
    </row>
    <row r="231" spans="19:20">
      <c r="S231" s="298" t="s">
        <v>59</v>
      </c>
      <c r="T231" s="300">
        <v>44</v>
      </c>
    </row>
    <row r="232" spans="19:20">
      <c r="S232" s="298" t="s">
        <v>60</v>
      </c>
      <c r="T232" s="300">
        <v>45</v>
      </c>
    </row>
    <row r="233" spans="19:20">
      <c r="S233" s="298" t="s">
        <v>61</v>
      </c>
      <c r="T233" s="300">
        <v>46</v>
      </c>
    </row>
    <row r="234" spans="19:20">
      <c r="S234" s="298" t="s">
        <v>62</v>
      </c>
      <c r="T234" s="300">
        <v>47</v>
      </c>
    </row>
    <row r="235" spans="19:20">
      <c r="S235" s="298" t="s">
        <v>63</v>
      </c>
      <c r="T235" s="300">
        <v>48</v>
      </c>
    </row>
    <row r="236" spans="19:20">
      <c r="S236" s="298" t="s">
        <v>64</v>
      </c>
      <c r="T236" s="300">
        <v>49</v>
      </c>
    </row>
    <row r="237" spans="19:20">
      <c r="S237" s="298" t="s">
        <v>65</v>
      </c>
      <c r="T237" s="300">
        <v>50</v>
      </c>
    </row>
    <row r="238" spans="19:20">
      <c r="S238" s="298" t="s">
        <v>66</v>
      </c>
      <c r="T238" s="300">
        <v>51</v>
      </c>
    </row>
    <row r="239" spans="19:20">
      <c r="S239" s="298" t="s">
        <v>67</v>
      </c>
      <c r="T239" s="300">
        <v>52</v>
      </c>
    </row>
    <row r="240" spans="19:20">
      <c r="S240" s="298" t="s">
        <v>68</v>
      </c>
      <c r="T240" s="300">
        <v>53</v>
      </c>
    </row>
    <row r="241" spans="18:20">
      <c r="S241" s="298" t="s">
        <v>69</v>
      </c>
      <c r="T241" s="300">
        <v>54</v>
      </c>
    </row>
    <row r="242" spans="18:20">
      <c r="S242" s="298" t="s">
        <v>70</v>
      </c>
      <c r="T242" s="300">
        <v>55</v>
      </c>
    </row>
    <row r="243" spans="18:20">
      <c r="S243" s="298" t="s">
        <v>71</v>
      </c>
      <c r="T243" s="300">
        <v>56</v>
      </c>
    </row>
    <row r="244" spans="18:20">
      <c r="S244" s="298" t="s">
        <v>72</v>
      </c>
      <c r="T244" s="300">
        <v>57</v>
      </c>
    </row>
    <row r="245" spans="18:20">
      <c r="S245" s="298" t="s">
        <v>73</v>
      </c>
      <c r="T245" s="300">
        <v>58</v>
      </c>
    </row>
    <row r="246" spans="18:20">
      <c r="S246" s="298" t="s">
        <v>74</v>
      </c>
      <c r="T246" s="300">
        <v>59</v>
      </c>
    </row>
    <row r="247" spans="18:20">
      <c r="S247" s="298" t="s">
        <v>505</v>
      </c>
      <c r="T247" s="300">
        <v>60</v>
      </c>
    </row>
    <row r="248" spans="18:20">
      <c r="S248" s="298" t="s">
        <v>332</v>
      </c>
      <c r="T248" s="300">
        <v>61</v>
      </c>
    </row>
    <row r="249" spans="18:20">
      <c r="S249" s="298" t="s">
        <v>340</v>
      </c>
      <c r="T249" s="300">
        <v>62</v>
      </c>
    </row>
    <row r="250" spans="18:20">
      <c r="S250" s="298" t="s">
        <v>506</v>
      </c>
      <c r="T250" s="300">
        <v>63</v>
      </c>
    </row>
    <row r="251" spans="18:20">
      <c r="R251" s="77"/>
      <c r="S251" s="298" t="s">
        <v>507</v>
      </c>
      <c r="T251" s="300">
        <v>64</v>
      </c>
    </row>
    <row r="252" spans="18:20">
      <c r="S252" s="298" t="s">
        <v>422</v>
      </c>
      <c r="T252" s="300">
        <v>65</v>
      </c>
    </row>
    <row r="253" spans="18:20">
      <c r="S253" s="298" t="s">
        <v>485</v>
      </c>
      <c r="T253" s="300">
        <v>66</v>
      </c>
    </row>
    <row r="254" spans="18:20">
      <c r="S254" s="298" t="s">
        <v>75</v>
      </c>
      <c r="T254" s="300">
        <v>999</v>
      </c>
    </row>
    <row r="262" spans="18:21">
      <c r="S262" s="269"/>
      <c r="T262" s="270"/>
      <c r="U262" s="75" t="s">
        <v>653</v>
      </c>
    </row>
    <row r="263" spans="18:21">
      <c r="R263" s="77"/>
      <c r="S263" s="272" t="s">
        <v>105</v>
      </c>
      <c r="T263" s="274">
        <v>601</v>
      </c>
    </row>
    <row r="264" spans="18:21">
      <c r="S264" s="298" t="s">
        <v>106</v>
      </c>
      <c r="T264" s="300">
        <v>602</v>
      </c>
    </row>
    <row r="265" spans="18:21">
      <c r="S265" s="337" t="s">
        <v>349</v>
      </c>
      <c r="T265" s="300">
        <v>612</v>
      </c>
    </row>
    <row r="266" spans="18:21">
      <c r="S266" s="337" t="s">
        <v>350</v>
      </c>
      <c r="T266" s="274">
        <v>613</v>
      </c>
    </row>
    <row r="267" spans="18:21">
      <c r="S267" s="272" t="s">
        <v>75</v>
      </c>
      <c r="T267" s="274">
        <v>999</v>
      </c>
    </row>
    <row r="284" spans="20:20">
      <c r="T284" s="300"/>
    </row>
    <row r="285" spans="20:20">
      <c r="T285" s="300"/>
    </row>
    <row r="286" spans="20:20">
      <c r="T286" s="300"/>
    </row>
    <row r="287" spans="20:20">
      <c r="T287" s="300"/>
    </row>
    <row r="288" spans="20:20">
      <c r="T288" s="300"/>
    </row>
    <row r="289" spans="20:20">
      <c r="T289" s="300"/>
    </row>
    <row r="290" spans="20:20">
      <c r="T290" s="300"/>
    </row>
    <row r="291" spans="20:20">
      <c r="T291" s="300"/>
    </row>
    <row r="292" spans="20:20">
      <c r="T292" s="300"/>
    </row>
    <row r="293" spans="20:20">
      <c r="T293" s="300"/>
    </row>
    <row r="294" spans="20:20">
      <c r="T294" s="300"/>
    </row>
    <row r="295" spans="20:20">
      <c r="T295" s="300"/>
    </row>
    <row r="296" spans="20:20">
      <c r="T296" s="300"/>
    </row>
  </sheetData>
  <sheetProtection algorithmName="SHA-512" hashValue="4vQaCLJXLC2DvycSg7dmoSa25Tza97kdLDK7wKksqJShDnCuxxSdtQEOoaSyNeGheMCIIfR8h5AzInuBMEsgvg==" saltValue="tIRqTqV9JCXtoyzQK5RooA==" spinCount="100000" sheet="1" objects="1" scenarios="1"/>
  <mergeCells count="13">
    <mergeCell ref="AM2:AM6"/>
    <mergeCell ref="AN2:BB2"/>
    <mergeCell ref="AN4:BB4"/>
    <mergeCell ref="C9:E9"/>
    <mergeCell ref="AN3:BB3"/>
    <mergeCell ref="W5:X5"/>
    <mergeCell ref="AL2:AL6"/>
    <mergeCell ref="BC4:BQ4"/>
    <mergeCell ref="BR4:CF4"/>
    <mergeCell ref="BC2:BQ2"/>
    <mergeCell ref="BR2:CF2"/>
    <mergeCell ref="BC3:BQ3"/>
    <mergeCell ref="BR3:CF3"/>
  </mergeCells>
  <phoneticPr fontId="3"/>
  <conditionalFormatting sqref="AX5:AX15 AN3:AN4 BC3:BC4 BR3:BR4 AY7:BD14 AP15:AW15 BR7:BS14 BE5:BQ6 AM9:AW14 AL7:AW8 AP5:AW6 AY5:BB6 BT5:CF14">
    <cfRule type="cellIs" dxfId="3" priority="1" stopIfTrue="1" operator="equal">
      <formula>"○"</formula>
    </cfRule>
  </conditionalFormatting>
  <conditionalFormatting sqref="BE7:BQ15">
    <cfRule type="cellIs" dxfId="2" priority="2" stopIfTrue="1" operator="equal">
      <formula>19</formula>
    </cfRule>
    <cfRule type="cellIs" dxfId="1" priority="3" stopIfTrue="1" operator="equal">
      <formula>35</formula>
    </cfRule>
    <cfRule type="cellIs" dxfId="0" priority="4" stopIfTrue="1" operator="equal">
      <formula>34</formula>
    </cfRule>
  </conditionalFormatting>
  <dataValidations count="5">
    <dataValidation allowBlank="1" showInputMessage="1" showErrorMessage="1" sqref="G5" xr:uid="{00000000-0002-0000-0100-000000000000}"/>
    <dataValidation type="list" allowBlank="1" showInputMessage="1" showErrorMessage="1" sqref="W2" xr:uid="{00000000-0002-0000-0100-000001000000}">
      <formula1>$Y$4:$AG$4</formula1>
    </dataValidation>
    <dataValidation type="whole" allowBlank="1" showInputMessage="1" showErrorMessage="1" promptTitle="工事請負金額" prompt="最終契約金額を入力してください。_x000a_発注者と受注者の金額が同じであることを確認してください。" sqref="G9" xr:uid="{00000000-0002-0000-0100-000002000000}">
      <formula1>1</formula1>
      <formula2>9999999999</formula2>
    </dataValidation>
    <dataValidation type="custom" allowBlank="1" showInputMessage="1" showErrorMessage="1" sqref="G7:G8 G4" xr:uid="{00000000-0002-0000-0100-000003000000}">
      <formula1>TRIM(G4)&lt;&gt;""</formula1>
    </dataValidation>
    <dataValidation type="list" allowBlank="1" showInputMessage="1" showErrorMessage="1" promptTitle="所管名" prompt="リストから選択してください。" sqref="G6" xr:uid="{00000000-0002-0000-0100-000004000000}">
      <formula1>$S$90:$S$103</formula1>
    </dataValidation>
  </dataValidations>
  <pageMargins left="0.78740157480314965" right="0.78740157480314965" top="0.75" bottom="0.98425196850393704" header="0.51181102362204722" footer="0.51181102362204722"/>
  <pageSetup paperSize="9" scale="85" orientation="portrait" horizontalDpi="4294967292" r:id="rId1"/>
  <headerFooter alignWithMargins="0">
    <oddFooter>&amp;C&amp;P/&amp;N</oddFooter>
  </headerFooter>
  <drawing r:id="rId2"/>
  <legacyDrawing r:id="rId3"/>
  <controls>
    <mc:AlternateContent xmlns:mc="http://schemas.openxmlformats.org/markup-compatibility/2006">
      <mc:Choice Requires="x14">
        <control shapeId="21505" r:id="rId4" name="CommandButton1">
          <controlPr defaultSize="0" autoLine="0" r:id="rId5">
            <anchor moveWithCells="1" sizeWithCells="1">
              <from>
                <xdr:col>24</xdr:col>
                <xdr:colOff>133350</xdr:colOff>
                <xdr:row>1</xdr:row>
                <xdr:rowOff>38100</xdr:rowOff>
              </from>
              <to>
                <xdr:col>26</xdr:col>
                <xdr:colOff>0</xdr:colOff>
                <xdr:row>2</xdr:row>
                <xdr:rowOff>142875</xdr:rowOff>
              </to>
            </anchor>
          </controlPr>
        </control>
      </mc:Choice>
      <mc:Fallback>
        <control shapeId="2150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257"/>
  <sheetViews>
    <sheetView showGridLines="0" zoomScaleNormal="100" workbookViewId="0"/>
  </sheetViews>
  <sheetFormatPr defaultRowHeight="13.5"/>
  <cols>
    <col min="1" max="1" width="5.125" style="2" customWidth="1"/>
    <col min="2" max="3" width="3.625" style="2" customWidth="1"/>
    <col min="4" max="4" width="16.375" style="2" customWidth="1"/>
    <col min="5" max="5" width="3.375" style="30" customWidth="1"/>
    <col min="6" max="6" width="3.375" style="52" customWidth="1"/>
    <col min="7" max="7" width="44.625" customWidth="1"/>
    <col min="8" max="8" width="16.625" customWidth="1"/>
    <col min="9" max="9" width="18.375" style="14" customWidth="1"/>
    <col min="10" max="10" width="47" style="14" hidden="1" customWidth="1"/>
    <col min="11" max="11" width="2.5" style="14" hidden="1" customWidth="1"/>
    <col min="12" max="12" width="7.125" style="14" hidden="1" customWidth="1"/>
    <col min="13" max="13" width="2.875" style="14" hidden="1" customWidth="1"/>
    <col min="14" max="14" width="43.125" style="14" hidden="1" customWidth="1"/>
    <col min="15" max="15" width="7.125" style="14" hidden="1" customWidth="1"/>
    <col min="16" max="16" width="31.125" style="14" hidden="1" customWidth="1"/>
    <col min="17" max="17" width="9.5" style="14" hidden="1" customWidth="1"/>
    <col min="18" max="18" width="12.125" style="14" hidden="1" customWidth="1"/>
    <col min="19" max="19" width="18.625" style="14" hidden="1" customWidth="1"/>
    <col min="20" max="21" width="14.625" style="14" hidden="1" customWidth="1"/>
    <col min="22" max="22" width="32.75" style="260" hidden="1" customWidth="1"/>
    <col min="23" max="23" width="4.5" style="288" hidden="1" customWidth="1"/>
    <col min="24" max="24" width="2.5" style="260" hidden="1" customWidth="1"/>
    <col min="25" max="25" width="71.75" style="2" hidden="1" customWidth="1"/>
    <col min="26" max="26" width="2.5" style="2" hidden="1" customWidth="1"/>
    <col min="27" max="27" width="2.125" style="2" hidden="1" customWidth="1"/>
    <col min="28" max="29" width="10.75" style="2" hidden="1" customWidth="1"/>
    <col min="30" max="32" width="10.75" hidden="1" customWidth="1"/>
    <col min="33" max="33" width="10.75" customWidth="1"/>
  </cols>
  <sheetData>
    <row r="1" spans="2:34" s="13" customFormat="1" ht="15" customHeight="1">
      <c r="B1" s="18"/>
      <c r="C1" s="3" t="s">
        <v>15</v>
      </c>
      <c r="D1" s="3"/>
      <c r="E1" s="30"/>
      <c r="F1" s="52"/>
      <c r="G1" s="2"/>
      <c r="H1" s="2"/>
      <c r="I1" s="660"/>
      <c r="J1" s="633" t="s">
        <v>732</v>
      </c>
      <c r="K1" s="399"/>
      <c r="L1" s="634" t="s">
        <v>133</v>
      </c>
      <c r="M1" s="635" t="s">
        <v>733</v>
      </c>
      <c r="N1" s="636"/>
      <c r="O1" s="636"/>
      <c r="P1" s="358"/>
      <c r="Q1" s="358"/>
      <c r="R1" s="358"/>
      <c r="S1" s="362"/>
      <c r="T1" s="362"/>
      <c r="U1" s="362"/>
      <c r="V1" s="363"/>
      <c r="W1" s="363"/>
      <c r="X1" s="364"/>
      <c r="Y1" s="530" t="s">
        <v>529</v>
      </c>
      <c r="Z1" s="359"/>
      <c r="AA1" s="14"/>
      <c r="AB1" s="625" t="s">
        <v>722</v>
      </c>
      <c r="AC1" s="669" t="s">
        <v>845</v>
      </c>
      <c r="AD1" s="625" t="s">
        <v>723</v>
      </c>
      <c r="AE1" s="625"/>
      <c r="AF1" s="362"/>
    </row>
    <row r="2" spans="2:34" s="2" customFormat="1" ht="15" customHeight="1">
      <c r="B2" s="18"/>
      <c r="C2" s="18"/>
      <c r="D2" s="25"/>
      <c r="E2" s="30"/>
      <c r="F2" s="52"/>
      <c r="I2" s="20"/>
      <c r="J2" s="621" t="s">
        <v>719</v>
      </c>
      <c r="K2" s="291">
        <v>1</v>
      </c>
      <c r="L2" s="292">
        <v>1.3</v>
      </c>
      <c r="M2" s="629">
        <v>1</v>
      </c>
      <c r="N2" s="629" t="s">
        <v>728</v>
      </c>
      <c r="O2" s="629">
        <v>0.02</v>
      </c>
      <c r="P2" s="398"/>
      <c r="Q2" s="45" t="s">
        <v>10</v>
      </c>
      <c r="R2" s="45" t="s">
        <v>11</v>
      </c>
      <c r="S2" s="46" t="s">
        <v>252</v>
      </c>
      <c r="T2" s="297" t="s">
        <v>253</v>
      </c>
      <c r="U2" s="297" t="s">
        <v>139</v>
      </c>
      <c r="V2" s="261"/>
      <c r="W2" s="262"/>
      <c r="X2" s="263"/>
      <c r="Y2" s="297"/>
      <c r="Z2" s="297"/>
      <c r="AB2" s="2" t="s">
        <v>846</v>
      </c>
      <c r="AC2" s="2" t="s">
        <v>868</v>
      </c>
      <c r="AD2" s="626" t="s">
        <v>724</v>
      </c>
    </row>
    <row r="3" spans="2:34" s="13" customFormat="1" ht="15" customHeight="1">
      <c r="B3" s="28" t="s">
        <v>13</v>
      </c>
      <c r="C3" s="27" t="s">
        <v>7</v>
      </c>
      <c r="D3" s="21"/>
      <c r="E3" s="29"/>
      <c r="F3" s="52"/>
      <c r="G3" s="2"/>
      <c r="H3" s="2"/>
      <c r="I3" s="20"/>
      <c r="J3" s="622" t="s">
        <v>720</v>
      </c>
      <c r="K3" s="293">
        <v>2</v>
      </c>
      <c r="L3" s="294">
        <v>1.2</v>
      </c>
      <c r="M3" s="630">
        <v>2</v>
      </c>
      <c r="N3" s="630" t="s">
        <v>729</v>
      </c>
      <c r="O3" s="630">
        <v>0.01</v>
      </c>
      <c r="P3" s="279" t="s">
        <v>591</v>
      </c>
      <c r="Q3" s="267">
        <v>1</v>
      </c>
      <c r="R3" s="267">
        <v>1</v>
      </c>
      <c r="S3" s="377" t="s">
        <v>599</v>
      </c>
      <c r="T3" s="377" t="s">
        <v>476</v>
      </c>
      <c r="U3" s="377" t="s">
        <v>607</v>
      </c>
      <c r="V3" s="339" t="s">
        <v>425</v>
      </c>
      <c r="W3" s="264">
        <v>12</v>
      </c>
      <c r="X3" s="265">
        <v>1</v>
      </c>
      <c r="Y3" s="282" t="s">
        <v>120</v>
      </c>
      <c r="Z3" s="435">
        <v>1</v>
      </c>
      <c r="AA3" s="2"/>
      <c r="AB3" s="2" t="s">
        <v>847</v>
      </c>
      <c r="AC3" s="2" t="s">
        <v>869</v>
      </c>
      <c r="AD3" s="626" t="s">
        <v>725</v>
      </c>
      <c r="AE3" s="2"/>
      <c r="AF3" s="2"/>
      <c r="AG3" s="2"/>
      <c r="AH3" s="2"/>
    </row>
    <row r="4" spans="2:34" s="2" customFormat="1" ht="15" customHeight="1">
      <c r="C4" s="94"/>
      <c r="D4" s="95" t="s">
        <v>140</v>
      </c>
      <c r="E4" s="29"/>
      <c r="F4" s="51" t="str">
        <f t="shared" ref="F4:F9" si="0">IF(G4="","※","")</f>
        <v>※</v>
      </c>
      <c r="G4" s="33"/>
      <c r="H4" s="11"/>
      <c r="I4" s="20"/>
      <c r="J4" s="623" t="s">
        <v>734</v>
      </c>
      <c r="K4" s="293">
        <v>3</v>
      </c>
      <c r="L4" s="294">
        <v>1.2</v>
      </c>
      <c r="M4" s="630">
        <v>3</v>
      </c>
      <c r="N4" s="630" t="s">
        <v>730</v>
      </c>
      <c r="O4" s="630">
        <v>1.4999999999999999E-2</v>
      </c>
      <c r="P4" s="279" t="s">
        <v>592</v>
      </c>
      <c r="Q4" s="267">
        <v>2</v>
      </c>
      <c r="R4" s="267">
        <v>2</v>
      </c>
      <c r="S4" s="430" t="s">
        <v>600</v>
      </c>
      <c r="T4" s="377" t="s">
        <v>476</v>
      </c>
      <c r="U4" s="377" t="s">
        <v>608</v>
      </c>
      <c r="V4" s="339" t="s">
        <v>426</v>
      </c>
      <c r="W4" s="264">
        <v>13</v>
      </c>
      <c r="X4" s="265">
        <v>1</v>
      </c>
      <c r="Y4" s="285" t="s">
        <v>121</v>
      </c>
      <c r="Z4" s="436">
        <v>2</v>
      </c>
      <c r="AB4" s="2" t="s">
        <v>848</v>
      </c>
      <c r="AC4" s="2" t="s">
        <v>870</v>
      </c>
      <c r="AD4" s="626" t="s">
        <v>726</v>
      </c>
    </row>
    <row r="5" spans="2:34" s="2" customFormat="1" ht="13.5" customHeight="1">
      <c r="B5" s="18"/>
      <c r="C5" s="12"/>
      <c r="D5" s="21" t="s">
        <v>2</v>
      </c>
      <c r="E5" s="29"/>
      <c r="F5" s="51" t="str">
        <f t="shared" si="0"/>
        <v>※</v>
      </c>
      <c r="G5" s="620"/>
      <c r="H5" s="11"/>
      <c r="I5" s="20"/>
      <c r="J5" s="623" t="s">
        <v>718</v>
      </c>
      <c r="K5" s="293">
        <v>4</v>
      </c>
      <c r="L5" s="92">
        <v>1.3</v>
      </c>
      <c r="M5" s="638">
        <v>4</v>
      </c>
      <c r="N5" s="638" t="s">
        <v>731</v>
      </c>
      <c r="O5" s="639"/>
      <c r="P5" s="279" t="s">
        <v>593</v>
      </c>
      <c r="Q5" s="267">
        <v>3</v>
      </c>
      <c r="R5" s="267">
        <v>3</v>
      </c>
      <c r="S5" s="430" t="s">
        <v>601</v>
      </c>
      <c r="T5" s="377" t="s">
        <v>477</v>
      </c>
      <c r="U5" s="377" t="s">
        <v>609</v>
      </c>
      <c r="V5" s="339" t="s">
        <v>427</v>
      </c>
      <c r="W5" s="264">
        <v>25</v>
      </c>
      <c r="X5" s="265">
        <v>1</v>
      </c>
      <c r="Y5" s="388" t="s">
        <v>122</v>
      </c>
      <c r="Z5" s="436">
        <v>3</v>
      </c>
      <c r="AB5" s="2" t="s">
        <v>849</v>
      </c>
      <c r="AC5" s="2" t="s">
        <v>871</v>
      </c>
    </row>
    <row r="6" spans="2:34" s="2" customFormat="1" ht="13.5" customHeight="1">
      <c r="B6" s="18"/>
      <c r="C6" s="12"/>
      <c r="D6" s="21" t="s">
        <v>3</v>
      </c>
      <c r="E6" s="29"/>
      <c r="F6" s="51" t="str">
        <f t="shared" si="0"/>
        <v>※</v>
      </c>
      <c r="G6" s="620"/>
      <c r="H6" s="11"/>
      <c r="I6" s="20"/>
      <c r="J6" s="295" t="s">
        <v>717</v>
      </c>
      <c r="K6" s="296">
        <v>5</v>
      </c>
      <c r="L6" s="89">
        <v>1</v>
      </c>
      <c r="M6" s="632"/>
      <c r="N6" s="640"/>
      <c r="O6" s="631"/>
      <c r="P6" s="279" t="s">
        <v>594</v>
      </c>
      <c r="Q6" s="267">
        <v>4</v>
      </c>
      <c r="R6" s="267">
        <v>4</v>
      </c>
      <c r="S6" s="377" t="s">
        <v>602</v>
      </c>
      <c r="T6" s="377" t="s">
        <v>476</v>
      </c>
      <c r="U6" s="377" t="s">
        <v>609</v>
      </c>
      <c r="V6" s="339" t="s">
        <v>428</v>
      </c>
      <c r="W6" s="264">
        <v>26</v>
      </c>
      <c r="X6" s="265">
        <v>1</v>
      </c>
      <c r="Y6" s="285" t="s">
        <v>123</v>
      </c>
      <c r="Z6" s="436">
        <v>4</v>
      </c>
      <c r="AB6" s="2" t="s">
        <v>850</v>
      </c>
      <c r="AC6" s="2" t="s">
        <v>872</v>
      </c>
    </row>
    <row r="7" spans="2:34" s="2" customFormat="1" ht="13.5" customHeight="1">
      <c r="B7" s="18"/>
      <c r="C7" s="12"/>
      <c r="D7" s="21" t="s">
        <v>368</v>
      </c>
      <c r="E7" s="29"/>
      <c r="F7" s="51" t="str">
        <f t="shared" si="0"/>
        <v>※</v>
      </c>
      <c r="G7" s="620"/>
      <c r="H7" s="11"/>
      <c r="I7" s="20"/>
      <c r="J7" s="35"/>
      <c r="K7" s="85"/>
      <c r="L7" s="86" t="s">
        <v>133</v>
      </c>
      <c r="M7" s="20"/>
      <c r="N7" s="20"/>
      <c r="O7" s="20"/>
      <c r="P7" s="279" t="s">
        <v>595</v>
      </c>
      <c r="Q7" s="267">
        <v>5</v>
      </c>
      <c r="R7" s="267">
        <v>5</v>
      </c>
      <c r="S7" s="430" t="s">
        <v>603</v>
      </c>
      <c r="T7" s="377" t="s">
        <v>519</v>
      </c>
      <c r="U7" s="377" t="s">
        <v>609</v>
      </c>
      <c r="V7" s="339" t="s">
        <v>429</v>
      </c>
      <c r="W7" s="264">
        <v>27</v>
      </c>
      <c r="X7" s="265">
        <v>1</v>
      </c>
      <c r="Y7" s="285" t="s">
        <v>124</v>
      </c>
      <c r="Z7" s="436">
        <v>5</v>
      </c>
      <c r="AB7" s="2" t="s">
        <v>851</v>
      </c>
      <c r="AC7" s="2" t="s">
        <v>873</v>
      </c>
    </row>
    <row r="8" spans="2:34" s="2" customFormat="1" ht="13.5" customHeight="1">
      <c r="B8" s="18"/>
      <c r="C8" s="12"/>
      <c r="D8" s="21" t="s">
        <v>4</v>
      </c>
      <c r="E8" s="29"/>
      <c r="F8" s="51" t="str">
        <f t="shared" si="0"/>
        <v>※</v>
      </c>
      <c r="G8" s="33"/>
      <c r="H8" s="31" t="s">
        <v>8</v>
      </c>
      <c r="I8" s="40"/>
      <c r="J8" s="36" t="s">
        <v>135</v>
      </c>
      <c r="K8" s="87">
        <v>1</v>
      </c>
      <c r="L8" s="88">
        <v>2</v>
      </c>
      <c r="M8" s="20"/>
      <c r="N8" s="20"/>
      <c r="O8" s="20"/>
      <c r="P8" s="279" t="s">
        <v>596</v>
      </c>
      <c r="Q8" s="279">
        <v>6</v>
      </c>
      <c r="R8" s="279">
        <v>6</v>
      </c>
      <c r="S8" s="430" t="s">
        <v>603</v>
      </c>
      <c r="T8" s="377" t="s">
        <v>476</v>
      </c>
      <c r="U8" s="377" t="s">
        <v>609</v>
      </c>
      <c r="V8" s="339" t="s">
        <v>430</v>
      </c>
      <c r="W8" s="264">
        <v>28</v>
      </c>
      <c r="X8" s="265">
        <v>1</v>
      </c>
      <c r="Y8" s="286" t="s">
        <v>125</v>
      </c>
      <c r="Z8" s="437">
        <v>6</v>
      </c>
    </row>
    <row r="9" spans="2:34" s="2" customFormat="1" ht="13.5" customHeight="1">
      <c r="B9" s="18"/>
      <c r="C9" s="12"/>
      <c r="D9" s="21" t="s">
        <v>5</v>
      </c>
      <c r="E9" s="29"/>
      <c r="F9" s="51" t="str">
        <f t="shared" si="0"/>
        <v>※</v>
      </c>
      <c r="G9" s="34"/>
      <c r="H9" s="31" t="s">
        <v>9</v>
      </c>
      <c r="I9" s="20"/>
      <c r="J9" s="37" t="s">
        <v>136</v>
      </c>
      <c r="K9" s="87">
        <v>2</v>
      </c>
      <c r="L9" s="88">
        <v>1.5</v>
      </c>
      <c r="M9" s="20"/>
      <c r="N9" s="20"/>
      <c r="O9" s="20"/>
      <c r="P9" s="279" t="s">
        <v>522</v>
      </c>
      <c r="Q9" s="267">
        <v>7</v>
      </c>
      <c r="R9" s="267">
        <v>8</v>
      </c>
      <c r="S9" s="377" t="s">
        <v>604</v>
      </c>
      <c r="T9" s="377" t="s">
        <v>523</v>
      </c>
      <c r="U9" s="377" t="s">
        <v>610</v>
      </c>
      <c r="V9" s="339" t="s">
        <v>431</v>
      </c>
      <c r="W9" s="264">
        <v>23</v>
      </c>
      <c r="X9" s="265">
        <v>1</v>
      </c>
      <c r="Y9" s="297"/>
      <c r="Z9" s="297"/>
      <c r="AB9" s="670" t="e">
        <f>VLOOKUP(G13,AB2:AC7,2,FALSE)</f>
        <v>#N/A</v>
      </c>
      <c r="AC9" s="670"/>
      <c r="AD9" s="670"/>
      <c r="AE9" s="670"/>
      <c r="AF9" s="670"/>
    </row>
    <row r="10" spans="2:34" s="2" customFormat="1" ht="13.5" customHeight="1">
      <c r="B10" s="13"/>
      <c r="C10" s="13"/>
      <c r="D10" s="13"/>
      <c r="E10" s="30"/>
      <c r="F10" s="52"/>
      <c r="G10" s="13"/>
      <c r="H10" s="18"/>
      <c r="I10" s="14"/>
      <c r="J10" s="36" t="s">
        <v>137</v>
      </c>
      <c r="K10" s="87">
        <v>3</v>
      </c>
      <c r="L10" s="88">
        <v>1</v>
      </c>
      <c r="M10" s="20"/>
      <c r="N10" s="20"/>
      <c r="O10" s="20"/>
      <c r="P10" s="338" t="s">
        <v>597</v>
      </c>
      <c r="Q10" s="267">
        <v>8</v>
      </c>
      <c r="R10" s="267">
        <v>9</v>
      </c>
      <c r="S10" s="524" t="s">
        <v>605</v>
      </c>
      <c r="T10" s="377" t="s">
        <v>476</v>
      </c>
      <c r="U10" s="377" t="s">
        <v>611</v>
      </c>
      <c r="V10" s="339" t="s">
        <v>432</v>
      </c>
      <c r="W10" s="264">
        <v>24</v>
      </c>
      <c r="X10" s="265">
        <v>1</v>
      </c>
      <c r="Y10" s="282" t="s">
        <v>524</v>
      </c>
      <c r="Z10" s="435"/>
    </row>
    <row r="11" spans="2:34" s="2" customFormat="1" ht="13.5" customHeight="1">
      <c r="B11" s="13"/>
      <c r="C11" s="13"/>
      <c r="D11" s="13"/>
      <c r="E11" s="30"/>
      <c r="F11" s="52"/>
      <c r="G11" s="13"/>
      <c r="H11" s="18"/>
      <c r="I11" s="14"/>
      <c r="J11" s="36" t="s">
        <v>138</v>
      </c>
      <c r="K11" s="87">
        <v>4</v>
      </c>
      <c r="L11" s="92">
        <v>1.5</v>
      </c>
      <c r="M11" s="632"/>
      <c r="N11" s="632"/>
      <c r="O11" s="632"/>
      <c r="P11" s="279" t="s">
        <v>491</v>
      </c>
      <c r="Q11" s="279">
        <v>9</v>
      </c>
      <c r="R11" s="279">
        <v>7</v>
      </c>
      <c r="S11" s="430" t="s">
        <v>603</v>
      </c>
      <c r="T11" s="377" t="s">
        <v>476</v>
      </c>
      <c r="U11" s="377" t="s">
        <v>609</v>
      </c>
      <c r="V11" s="339" t="s">
        <v>433</v>
      </c>
      <c r="W11" s="264">
        <v>32</v>
      </c>
      <c r="X11" s="265">
        <v>1</v>
      </c>
      <c r="Y11" s="285"/>
      <c r="Z11" s="436"/>
    </row>
    <row r="12" spans="2:34" s="2" customFormat="1" ht="15" customHeight="1">
      <c r="B12" s="16" t="s">
        <v>14</v>
      </c>
      <c r="C12" s="10" t="s">
        <v>1</v>
      </c>
      <c r="D12" s="17"/>
      <c r="E12" s="29"/>
      <c r="F12" s="53"/>
      <c r="G12" s="1"/>
      <c r="H12" s="3"/>
      <c r="I12" s="14"/>
      <c r="J12" s="289" t="s">
        <v>249</v>
      </c>
      <c r="K12" s="91">
        <v>5</v>
      </c>
      <c r="L12" s="93">
        <v>0</v>
      </c>
      <c r="M12" s="637"/>
      <c r="N12" s="637"/>
      <c r="O12" s="637"/>
      <c r="P12" s="581" t="s">
        <v>598</v>
      </c>
      <c r="Q12" s="522">
        <v>1</v>
      </c>
      <c r="R12" s="522">
        <v>10</v>
      </c>
      <c r="S12" s="377" t="s">
        <v>606</v>
      </c>
      <c r="T12" s="377" t="s">
        <v>476</v>
      </c>
      <c r="U12" s="377" t="s">
        <v>607</v>
      </c>
      <c r="V12" s="339" t="s">
        <v>434</v>
      </c>
      <c r="W12" s="264">
        <v>33</v>
      </c>
      <c r="X12" s="265">
        <v>1</v>
      </c>
      <c r="Y12" s="285" t="s">
        <v>525</v>
      </c>
      <c r="Z12" s="436">
        <v>1</v>
      </c>
      <c r="AB12" s="670" t="s">
        <v>846</v>
      </c>
    </row>
    <row r="13" spans="2:34" s="2" customFormat="1" ht="13.5" customHeight="1">
      <c r="B13" s="41"/>
      <c r="C13" s="12"/>
      <c r="D13" s="627" t="s">
        <v>727</v>
      </c>
      <c r="E13" s="57"/>
      <c r="F13" s="51" t="str">
        <f t="shared" ref="F13:F14" si="1">IF(G13="","※","")</f>
        <v>※</v>
      </c>
      <c r="G13" s="78"/>
      <c r="H13" s="3"/>
      <c r="I13" s="14"/>
      <c r="J13" s="14" t="s">
        <v>12</v>
      </c>
      <c r="K13" s="14"/>
      <c r="L13" s="15"/>
      <c r="M13" s="15"/>
      <c r="N13" s="15"/>
      <c r="O13" s="15"/>
      <c r="P13" s="578" t="s">
        <v>621</v>
      </c>
      <c r="Q13" s="579">
        <v>7</v>
      </c>
      <c r="R13" s="579">
        <v>11</v>
      </c>
      <c r="S13" s="580" t="s">
        <v>639</v>
      </c>
      <c r="T13" s="580" t="s">
        <v>622</v>
      </c>
      <c r="U13" s="580" t="s">
        <v>623</v>
      </c>
      <c r="V13" s="339" t="s">
        <v>435</v>
      </c>
      <c r="W13" s="264">
        <v>42</v>
      </c>
      <c r="X13" s="265">
        <v>1</v>
      </c>
      <c r="Y13" s="285" t="s">
        <v>526</v>
      </c>
      <c r="Z13" s="436">
        <v>2</v>
      </c>
      <c r="AB13" s="2" t="s">
        <v>852</v>
      </c>
    </row>
    <row r="14" spans="2:34">
      <c r="C14" s="12"/>
      <c r="D14" s="11" t="s">
        <v>874</v>
      </c>
      <c r="E14" s="57"/>
      <c r="F14" s="51" t="str">
        <f t="shared" si="1"/>
        <v>※</v>
      </c>
      <c r="G14" s="78"/>
      <c r="H14" s="62" t="str">
        <f>IF(F14="E","所管名を確認して下さい。","")</f>
        <v/>
      </c>
      <c r="I14" s="628" t="str">
        <f>IF(G13="平成28年度以前","H28基準書_共通仮設",IF(OR(G13="平成29年度",G13="平成30年度以降"),"H29基準書_共通仮設",""))</f>
        <v/>
      </c>
      <c r="J14" s="400">
        <f>工事情報!J14</f>
        <v>4</v>
      </c>
      <c r="L14" s="15"/>
      <c r="M14" s="15"/>
      <c r="N14" s="15"/>
      <c r="O14" s="15"/>
      <c r="S14" s="288"/>
      <c r="T14" s="288"/>
      <c r="U14" s="288"/>
      <c r="V14" s="339" t="s">
        <v>436</v>
      </c>
      <c r="W14" s="264">
        <v>43</v>
      </c>
      <c r="X14" s="265">
        <v>1</v>
      </c>
      <c r="Y14" s="285" t="s">
        <v>527</v>
      </c>
      <c r="Z14" s="436">
        <v>3</v>
      </c>
      <c r="AB14" s="2" t="s">
        <v>854</v>
      </c>
    </row>
    <row r="15" spans="2:34" s="2" customFormat="1">
      <c r="C15" s="12"/>
      <c r="D15" s="11" t="s">
        <v>0</v>
      </c>
      <c r="E15" s="59"/>
      <c r="F15" s="51" t="str">
        <f>IF(G15="","※","")</f>
        <v>※</v>
      </c>
      <c r="G15" s="80"/>
      <c r="H15" s="62" t="str">
        <f>IF(F15="E","所管名を確認して下さい。","")</f>
        <v/>
      </c>
      <c r="I15" s="14"/>
      <c r="J15" s="96" t="s">
        <v>141</v>
      </c>
      <c r="K15" s="32"/>
      <c r="L15" s="42"/>
      <c r="M15" s="42"/>
      <c r="N15" s="42"/>
      <c r="O15" s="42"/>
      <c r="P15" s="32"/>
      <c r="Q15" s="32"/>
      <c r="R15" s="32"/>
      <c r="S15" s="288"/>
      <c r="T15" s="288"/>
      <c r="U15" s="288"/>
      <c r="V15" s="339" t="s">
        <v>437</v>
      </c>
      <c r="W15" s="264">
        <v>83</v>
      </c>
      <c r="X15" s="265">
        <v>1</v>
      </c>
      <c r="Y15" s="285" t="s">
        <v>528</v>
      </c>
      <c r="Z15" s="436">
        <v>4</v>
      </c>
      <c r="AB15" s="2" t="s">
        <v>856</v>
      </c>
    </row>
    <row r="16" spans="2:34" s="2" customFormat="1" ht="13.5" customHeight="1">
      <c r="C16" s="12"/>
      <c r="D16" s="21" t="s">
        <v>6</v>
      </c>
      <c r="E16" s="57"/>
      <c r="F16" s="51" t="str">
        <f>IF(G16="","※",IF(AND(OR(E16=5,E16=6)=TRUE,J14&lt;&gt;3)=TRUE,"E",""))</f>
        <v>※</v>
      </c>
      <c r="G16" s="434"/>
      <c r="H16" s="62" t="str">
        <f>IF(F16="E","もう１度選択して下さい。","")</f>
        <v/>
      </c>
      <c r="I16" s="32"/>
      <c r="J16" s="426" t="e">
        <f>IF(J14=2,VLOOKUP(G14,J8:K12,2,FALSE),IF(OR(J14=8,J14=11),VLOOKUP(G14,J20:K22,2,FALSE),VLOOKUP(G14,J2:K6,2,FALSE)))</f>
        <v>#N/A</v>
      </c>
      <c r="K16" s="14"/>
      <c r="L16" s="15"/>
      <c r="M16" s="15"/>
      <c r="N16" s="15"/>
      <c r="O16" s="15"/>
      <c r="P16" s="32"/>
      <c r="Q16" s="14"/>
      <c r="R16" s="14"/>
      <c r="S16" s="288"/>
      <c r="T16" s="288"/>
      <c r="U16" s="288"/>
      <c r="V16" s="339" t="s">
        <v>438</v>
      </c>
      <c r="W16" s="264">
        <v>84</v>
      </c>
      <c r="X16" s="265">
        <v>1</v>
      </c>
      <c r="Y16" s="285"/>
      <c r="Z16" s="436"/>
      <c r="AB16" s="2" t="s">
        <v>859</v>
      </c>
    </row>
    <row r="17" spans="2:28" ht="13.5" customHeight="1">
      <c r="C17" s="3"/>
      <c r="D17" s="3"/>
      <c r="E17" s="175"/>
      <c r="F17" s="53"/>
      <c r="G17" s="370"/>
      <c r="H17" s="3"/>
      <c r="L17" s="15"/>
      <c r="M17" s="15"/>
      <c r="N17" s="15"/>
      <c r="O17" s="15"/>
      <c r="P17" s="32"/>
      <c r="S17" s="260"/>
      <c r="T17" s="260"/>
      <c r="U17" s="260"/>
      <c r="V17" s="339" t="s">
        <v>439</v>
      </c>
      <c r="W17" s="389">
        <v>85</v>
      </c>
      <c r="X17" s="279">
        <v>1</v>
      </c>
      <c r="Y17" s="286"/>
      <c r="Z17" s="437"/>
      <c r="AB17" s="2" t="s">
        <v>861</v>
      </c>
    </row>
    <row r="18" spans="2:28" ht="15" customHeight="1">
      <c r="G18" s="2"/>
      <c r="H18" s="3"/>
      <c r="J18" s="288" t="s">
        <v>250</v>
      </c>
      <c r="K18" s="288"/>
      <c r="L18" s="287"/>
      <c r="M18" s="287"/>
      <c r="N18" s="287"/>
      <c r="O18" s="287"/>
      <c r="P18" s="32"/>
      <c r="S18" s="288"/>
      <c r="T18" s="288"/>
      <c r="U18" s="288"/>
      <c r="V18" s="339" t="s">
        <v>440</v>
      </c>
      <c r="W18" s="264">
        <v>82</v>
      </c>
      <c r="X18" s="265">
        <v>1</v>
      </c>
      <c r="Y18" s="297"/>
      <c r="AB18" s="2" t="s">
        <v>863</v>
      </c>
    </row>
    <row r="19" spans="2:28" ht="13.5" customHeight="1">
      <c r="G19" s="2"/>
      <c r="H19" s="3"/>
      <c r="J19" s="290"/>
      <c r="K19" s="291"/>
      <c r="L19" s="292" t="s">
        <v>133</v>
      </c>
      <c r="M19" s="409"/>
      <c r="N19" s="409"/>
      <c r="O19" s="409"/>
      <c r="P19" s="32"/>
      <c r="S19" s="288"/>
      <c r="T19" s="288"/>
      <c r="U19" s="288"/>
      <c r="V19" s="339" t="s">
        <v>441</v>
      </c>
      <c r="W19" s="264">
        <v>51</v>
      </c>
      <c r="X19" s="265">
        <v>1</v>
      </c>
      <c r="Y19" s="297"/>
      <c r="AB19" s="2" t="s">
        <v>867</v>
      </c>
    </row>
    <row r="20" spans="2:28">
      <c r="B20" s="41"/>
      <c r="C20" s="3"/>
      <c r="D20" s="3"/>
      <c r="E20" s="168"/>
      <c r="F20" s="167"/>
      <c r="G20" s="169"/>
      <c r="H20" s="3"/>
      <c r="J20" s="268" t="s">
        <v>117</v>
      </c>
      <c r="K20" s="293">
        <v>1</v>
      </c>
      <c r="L20" s="294">
        <v>1</v>
      </c>
      <c r="M20" s="409"/>
      <c r="N20" s="409"/>
      <c r="O20" s="409"/>
      <c r="P20" s="32"/>
      <c r="S20" s="288"/>
      <c r="T20" s="288"/>
      <c r="U20" s="288"/>
      <c r="V20" s="339" t="s">
        <v>407</v>
      </c>
      <c r="W20" s="264">
        <v>62</v>
      </c>
      <c r="X20" s="265">
        <v>1</v>
      </c>
      <c r="Y20" s="297"/>
      <c r="AB20" s="2" t="s">
        <v>864</v>
      </c>
    </row>
    <row r="21" spans="2:28">
      <c r="B21" s="3"/>
      <c r="C21" s="170"/>
      <c r="D21" s="171"/>
      <c r="E21" s="168"/>
      <c r="F21" s="53"/>
      <c r="G21" s="375"/>
      <c r="H21" s="24"/>
      <c r="J21" s="268" t="s">
        <v>520</v>
      </c>
      <c r="K21" s="293">
        <v>3</v>
      </c>
      <c r="L21" s="294">
        <v>0.75</v>
      </c>
      <c r="M21" s="409"/>
      <c r="N21" s="409"/>
      <c r="O21" s="409"/>
      <c r="P21" s="32"/>
      <c r="S21" s="288"/>
      <c r="T21" s="288"/>
      <c r="U21" s="288"/>
      <c r="V21" s="339" t="s">
        <v>353</v>
      </c>
      <c r="W21" s="264">
        <v>63</v>
      </c>
      <c r="X21" s="265">
        <v>1</v>
      </c>
      <c r="Y21" s="297"/>
      <c r="AB21" s="2" t="s">
        <v>865</v>
      </c>
    </row>
    <row r="22" spans="2:28">
      <c r="B22" s="3"/>
      <c r="C22" s="3"/>
      <c r="D22" s="171"/>
      <c r="E22" s="168"/>
      <c r="F22" s="53"/>
      <c r="G22" s="376"/>
      <c r="H22" s="24"/>
      <c r="J22" s="295" t="s">
        <v>521</v>
      </c>
      <c r="K22" s="296">
        <v>4</v>
      </c>
      <c r="L22" s="89">
        <v>0</v>
      </c>
      <c r="M22" s="632"/>
      <c r="N22" s="632"/>
      <c r="O22" s="632"/>
      <c r="P22" s="32"/>
      <c r="S22" s="288"/>
      <c r="T22" s="288"/>
      <c r="U22" s="288"/>
      <c r="V22" s="339" t="s">
        <v>370</v>
      </c>
      <c r="W22" s="264">
        <v>101</v>
      </c>
      <c r="X22" s="265">
        <v>1</v>
      </c>
      <c r="Y22" s="297"/>
    </row>
    <row r="23" spans="2:28">
      <c r="B23" s="3"/>
      <c r="C23" s="43"/>
      <c r="D23" s="171"/>
      <c r="E23" s="168"/>
      <c r="F23" s="53"/>
      <c r="G23" s="376"/>
      <c r="H23" s="24"/>
      <c r="J23" s="288"/>
      <c r="K23" s="288"/>
      <c r="L23" s="288"/>
      <c r="M23" s="288"/>
      <c r="N23" s="288"/>
      <c r="O23" s="288"/>
      <c r="P23" s="32"/>
      <c r="S23" s="288"/>
      <c r="T23" s="288"/>
      <c r="U23" s="288"/>
      <c r="V23" s="339" t="s">
        <v>371</v>
      </c>
      <c r="W23" s="264">
        <v>102</v>
      </c>
      <c r="X23" s="265">
        <v>1</v>
      </c>
      <c r="Y23" s="297"/>
      <c r="AB23" s="670" t="s">
        <v>847</v>
      </c>
    </row>
    <row r="24" spans="2:28">
      <c r="B24" s="3"/>
      <c r="C24" s="3"/>
      <c r="D24" s="171"/>
      <c r="E24" s="168"/>
      <c r="F24" s="53"/>
      <c r="G24" s="376"/>
      <c r="H24" s="24"/>
      <c r="J24" s="288" t="s">
        <v>251</v>
      </c>
      <c r="K24" s="288"/>
      <c r="L24" s="287"/>
      <c r="M24" s="287"/>
      <c r="N24" s="287"/>
      <c r="O24" s="287"/>
      <c r="P24" s="15"/>
      <c r="S24" s="288"/>
      <c r="T24" s="288"/>
      <c r="U24" s="288"/>
      <c r="V24" s="339" t="s">
        <v>372</v>
      </c>
      <c r="W24" s="266">
        <v>111</v>
      </c>
      <c r="X24" s="265">
        <v>1</v>
      </c>
      <c r="Y24" s="297"/>
      <c r="AB24" s="2" t="s">
        <v>853</v>
      </c>
    </row>
    <row r="25" spans="2:28">
      <c r="B25" s="3"/>
      <c r="C25" s="3"/>
      <c r="D25" s="41"/>
      <c r="E25" s="168"/>
      <c r="F25" s="53"/>
      <c r="G25" s="76"/>
      <c r="H25" s="24"/>
      <c r="J25" s="290"/>
      <c r="K25" s="291"/>
      <c r="L25" s="292" t="s">
        <v>133</v>
      </c>
      <c r="M25" s="409"/>
      <c r="N25" s="409"/>
      <c r="O25" s="409"/>
      <c r="P25" s="15"/>
      <c r="S25" s="288"/>
      <c r="T25" s="288"/>
      <c r="U25" s="288"/>
      <c r="V25" s="339" t="s">
        <v>373</v>
      </c>
      <c r="W25" s="264">
        <v>112</v>
      </c>
      <c r="X25" s="265">
        <v>1</v>
      </c>
      <c r="Y25" s="297"/>
      <c r="AB25" s="2" t="s">
        <v>855</v>
      </c>
    </row>
    <row r="26" spans="2:28">
      <c r="B26" s="3"/>
      <c r="C26" s="3"/>
      <c r="D26" s="3"/>
      <c r="E26" s="168"/>
      <c r="F26" s="172"/>
      <c r="G26" s="173"/>
      <c r="H26" s="174"/>
      <c r="J26" s="268" t="s">
        <v>117</v>
      </c>
      <c r="K26" s="293">
        <v>1</v>
      </c>
      <c r="L26" s="294">
        <v>2</v>
      </c>
      <c r="M26" s="409"/>
      <c r="N26" s="409"/>
      <c r="O26" s="409"/>
      <c r="P26" s="15"/>
      <c r="S26" s="288"/>
      <c r="T26" s="288"/>
      <c r="U26" s="288"/>
      <c r="V26" s="339" t="s">
        <v>374</v>
      </c>
      <c r="W26" s="264">
        <v>71</v>
      </c>
      <c r="X26" s="265">
        <v>1</v>
      </c>
      <c r="Y26" s="297"/>
      <c r="AB26" s="2" t="s">
        <v>857</v>
      </c>
    </row>
    <row r="27" spans="2:28">
      <c r="J27" s="268" t="s">
        <v>118</v>
      </c>
      <c r="K27" s="293">
        <v>3</v>
      </c>
      <c r="L27" s="294">
        <v>1.5</v>
      </c>
      <c r="M27" s="409"/>
      <c r="N27" s="409"/>
      <c r="O27" s="409"/>
      <c r="P27" s="15"/>
      <c r="S27" s="288"/>
      <c r="T27" s="288"/>
      <c r="U27" s="288"/>
      <c r="V27" s="339" t="s">
        <v>375</v>
      </c>
      <c r="W27" s="264">
        <v>131</v>
      </c>
      <c r="X27" s="265">
        <v>1</v>
      </c>
      <c r="Y27" s="297"/>
      <c r="AB27" s="2" t="s">
        <v>866</v>
      </c>
    </row>
    <row r="28" spans="2:28">
      <c r="J28" s="295" t="s">
        <v>119</v>
      </c>
      <c r="K28" s="296">
        <v>4</v>
      </c>
      <c r="L28" s="89">
        <v>0</v>
      </c>
      <c r="M28" s="632"/>
      <c r="N28" s="632"/>
      <c r="O28" s="632"/>
      <c r="P28" s="15"/>
      <c r="S28" s="288"/>
      <c r="T28" s="288"/>
      <c r="U28" s="288"/>
      <c r="V28" s="339" t="s">
        <v>376</v>
      </c>
      <c r="W28" s="264">
        <v>132</v>
      </c>
      <c r="X28" s="265">
        <v>1</v>
      </c>
      <c r="Y28" s="297"/>
      <c r="AB28" s="2" t="s">
        <v>862</v>
      </c>
    </row>
    <row r="29" spans="2:28">
      <c r="E29" s="63"/>
      <c r="F29" s="64"/>
      <c r="G29" s="23"/>
      <c r="P29" s="15"/>
      <c r="S29" s="288"/>
      <c r="T29" s="288"/>
      <c r="U29" s="288"/>
      <c r="V29" s="339" t="s">
        <v>377</v>
      </c>
      <c r="W29" s="264">
        <v>133</v>
      </c>
      <c r="X29" s="265">
        <v>1</v>
      </c>
      <c r="Y29" s="297"/>
    </row>
    <row r="30" spans="2:28" ht="24" customHeight="1">
      <c r="D30" s="44"/>
      <c r="E30" s="67"/>
      <c r="F30" s="68"/>
      <c r="G30" s="48"/>
      <c r="P30" s="15"/>
      <c r="S30" s="288"/>
      <c r="T30" s="288"/>
      <c r="U30" s="288"/>
      <c r="V30" s="339" t="s">
        <v>378</v>
      </c>
      <c r="W30" s="264">
        <v>134</v>
      </c>
      <c r="X30" s="265">
        <v>1</v>
      </c>
      <c r="Y30" s="297"/>
      <c r="AB30" s="670" t="s">
        <v>848</v>
      </c>
    </row>
    <row r="31" spans="2:28">
      <c r="D31" s="71"/>
      <c r="E31" s="71"/>
      <c r="F31" s="72"/>
      <c r="G31" s="69"/>
      <c r="P31" s="15"/>
      <c r="S31" s="288"/>
      <c r="T31" s="288"/>
      <c r="U31" s="288"/>
      <c r="V31" s="339" t="s">
        <v>379</v>
      </c>
      <c r="W31" s="264">
        <v>141</v>
      </c>
      <c r="X31" s="265">
        <v>1</v>
      </c>
      <c r="Y31" s="297"/>
      <c r="AB31" s="2" t="s">
        <v>853</v>
      </c>
    </row>
    <row r="32" spans="2:28">
      <c r="D32" s="65"/>
      <c r="E32" s="70"/>
      <c r="F32" s="60"/>
      <c r="G32" s="60"/>
      <c r="P32" s="15"/>
      <c r="S32" s="288"/>
      <c r="T32" s="288"/>
      <c r="U32" s="288"/>
      <c r="V32" s="339" t="s">
        <v>380</v>
      </c>
      <c r="W32" s="264">
        <v>142</v>
      </c>
      <c r="X32" s="265">
        <v>1</v>
      </c>
      <c r="Y32" s="297"/>
      <c r="AB32" t="s">
        <v>855</v>
      </c>
    </row>
    <row r="33" spans="16:28">
      <c r="P33" s="15"/>
      <c r="S33" s="288"/>
      <c r="T33" s="288"/>
      <c r="U33" s="288"/>
      <c r="V33" s="339" t="s">
        <v>381</v>
      </c>
      <c r="W33" s="264">
        <v>143</v>
      </c>
      <c r="X33" s="265">
        <v>1</v>
      </c>
      <c r="Y33" s="297"/>
      <c r="AB33" s="2" t="s">
        <v>857</v>
      </c>
    </row>
    <row r="34" spans="16:28">
      <c r="P34" s="15"/>
      <c r="S34" s="288"/>
      <c r="T34" s="288"/>
      <c r="U34" s="288"/>
      <c r="V34" s="339" t="s">
        <v>382</v>
      </c>
      <c r="W34" s="264">
        <v>144</v>
      </c>
      <c r="X34" s="265">
        <v>1</v>
      </c>
      <c r="Y34" s="297"/>
      <c r="AB34" s="2" t="s">
        <v>866</v>
      </c>
    </row>
    <row r="35" spans="16:28">
      <c r="P35" s="15"/>
      <c r="S35" s="288"/>
      <c r="T35" s="288"/>
      <c r="U35" s="288"/>
      <c r="V35" s="339" t="s">
        <v>383</v>
      </c>
      <c r="W35" s="264">
        <v>145</v>
      </c>
      <c r="X35" s="265">
        <v>1</v>
      </c>
      <c r="Y35" s="297"/>
      <c r="AB35" t="s">
        <v>862</v>
      </c>
    </row>
    <row r="36" spans="16:28">
      <c r="P36" s="15"/>
      <c r="S36" s="288"/>
      <c r="T36" s="288"/>
      <c r="U36" s="288"/>
      <c r="V36" s="340" t="s">
        <v>384</v>
      </c>
      <c r="W36" s="264">
        <v>91</v>
      </c>
      <c r="X36" s="265">
        <v>1</v>
      </c>
      <c r="Y36" s="297"/>
    </row>
    <row r="37" spans="16:28">
      <c r="P37" s="15"/>
      <c r="S37" s="288"/>
      <c r="T37" s="288"/>
      <c r="U37" s="288"/>
      <c r="V37" s="340" t="s">
        <v>385</v>
      </c>
      <c r="W37" s="264">
        <v>151</v>
      </c>
      <c r="X37" s="265">
        <v>1</v>
      </c>
      <c r="Y37" s="297"/>
      <c r="AB37" s="670" t="s">
        <v>849</v>
      </c>
    </row>
    <row r="38" spans="16:28">
      <c r="P38" s="15"/>
      <c r="S38" s="288"/>
      <c r="T38" s="288"/>
      <c r="U38" s="288"/>
      <c r="V38" s="340" t="s">
        <v>386</v>
      </c>
      <c r="W38" s="264">
        <v>161</v>
      </c>
      <c r="X38" s="265">
        <v>1</v>
      </c>
      <c r="Y38" s="297"/>
      <c r="AB38" s="2" t="s">
        <v>853</v>
      </c>
    </row>
    <row r="39" spans="16:28">
      <c r="P39" s="15"/>
      <c r="S39" s="288"/>
      <c r="T39" s="260"/>
      <c r="U39" s="260"/>
      <c r="V39" s="340" t="s">
        <v>387</v>
      </c>
      <c r="W39" s="264">
        <v>171</v>
      </c>
      <c r="X39" s="265">
        <v>1</v>
      </c>
      <c r="Y39" s="297"/>
      <c r="AB39" t="s">
        <v>855</v>
      </c>
    </row>
    <row r="40" spans="16:28">
      <c r="P40" s="15"/>
      <c r="S40" s="288"/>
      <c r="T40" s="288"/>
      <c r="U40" s="288"/>
      <c r="V40" s="341" t="s">
        <v>388</v>
      </c>
      <c r="W40" s="264">
        <v>181</v>
      </c>
      <c r="X40" s="265">
        <v>1</v>
      </c>
      <c r="Y40" s="297"/>
      <c r="AB40" s="2" t="s">
        <v>857</v>
      </c>
    </row>
    <row r="41" spans="16:28">
      <c r="P41" s="15"/>
      <c r="S41" s="288"/>
      <c r="T41" s="288"/>
      <c r="U41" s="288"/>
      <c r="V41" s="341" t="s">
        <v>612</v>
      </c>
      <c r="W41" s="264">
        <v>191</v>
      </c>
      <c r="X41" s="265">
        <v>1</v>
      </c>
      <c r="Y41" s="297"/>
      <c r="AB41" s="2" t="s">
        <v>866</v>
      </c>
    </row>
    <row r="42" spans="16:28">
      <c r="P42" s="15"/>
      <c r="S42" s="288"/>
      <c r="T42" s="288"/>
      <c r="U42" s="288"/>
      <c r="V42" s="341" t="s">
        <v>613</v>
      </c>
      <c r="W42" s="264">
        <v>192</v>
      </c>
      <c r="X42" s="265">
        <v>1</v>
      </c>
      <c r="Y42" s="297"/>
      <c r="AB42" t="s">
        <v>862</v>
      </c>
    </row>
    <row r="43" spans="16:28">
      <c r="P43" s="15"/>
      <c r="S43" s="288"/>
      <c r="T43" s="288"/>
      <c r="U43" s="288"/>
      <c r="V43" s="390" t="s">
        <v>354</v>
      </c>
      <c r="W43" s="276">
        <v>198</v>
      </c>
      <c r="X43" s="277">
        <v>1</v>
      </c>
      <c r="Y43" s="297"/>
    </row>
    <row r="44" spans="16:28">
      <c r="P44" s="15"/>
      <c r="S44" s="288"/>
      <c r="T44" s="288"/>
      <c r="U44" s="288"/>
      <c r="V44" s="390" t="s">
        <v>355</v>
      </c>
      <c r="W44" s="276">
        <v>199</v>
      </c>
      <c r="X44" s="277">
        <v>1</v>
      </c>
      <c r="Y44" s="297"/>
      <c r="AB44" s="670" t="s">
        <v>850</v>
      </c>
    </row>
    <row r="45" spans="16:28">
      <c r="P45" s="15"/>
      <c r="S45" s="288"/>
      <c r="T45" s="288"/>
      <c r="U45" s="288"/>
      <c r="V45" s="342" t="s">
        <v>389</v>
      </c>
      <c r="W45" s="276">
        <v>121</v>
      </c>
      <c r="X45" s="277">
        <v>1</v>
      </c>
      <c r="Y45" s="297"/>
      <c r="AB45" s="2" t="s">
        <v>853</v>
      </c>
    </row>
    <row r="46" spans="16:28">
      <c r="P46" s="15"/>
      <c r="S46" s="288"/>
      <c r="T46" s="288"/>
      <c r="U46" s="288"/>
      <c r="V46" s="342" t="s">
        <v>390</v>
      </c>
      <c r="W46" s="276">
        <v>601</v>
      </c>
      <c r="X46" s="277">
        <v>1</v>
      </c>
      <c r="Y46" s="297"/>
      <c r="AB46" t="s">
        <v>855</v>
      </c>
    </row>
    <row r="47" spans="16:28">
      <c r="P47" s="15"/>
      <c r="S47" s="288"/>
      <c r="T47" s="288"/>
      <c r="U47" s="288"/>
      <c r="V47" s="342" t="s">
        <v>391</v>
      </c>
      <c r="W47" s="276">
        <v>602</v>
      </c>
      <c r="X47" s="277">
        <v>1</v>
      </c>
      <c r="Y47" s="297"/>
      <c r="AB47" s="2" t="s">
        <v>857</v>
      </c>
    </row>
    <row r="48" spans="16:28">
      <c r="P48" s="15"/>
      <c r="S48" s="288"/>
      <c r="T48" s="288"/>
      <c r="U48" s="288"/>
      <c r="V48" s="342" t="s">
        <v>392</v>
      </c>
      <c r="W48" s="276">
        <v>603</v>
      </c>
      <c r="X48" s="277">
        <v>1</v>
      </c>
      <c r="Y48" s="297"/>
      <c r="AB48" s="2" t="s">
        <v>866</v>
      </c>
    </row>
    <row r="49" spans="1:29" s="4" customFormat="1">
      <c r="A49" s="2"/>
      <c r="B49" s="2"/>
      <c r="C49" s="2"/>
      <c r="D49" s="2"/>
      <c r="E49" s="30"/>
      <c r="F49" s="52"/>
      <c r="G49"/>
      <c r="H49"/>
      <c r="I49" s="14"/>
      <c r="J49" s="19"/>
      <c r="K49" s="19"/>
      <c r="L49" s="19"/>
      <c r="M49" s="19"/>
      <c r="N49" s="19"/>
      <c r="O49" s="19"/>
      <c r="P49" s="15"/>
      <c r="Q49" s="14"/>
      <c r="R49" s="14"/>
      <c r="T49" s="288"/>
      <c r="U49" s="288"/>
      <c r="V49" s="342" t="s">
        <v>393</v>
      </c>
      <c r="W49" s="276">
        <v>604</v>
      </c>
      <c r="X49" s="277">
        <v>1</v>
      </c>
      <c r="Y49" s="297"/>
      <c r="Z49" s="2"/>
      <c r="AA49" s="2"/>
      <c r="AB49" t="s">
        <v>862</v>
      </c>
      <c r="AC49"/>
    </row>
    <row r="50" spans="1:29">
      <c r="D50" s="83" t="s">
        <v>132</v>
      </c>
      <c r="E50" s="704" t="str">
        <f>IF(工事情報!G4="","",工事情報!G4)</f>
        <v/>
      </c>
      <c r="F50" s="705"/>
      <c r="G50" s="706"/>
      <c r="H50" s="4"/>
      <c r="I50" s="19"/>
      <c r="P50" s="82"/>
      <c r="Q50" s="19"/>
      <c r="R50" s="19"/>
      <c r="S50" s="288"/>
      <c r="T50" s="288"/>
      <c r="U50" s="288"/>
      <c r="V50" s="342" t="s">
        <v>394</v>
      </c>
      <c r="W50" s="276">
        <v>123</v>
      </c>
      <c r="X50" s="277">
        <v>1</v>
      </c>
      <c r="Y50" s="297"/>
    </row>
    <row r="51" spans="1:29">
      <c r="P51" s="15"/>
      <c r="S51" s="288"/>
      <c r="T51" s="288"/>
      <c r="U51" s="288"/>
      <c r="V51" s="342" t="s">
        <v>395</v>
      </c>
      <c r="W51" s="276">
        <v>611</v>
      </c>
      <c r="X51" s="277">
        <v>1</v>
      </c>
      <c r="Y51" s="297"/>
      <c r="AB51" s="670" t="s">
        <v>851</v>
      </c>
    </row>
    <row r="52" spans="1:29">
      <c r="D52" s="26"/>
      <c r="P52" s="15"/>
      <c r="S52" s="288"/>
      <c r="T52" s="288"/>
      <c r="U52" s="288"/>
      <c r="V52" s="342" t="s">
        <v>396</v>
      </c>
      <c r="W52" s="276">
        <v>612</v>
      </c>
      <c r="X52" s="277">
        <v>1</v>
      </c>
      <c r="Y52" s="297"/>
      <c r="AB52" s="2" t="s">
        <v>728</v>
      </c>
    </row>
    <row r="53" spans="1:29">
      <c r="P53" s="15"/>
      <c r="S53" s="288"/>
      <c r="T53" s="288"/>
      <c r="U53" s="288"/>
      <c r="V53" s="342" t="s">
        <v>397</v>
      </c>
      <c r="W53" s="276">
        <v>613</v>
      </c>
      <c r="X53" s="277">
        <v>1</v>
      </c>
      <c r="Y53" s="297"/>
      <c r="AB53" t="s">
        <v>729</v>
      </c>
    </row>
    <row r="54" spans="1:29">
      <c r="P54" s="15"/>
      <c r="S54" s="288"/>
      <c r="T54" s="288"/>
      <c r="U54" s="288"/>
      <c r="V54" s="342" t="s">
        <v>398</v>
      </c>
      <c r="W54" s="276">
        <v>614</v>
      </c>
      <c r="X54" s="277">
        <v>1</v>
      </c>
      <c r="Y54" s="297"/>
      <c r="AB54" s="2" t="s">
        <v>858</v>
      </c>
    </row>
    <row r="55" spans="1:29">
      <c r="E55" s="84"/>
      <c r="P55" s="15"/>
      <c r="S55" s="288"/>
      <c r="T55" s="288"/>
      <c r="U55" s="288"/>
      <c r="V55" s="342" t="s">
        <v>356</v>
      </c>
      <c r="W55" s="276">
        <v>615</v>
      </c>
      <c r="X55" s="277">
        <v>1</v>
      </c>
      <c r="Y55" s="297"/>
      <c r="AB55" s="2" t="s">
        <v>860</v>
      </c>
    </row>
    <row r="56" spans="1:29">
      <c r="P56" s="15"/>
      <c r="S56" s="288"/>
      <c r="T56" s="288"/>
      <c r="U56" s="288"/>
      <c r="V56" s="342"/>
      <c r="W56" s="276"/>
      <c r="X56" s="277"/>
      <c r="Y56" s="297"/>
    </row>
    <row r="57" spans="1:29">
      <c r="P57" s="15"/>
      <c r="S57" s="288" t="s">
        <v>537</v>
      </c>
      <c r="T57" s="288"/>
      <c r="U57" s="288"/>
      <c r="V57" s="342"/>
      <c r="W57" s="525"/>
      <c r="X57" s="526"/>
      <c r="Y57" s="297"/>
    </row>
    <row r="58" spans="1:29">
      <c r="P58" s="15"/>
      <c r="S58" s="527"/>
      <c r="T58" s="527"/>
      <c r="U58" s="527"/>
      <c r="V58" s="340" t="s">
        <v>614</v>
      </c>
      <c r="W58" s="528">
        <v>151</v>
      </c>
      <c r="X58" s="526">
        <v>1</v>
      </c>
      <c r="Y58" s="297"/>
    </row>
    <row r="59" spans="1:29">
      <c r="P59" s="15"/>
      <c r="S59" s="527"/>
      <c r="T59" s="527"/>
      <c r="U59" s="527"/>
      <c r="V59" s="340" t="s">
        <v>615</v>
      </c>
      <c r="W59" s="528">
        <v>161</v>
      </c>
      <c r="X59" s="526">
        <v>1</v>
      </c>
      <c r="Y59" s="297"/>
    </row>
    <row r="60" spans="1:29">
      <c r="P60" s="15"/>
      <c r="S60" s="527"/>
      <c r="T60" s="527"/>
      <c r="U60" s="527"/>
      <c r="V60" s="342"/>
      <c r="W60" s="525"/>
      <c r="X60" s="526"/>
      <c r="Y60" s="297"/>
    </row>
    <row r="61" spans="1:29">
      <c r="P61" s="15"/>
      <c r="S61" s="288"/>
      <c r="T61" s="288"/>
      <c r="U61" s="288"/>
      <c r="V61" s="342"/>
      <c r="W61" s="276"/>
      <c r="X61" s="277"/>
      <c r="Y61" s="297"/>
    </row>
    <row r="62" spans="1:29">
      <c r="P62" s="15"/>
      <c r="S62" s="288"/>
      <c r="T62" s="288"/>
      <c r="U62" s="288"/>
      <c r="V62" s="342"/>
      <c r="W62" s="276"/>
      <c r="X62" s="277"/>
      <c r="Y62" s="297"/>
    </row>
    <row r="63" spans="1:29">
      <c r="P63" s="15"/>
      <c r="S63" s="288"/>
      <c r="T63" s="288"/>
      <c r="U63" s="288"/>
      <c r="V63" s="342"/>
      <c r="W63" s="276"/>
      <c r="X63" s="277"/>
      <c r="Y63" s="297"/>
    </row>
    <row r="64" spans="1:29">
      <c r="P64" s="15"/>
      <c r="S64" s="288"/>
      <c r="T64" s="288"/>
      <c r="U64" s="288"/>
      <c r="V64" s="342"/>
      <c r="W64" s="276"/>
      <c r="X64" s="277"/>
      <c r="Y64" s="297"/>
    </row>
    <row r="65" spans="16:25">
      <c r="P65" s="15"/>
      <c r="S65" s="288"/>
      <c r="T65" s="288"/>
      <c r="U65" s="288"/>
      <c r="V65" s="342"/>
      <c r="W65" s="276"/>
      <c r="X65" s="277"/>
      <c r="Y65" s="297"/>
    </row>
    <row r="66" spans="16:25">
      <c r="P66" s="15"/>
      <c r="S66" s="260" t="s">
        <v>452</v>
      </c>
      <c r="T66" s="288"/>
      <c r="U66" s="288"/>
      <c r="V66" s="261"/>
      <c r="W66" s="263"/>
      <c r="X66" s="261"/>
      <c r="Y66" s="297"/>
    </row>
    <row r="67" spans="16:25">
      <c r="P67" s="15"/>
      <c r="S67" s="288"/>
      <c r="T67" s="288"/>
      <c r="U67" s="288"/>
      <c r="V67" s="278" t="s">
        <v>687</v>
      </c>
      <c r="W67" s="278">
        <v>201</v>
      </c>
      <c r="X67" s="265">
        <v>4</v>
      </c>
      <c r="Y67" s="297"/>
    </row>
    <row r="68" spans="16:25">
      <c r="P68" s="15"/>
      <c r="S68" s="288"/>
      <c r="T68" s="288"/>
      <c r="U68" s="288"/>
      <c r="V68" s="278" t="s">
        <v>688</v>
      </c>
      <c r="W68" s="278">
        <v>211</v>
      </c>
      <c r="X68" s="265">
        <v>4</v>
      </c>
      <c r="Y68" s="297"/>
    </row>
    <row r="69" spans="16:25">
      <c r="P69" s="15"/>
      <c r="S69" s="288"/>
      <c r="T69" s="288"/>
      <c r="U69" s="288"/>
      <c r="V69" s="278" t="s">
        <v>689</v>
      </c>
      <c r="W69" s="278">
        <v>222</v>
      </c>
      <c r="X69" s="265">
        <v>4</v>
      </c>
      <c r="Y69" s="297"/>
    </row>
    <row r="70" spans="16:25">
      <c r="P70" s="15"/>
      <c r="S70" s="288"/>
      <c r="T70" s="288"/>
      <c r="U70" s="288"/>
      <c r="V70" s="278" t="s">
        <v>690</v>
      </c>
      <c r="W70" s="278">
        <v>223</v>
      </c>
      <c r="X70" s="265">
        <v>4</v>
      </c>
      <c r="Y70" s="297"/>
    </row>
    <row r="71" spans="16:25">
      <c r="P71" s="15"/>
      <c r="S71" s="391"/>
      <c r="T71" s="391"/>
      <c r="U71" s="391"/>
      <c r="V71" s="265" t="s">
        <v>691</v>
      </c>
      <c r="W71" s="265">
        <v>224</v>
      </c>
      <c r="X71" s="265">
        <v>4</v>
      </c>
      <c r="Y71" s="297"/>
    </row>
    <row r="72" spans="16:25">
      <c r="P72" s="15"/>
      <c r="S72" s="288"/>
      <c r="T72" s="288"/>
      <c r="U72" s="288"/>
      <c r="V72" s="265" t="s">
        <v>692</v>
      </c>
      <c r="W72" s="265">
        <v>225</v>
      </c>
      <c r="X72" s="265">
        <v>4</v>
      </c>
      <c r="Y72" s="297"/>
    </row>
    <row r="73" spans="16:25">
      <c r="P73" s="15"/>
      <c r="S73" s="288"/>
      <c r="T73" s="288"/>
      <c r="U73" s="288"/>
      <c r="V73" s="265" t="s">
        <v>693</v>
      </c>
      <c r="W73" s="265">
        <v>231</v>
      </c>
      <c r="X73" s="265">
        <v>4</v>
      </c>
      <c r="Y73" s="297"/>
    </row>
    <row r="74" spans="16:25">
      <c r="P74" s="15"/>
      <c r="S74" s="288"/>
      <c r="T74" s="288"/>
      <c r="U74" s="288"/>
      <c r="V74" s="265" t="s">
        <v>694</v>
      </c>
      <c r="W74" s="265">
        <v>241</v>
      </c>
      <c r="X74" s="265">
        <v>4</v>
      </c>
      <c r="Y74" s="297"/>
    </row>
    <row r="75" spans="16:25">
      <c r="P75" s="15"/>
      <c r="S75" s="288"/>
      <c r="T75" s="288"/>
      <c r="U75" s="288"/>
      <c r="V75" s="265" t="s">
        <v>741</v>
      </c>
      <c r="W75" s="265">
        <v>252</v>
      </c>
      <c r="X75" s="265">
        <v>4</v>
      </c>
      <c r="Y75" s="297"/>
    </row>
    <row r="76" spans="16:25">
      <c r="P76" s="15"/>
      <c r="S76" s="288"/>
      <c r="T76" s="288"/>
      <c r="U76" s="288"/>
      <c r="V76" s="265" t="s">
        <v>742</v>
      </c>
      <c r="W76" s="265">
        <v>253</v>
      </c>
      <c r="X76" s="265">
        <v>4</v>
      </c>
      <c r="Y76" s="297"/>
    </row>
    <row r="77" spans="16:25">
      <c r="P77" s="15"/>
      <c r="S77" s="288"/>
      <c r="T77" s="288"/>
      <c r="U77" s="288"/>
      <c r="V77" s="265" t="s">
        <v>695</v>
      </c>
      <c r="W77" s="265">
        <v>261</v>
      </c>
      <c r="X77" s="265">
        <v>4</v>
      </c>
      <c r="Y77" s="297"/>
    </row>
    <row r="78" spans="16:25">
      <c r="P78" s="15"/>
      <c r="S78" s="288"/>
      <c r="T78" s="288"/>
      <c r="U78" s="288"/>
      <c r="V78" s="265" t="s">
        <v>696</v>
      </c>
      <c r="W78" s="265">
        <v>271</v>
      </c>
      <c r="X78" s="265">
        <v>4</v>
      </c>
      <c r="Y78" s="297"/>
    </row>
    <row r="79" spans="16:25">
      <c r="P79" s="15"/>
      <c r="S79" s="288"/>
      <c r="T79" s="260"/>
      <c r="U79" s="260"/>
      <c r="V79" s="265" t="s">
        <v>697</v>
      </c>
      <c r="W79" s="265">
        <v>281</v>
      </c>
      <c r="X79" s="279">
        <v>4</v>
      </c>
      <c r="Y79" s="297"/>
    </row>
    <row r="80" spans="16:25">
      <c r="P80" s="15"/>
      <c r="S80" s="288"/>
      <c r="T80" s="288"/>
      <c r="U80" s="288"/>
      <c r="V80" s="265" t="s">
        <v>698</v>
      </c>
      <c r="W80" s="265">
        <v>202</v>
      </c>
      <c r="X80" s="265">
        <v>4</v>
      </c>
      <c r="Y80" s="297"/>
    </row>
    <row r="81" spans="16:25">
      <c r="P81" s="15"/>
      <c r="S81" s="288"/>
      <c r="T81" s="288"/>
      <c r="U81" s="288"/>
      <c r="V81" s="265" t="s">
        <v>699</v>
      </c>
      <c r="W81" s="265">
        <v>203</v>
      </c>
      <c r="X81" s="265">
        <v>4</v>
      </c>
      <c r="Y81" s="297"/>
    </row>
    <row r="82" spans="16:25">
      <c r="P82" s="15"/>
      <c r="S82" s="288"/>
      <c r="T82" s="288"/>
      <c r="U82" s="288"/>
      <c r="V82" s="265" t="s">
        <v>700</v>
      </c>
      <c r="W82" s="265">
        <v>204</v>
      </c>
      <c r="X82" s="265">
        <v>4</v>
      </c>
      <c r="Y82" s="297"/>
    </row>
    <row r="83" spans="16:25">
      <c r="P83" s="15"/>
      <c r="S83" s="288"/>
      <c r="T83" s="288"/>
      <c r="U83" s="288"/>
      <c r="V83" s="265" t="s">
        <v>701</v>
      </c>
      <c r="W83" s="265">
        <v>293</v>
      </c>
      <c r="X83" s="265">
        <v>4</v>
      </c>
      <c r="Y83" s="297"/>
    </row>
    <row r="84" spans="16:25">
      <c r="P84" s="15"/>
      <c r="S84" s="288"/>
      <c r="T84" s="288"/>
      <c r="U84" s="288"/>
      <c r="V84" s="265" t="s">
        <v>702</v>
      </c>
      <c r="W84" s="265">
        <v>294</v>
      </c>
      <c r="X84" s="265">
        <v>4</v>
      </c>
      <c r="Y84" s="297"/>
    </row>
    <row r="85" spans="16:25">
      <c r="P85" s="15"/>
      <c r="S85" s="288"/>
      <c r="T85" s="288"/>
      <c r="U85" s="288"/>
      <c r="V85" s="265" t="s">
        <v>703</v>
      </c>
      <c r="W85" s="265">
        <v>296</v>
      </c>
      <c r="X85" s="265">
        <v>4</v>
      </c>
      <c r="Y85" s="297"/>
    </row>
    <row r="86" spans="16:25">
      <c r="P86" s="15"/>
      <c r="S86" s="288"/>
      <c r="T86" s="288"/>
      <c r="U86" s="288"/>
      <c r="V86" s="265" t="s">
        <v>704</v>
      </c>
      <c r="W86" s="265">
        <v>205</v>
      </c>
      <c r="X86" s="265">
        <v>4</v>
      </c>
      <c r="Y86" s="297"/>
    </row>
    <row r="87" spans="16:25">
      <c r="P87" s="15"/>
      <c r="S87" s="288"/>
      <c r="T87" s="288"/>
      <c r="U87" s="288"/>
      <c r="V87" s="265" t="s">
        <v>705</v>
      </c>
      <c r="W87" s="265">
        <v>206</v>
      </c>
      <c r="X87" s="265">
        <v>4</v>
      </c>
      <c r="Y87" s="297"/>
    </row>
    <row r="88" spans="16:25">
      <c r="P88" s="15"/>
      <c r="S88" s="288"/>
      <c r="T88" s="288"/>
      <c r="U88" s="288"/>
      <c r="V88" s="265" t="s">
        <v>706</v>
      </c>
      <c r="W88" s="265">
        <v>207</v>
      </c>
      <c r="X88" s="265">
        <v>4</v>
      </c>
      <c r="Y88" s="297"/>
    </row>
    <row r="89" spans="16:25">
      <c r="P89" s="15"/>
      <c r="S89" s="288"/>
      <c r="T89" s="288"/>
      <c r="U89" s="288"/>
      <c r="V89" s="265" t="s">
        <v>707</v>
      </c>
      <c r="W89" s="265">
        <v>291</v>
      </c>
      <c r="X89" s="265">
        <v>4</v>
      </c>
      <c r="Y89" s="297"/>
    </row>
    <row r="90" spans="16:25">
      <c r="P90" s="15"/>
      <c r="S90" s="288"/>
      <c r="T90" s="288"/>
      <c r="U90" s="288"/>
      <c r="V90" s="265" t="s">
        <v>708</v>
      </c>
      <c r="W90" s="265">
        <v>295</v>
      </c>
      <c r="X90" s="265">
        <v>4</v>
      </c>
      <c r="Y90" s="297"/>
    </row>
    <row r="91" spans="16:25">
      <c r="P91" s="15"/>
      <c r="S91" s="288"/>
      <c r="T91" s="288"/>
      <c r="U91" s="288"/>
      <c r="V91" s="342" t="s">
        <v>709</v>
      </c>
      <c r="W91" s="265">
        <v>297</v>
      </c>
      <c r="X91" s="265">
        <v>4</v>
      </c>
      <c r="Y91" s="297"/>
    </row>
    <row r="92" spans="16:25">
      <c r="P92" s="15"/>
      <c r="S92" s="288"/>
      <c r="T92" s="392"/>
      <c r="U92" s="392"/>
      <c r="V92" s="342" t="s">
        <v>710</v>
      </c>
      <c r="W92" s="265">
        <v>298</v>
      </c>
      <c r="X92" s="265">
        <v>4</v>
      </c>
      <c r="Y92" s="297"/>
    </row>
    <row r="93" spans="16:25">
      <c r="P93" s="15"/>
      <c r="S93" s="297"/>
      <c r="T93" s="297"/>
      <c r="U93" s="297"/>
      <c r="V93" s="342" t="s">
        <v>711</v>
      </c>
      <c r="W93" s="265">
        <v>299</v>
      </c>
      <c r="X93" s="265">
        <v>4</v>
      </c>
      <c r="Y93" s="297"/>
    </row>
    <row r="94" spans="16:25">
      <c r="P94" s="15"/>
      <c r="S94" s="297"/>
      <c r="T94" s="297"/>
      <c r="U94" s="297"/>
      <c r="V94" s="342" t="s">
        <v>712</v>
      </c>
      <c r="W94" s="265">
        <v>262</v>
      </c>
      <c r="X94" s="265">
        <v>4</v>
      </c>
      <c r="Y94" s="297"/>
    </row>
    <row r="95" spans="16:25">
      <c r="P95" s="15"/>
      <c r="S95" s="297"/>
      <c r="T95" s="297"/>
      <c r="U95" s="297"/>
      <c r="V95" s="342" t="s">
        <v>713</v>
      </c>
      <c r="W95" s="265">
        <v>263</v>
      </c>
      <c r="X95" s="265">
        <v>4</v>
      </c>
      <c r="Y95" s="297"/>
    </row>
    <row r="96" spans="16:25">
      <c r="P96" s="15"/>
      <c r="S96" s="260"/>
      <c r="T96" s="260"/>
      <c r="U96" s="260"/>
      <c r="V96" s="342" t="s">
        <v>714</v>
      </c>
      <c r="W96" s="529">
        <v>264</v>
      </c>
      <c r="X96" s="529">
        <v>4</v>
      </c>
      <c r="Y96" s="342"/>
    </row>
    <row r="97" spans="16:25">
      <c r="P97" s="15"/>
      <c r="S97" s="260"/>
      <c r="T97" s="260"/>
      <c r="U97" s="260"/>
      <c r="V97" s="342" t="s">
        <v>715</v>
      </c>
      <c r="W97" s="529">
        <v>265</v>
      </c>
      <c r="X97" s="529">
        <v>4</v>
      </c>
      <c r="Y97" s="342"/>
    </row>
    <row r="98" spans="16:25">
      <c r="P98" s="15"/>
      <c r="S98" s="260"/>
      <c r="T98" s="260"/>
      <c r="U98" s="260"/>
      <c r="V98" s="342" t="s">
        <v>716</v>
      </c>
      <c r="W98" s="265">
        <v>266</v>
      </c>
      <c r="X98" s="529">
        <v>4</v>
      </c>
      <c r="Y98" s="342"/>
    </row>
    <row r="99" spans="16:25">
      <c r="P99" s="15"/>
      <c r="S99" s="260"/>
      <c r="T99" s="260"/>
      <c r="U99" s="260"/>
      <c r="V99" s="342" t="s">
        <v>735</v>
      </c>
      <c r="W99" s="641">
        <v>246</v>
      </c>
      <c r="X99" s="529">
        <v>4</v>
      </c>
      <c r="Y99" s="342"/>
    </row>
    <row r="100" spans="16:25">
      <c r="P100" s="15"/>
      <c r="S100" s="260"/>
      <c r="T100" s="260"/>
      <c r="U100" s="260"/>
      <c r="V100" s="342" t="s">
        <v>736</v>
      </c>
      <c r="W100" s="265">
        <v>247</v>
      </c>
      <c r="X100" s="529">
        <v>4</v>
      </c>
      <c r="Y100" s="297"/>
    </row>
    <row r="101" spans="16:25">
      <c r="P101" s="15"/>
      <c r="S101" s="260"/>
      <c r="T101" s="260"/>
      <c r="U101" s="260"/>
      <c r="V101" s="342"/>
      <c r="W101" s="265"/>
      <c r="X101" s="265"/>
      <c r="Y101" s="297"/>
    </row>
    <row r="102" spans="16:25">
      <c r="P102" s="15"/>
      <c r="S102" s="260"/>
      <c r="T102" s="260"/>
      <c r="U102" s="260"/>
      <c r="V102" s="342"/>
      <c r="W102" s="265"/>
      <c r="X102" s="265"/>
      <c r="Y102" s="297"/>
    </row>
    <row r="103" spans="16:25">
      <c r="P103" s="15"/>
      <c r="S103" s="260"/>
      <c r="T103" s="260"/>
      <c r="U103" s="260"/>
      <c r="V103" s="342"/>
      <c r="W103" s="265"/>
      <c r="X103" s="265"/>
      <c r="Y103" s="297"/>
    </row>
    <row r="104" spans="16:25">
      <c r="P104" s="15"/>
      <c r="S104" s="260"/>
      <c r="T104" s="260"/>
      <c r="U104" s="260"/>
      <c r="V104" s="342"/>
      <c r="W104" s="265"/>
      <c r="X104" s="265"/>
      <c r="Y104" s="297"/>
    </row>
    <row r="105" spans="16:25">
      <c r="P105" s="15"/>
      <c r="S105" s="260"/>
      <c r="T105" s="260"/>
      <c r="U105" s="260"/>
      <c r="V105" s="342"/>
      <c r="W105" s="265"/>
      <c r="X105" s="265"/>
      <c r="Y105" s="297"/>
    </row>
    <row r="106" spans="16:25">
      <c r="P106" s="15"/>
      <c r="S106" s="260"/>
      <c r="T106" s="260"/>
      <c r="U106" s="260"/>
      <c r="V106" s="342"/>
      <c r="W106" s="265"/>
      <c r="X106" s="265"/>
      <c r="Y106" s="297"/>
    </row>
    <row r="107" spans="16:25">
      <c r="P107" s="15"/>
      <c r="S107" s="260"/>
      <c r="T107" s="260"/>
      <c r="U107" s="260"/>
      <c r="V107" s="342"/>
      <c r="W107" s="265"/>
      <c r="X107" s="265"/>
      <c r="Y107" s="297"/>
    </row>
    <row r="108" spans="16:25">
      <c r="P108" s="15"/>
      <c r="S108" s="260"/>
      <c r="T108" s="260"/>
      <c r="U108" s="260"/>
      <c r="V108" s="342"/>
      <c r="W108" s="265"/>
      <c r="X108" s="265"/>
      <c r="Y108" s="297"/>
    </row>
    <row r="109" spans="16:25">
      <c r="P109" s="15"/>
      <c r="S109" s="260" t="s">
        <v>453</v>
      </c>
      <c r="T109" s="260"/>
      <c r="U109" s="260"/>
      <c r="V109" s="261"/>
      <c r="W109" s="281"/>
      <c r="X109" s="261"/>
      <c r="Y109" s="297"/>
    </row>
    <row r="110" spans="16:25">
      <c r="P110" s="15"/>
      <c r="S110" s="260"/>
      <c r="T110" s="260"/>
      <c r="U110" s="260"/>
      <c r="V110" s="278" t="s">
        <v>454</v>
      </c>
      <c r="W110" s="264">
        <v>301</v>
      </c>
      <c r="X110" s="265">
        <v>2</v>
      </c>
      <c r="Y110" s="297"/>
    </row>
    <row r="111" spans="16:25">
      <c r="P111" s="15"/>
      <c r="S111" s="260"/>
      <c r="T111" s="260"/>
      <c r="U111" s="260"/>
      <c r="V111" s="278" t="s">
        <v>455</v>
      </c>
      <c r="W111" s="264">
        <v>302</v>
      </c>
      <c r="X111" s="265">
        <v>2</v>
      </c>
      <c r="Y111" s="297"/>
    </row>
    <row r="112" spans="16:25">
      <c r="P112" s="15"/>
      <c r="S112" s="260"/>
      <c r="T112" s="260"/>
      <c r="U112" s="260"/>
      <c r="V112" s="278" t="s">
        <v>456</v>
      </c>
      <c r="W112" s="264">
        <v>303</v>
      </c>
      <c r="X112" s="265">
        <v>2</v>
      </c>
      <c r="Y112" s="297"/>
    </row>
    <row r="113" spans="16:25">
      <c r="P113" s="15"/>
      <c r="S113" s="288"/>
      <c r="T113" s="288"/>
      <c r="U113" s="288"/>
      <c r="V113" s="278" t="s">
        <v>457</v>
      </c>
      <c r="W113" s="264">
        <v>304</v>
      </c>
      <c r="X113" s="265">
        <v>2</v>
      </c>
      <c r="Y113" s="297"/>
    </row>
    <row r="114" spans="16:25">
      <c r="P114" s="15"/>
      <c r="S114" s="288"/>
      <c r="T114" s="260"/>
      <c r="U114" s="260"/>
      <c r="V114" s="265" t="s">
        <v>458</v>
      </c>
      <c r="W114" s="264">
        <v>311</v>
      </c>
      <c r="X114" s="265">
        <v>2</v>
      </c>
      <c r="Y114" s="297"/>
    </row>
    <row r="115" spans="16:25">
      <c r="P115" s="15"/>
      <c r="S115" s="288"/>
      <c r="T115" s="288"/>
      <c r="U115" s="288"/>
      <c r="V115" s="265" t="s">
        <v>459</v>
      </c>
      <c r="W115" s="264">
        <v>312</v>
      </c>
      <c r="X115" s="265">
        <v>2</v>
      </c>
      <c r="Y115" s="297"/>
    </row>
    <row r="116" spans="16:25">
      <c r="P116" s="15"/>
      <c r="S116" s="288"/>
      <c r="T116" s="288"/>
      <c r="U116" s="288"/>
      <c r="V116" s="277" t="s">
        <v>134</v>
      </c>
      <c r="W116" s="276">
        <v>313</v>
      </c>
      <c r="X116" s="277">
        <v>2</v>
      </c>
      <c r="Y116" s="297"/>
    </row>
    <row r="117" spans="16:25">
      <c r="P117" s="15"/>
      <c r="S117" s="288"/>
      <c r="T117" s="288"/>
      <c r="U117" s="288"/>
      <c r="V117" s="277" t="s">
        <v>616</v>
      </c>
      <c r="W117" s="276">
        <v>314</v>
      </c>
      <c r="X117" s="277">
        <v>2</v>
      </c>
      <c r="Y117" s="297"/>
    </row>
    <row r="118" spans="16:25">
      <c r="P118" s="15"/>
      <c r="S118" s="288"/>
      <c r="T118" s="288"/>
      <c r="U118" s="288"/>
      <c r="V118" s="277" t="s">
        <v>474</v>
      </c>
      <c r="W118" s="276">
        <v>315</v>
      </c>
      <c r="X118" s="277">
        <v>2</v>
      </c>
      <c r="Y118" s="297"/>
    </row>
    <row r="119" spans="16:25">
      <c r="P119" s="15"/>
      <c r="S119" s="288"/>
      <c r="T119" s="288"/>
      <c r="U119" s="288"/>
      <c r="V119" s="277" t="s">
        <v>475</v>
      </c>
      <c r="W119" s="276">
        <v>316</v>
      </c>
      <c r="X119" s="277">
        <v>2</v>
      </c>
      <c r="Y119" s="297"/>
    </row>
    <row r="120" spans="16:25">
      <c r="S120" s="288"/>
      <c r="T120" s="288"/>
      <c r="U120" s="288"/>
      <c r="V120" s="277"/>
      <c r="W120" s="276"/>
      <c r="X120" s="277"/>
      <c r="Y120" s="297"/>
    </row>
    <row r="121" spans="16:25">
      <c r="S121" s="288"/>
      <c r="T121" s="288"/>
      <c r="U121" s="288"/>
      <c r="V121" s="277"/>
      <c r="W121" s="276"/>
      <c r="X121" s="277"/>
      <c r="Y121" s="297"/>
    </row>
    <row r="122" spans="16:25">
      <c r="S122" s="288"/>
      <c r="T122" s="288"/>
      <c r="U122" s="288"/>
      <c r="V122" s="277"/>
      <c r="W122" s="276"/>
      <c r="X122" s="277"/>
      <c r="Y122" s="297"/>
    </row>
    <row r="123" spans="16:25">
      <c r="S123" s="288"/>
      <c r="T123" s="288"/>
      <c r="U123" s="288"/>
      <c r="V123" s="277"/>
      <c r="W123" s="276"/>
      <c r="X123" s="277"/>
      <c r="Y123" s="297"/>
    </row>
    <row r="124" spans="16:25">
      <c r="S124" s="288"/>
      <c r="T124" s="288"/>
      <c r="U124" s="288"/>
      <c r="V124" s="277"/>
      <c r="W124" s="276"/>
      <c r="X124" s="277"/>
      <c r="Y124" s="297"/>
    </row>
    <row r="125" spans="16:25">
      <c r="S125" s="288"/>
      <c r="T125" s="288"/>
      <c r="U125" s="288"/>
      <c r="V125" s="277"/>
      <c r="W125" s="276"/>
      <c r="X125" s="277"/>
      <c r="Y125" s="297"/>
    </row>
    <row r="126" spans="16:25">
      <c r="S126" s="288"/>
      <c r="T126" s="288"/>
      <c r="U126" s="288"/>
      <c r="V126" s="393"/>
      <c r="W126" s="394"/>
      <c r="X126" s="393"/>
      <c r="Y126" s="297"/>
    </row>
    <row r="127" spans="16:25">
      <c r="S127" s="260" t="s">
        <v>460</v>
      </c>
      <c r="T127" s="288"/>
      <c r="U127" s="288"/>
      <c r="V127" s="265"/>
      <c r="W127" s="264"/>
      <c r="X127" s="265"/>
      <c r="Y127" s="297"/>
    </row>
    <row r="128" spans="16:25">
      <c r="S128" s="288"/>
      <c r="T128" s="288"/>
      <c r="U128" s="288"/>
      <c r="V128" s="265" t="s">
        <v>461</v>
      </c>
      <c r="W128" s="264">
        <v>321</v>
      </c>
      <c r="X128" s="265">
        <v>3</v>
      </c>
      <c r="Y128" s="297"/>
    </row>
    <row r="129" spans="19:25">
      <c r="S129" s="288"/>
      <c r="T129" s="288"/>
      <c r="U129" s="288"/>
      <c r="V129" s="265" t="s">
        <v>462</v>
      </c>
      <c r="W129" s="264">
        <v>322</v>
      </c>
      <c r="X129" s="265">
        <v>3</v>
      </c>
      <c r="Y129" s="297"/>
    </row>
    <row r="130" spans="19:25">
      <c r="S130" s="288"/>
      <c r="T130" s="288"/>
      <c r="U130" s="288"/>
      <c r="V130" s="265" t="s">
        <v>463</v>
      </c>
      <c r="W130" s="264">
        <v>331</v>
      </c>
      <c r="X130" s="265">
        <v>3</v>
      </c>
      <c r="Y130" s="297"/>
    </row>
    <row r="131" spans="19:25">
      <c r="S131" s="288"/>
      <c r="T131" s="288"/>
      <c r="U131" s="288"/>
      <c r="V131" s="277" t="s">
        <v>399</v>
      </c>
      <c r="W131" s="276">
        <v>341</v>
      </c>
      <c r="X131" s="277">
        <v>3</v>
      </c>
      <c r="Y131" s="395" t="s">
        <v>464</v>
      </c>
    </row>
    <row r="132" spans="19:25">
      <c r="S132" s="288"/>
      <c r="T132" s="288"/>
      <c r="U132" s="288"/>
      <c r="V132" s="277" t="s">
        <v>400</v>
      </c>
      <c r="W132" s="276">
        <v>351</v>
      </c>
      <c r="X132" s="277">
        <v>3</v>
      </c>
      <c r="Y132" s="395" t="s">
        <v>465</v>
      </c>
    </row>
    <row r="133" spans="19:25">
      <c r="S133" s="288"/>
      <c r="T133" s="288"/>
      <c r="U133" s="288"/>
      <c r="V133" s="396"/>
      <c r="W133" s="276"/>
      <c r="X133" s="277"/>
      <c r="Y133" s="397"/>
    </row>
    <row r="134" spans="19:25">
      <c r="S134" s="288"/>
      <c r="T134" s="288"/>
      <c r="U134" s="288"/>
      <c r="V134" s="396"/>
      <c r="W134" s="276"/>
      <c r="X134" s="277"/>
      <c r="Y134" s="397"/>
    </row>
    <row r="135" spans="19:25">
      <c r="S135" s="288"/>
      <c r="T135" s="288"/>
      <c r="U135" s="288"/>
      <c r="V135" s="396"/>
      <c r="W135" s="276"/>
      <c r="X135" s="277"/>
      <c r="Y135" s="397"/>
    </row>
    <row r="136" spans="19:25">
      <c r="S136" s="288"/>
      <c r="T136" s="288"/>
      <c r="U136" s="288"/>
      <c r="V136" s="396"/>
      <c r="W136" s="276"/>
      <c r="X136" s="277"/>
      <c r="Y136" s="397"/>
    </row>
    <row r="137" spans="19:25">
      <c r="S137" s="288"/>
      <c r="T137" s="288"/>
      <c r="U137" s="288"/>
      <c r="V137" s="396"/>
      <c r="W137" s="276"/>
      <c r="X137" s="277"/>
      <c r="Y137" s="397"/>
    </row>
    <row r="138" spans="19:25">
      <c r="S138" s="288"/>
      <c r="T138" s="288"/>
      <c r="U138" s="288"/>
      <c r="V138" s="396"/>
      <c r="W138" s="276"/>
      <c r="X138" s="277"/>
      <c r="Y138" s="397"/>
    </row>
    <row r="139" spans="19:25">
      <c r="S139" s="288"/>
      <c r="T139" s="288"/>
      <c r="U139" s="288"/>
      <c r="V139" s="396"/>
      <c r="W139" s="276"/>
      <c r="X139" s="277"/>
      <c r="Y139" s="397"/>
    </row>
    <row r="140" spans="19:25">
      <c r="S140" s="288"/>
      <c r="T140" s="288"/>
      <c r="U140" s="288"/>
      <c r="V140" s="396"/>
      <c r="W140" s="276"/>
      <c r="X140" s="277"/>
      <c r="Y140" s="397"/>
    </row>
    <row r="141" spans="19:25">
      <c r="S141" s="288"/>
      <c r="T141" s="288"/>
      <c r="U141" s="288"/>
      <c r="V141" s="396"/>
      <c r="W141" s="276"/>
      <c r="X141" s="277"/>
      <c r="Y141" s="397"/>
    </row>
    <row r="142" spans="19:25">
      <c r="S142" s="288"/>
      <c r="T142" s="288"/>
      <c r="U142" s="288"/>
      <c r="V142" s="396"/>
      <c r="W142" s="276"/>
      <c r="X142" s="277"/>
      <c r="Y142" s="397"/>
    </row>
    <row r="143" spans="19:25">
      <c r="S143" s="260" t="s">
        <v>126</v>
      </c>
      <c r="T143" s="288"/>
      <c r="U143" s="288"/>
      <c r="V143" s="282"/>
      <c r="W143" s="283"/>
      <c r="X143" s="261"/>
      <c r="Y143" s="297"/>
    </row>
    <row r="144" spans="19:25">
      <c r="S144" s="288"/>
      <c r="T144" s="288"/>
      <c r="U144" s="288"/>
      <c r="V144" s="275" t="s">
        <v>442</v>
      </c>
      <c r="W144" s="264">
        <v>121</v>
      </c>
      <c r="X144" s="265">
        <v>5</v>
      </c>
      <c r="Y144" s="297"/>
    </row>
    <row r="145" spans="19:25">
      <c r="S145" s="288"/>
      <c r="T145" s="288"/>
      <c r="U145" s="288"/>
      <c r="V145" s="342" t="s">
        <v>443</v>
      </c>
      <c r="W145" s="276">
        <v>601</v>
      </c>
      <c r="X145" s="277">
        <v>5</v>
      </c>
      <c r="Y145" s="297"/>
    </row>
    <row r="146" spans="19:25">
      <c r="S146" s="288"/>
      <c r="T146" s="288"/>
      <c r="U146" s="288"/>
      <c r="V146" s="342" t="s">
        <v>444</v>
      </c>
      <c r="W146" s="276">
        <v>602</v>
      </c>
      <c r="X146" s="277">
        <v>5</v>
      </c>
      <c r="Y146" s="297"/>
    </row>
    <row r="147" spans="19:25">
      <c r="S147" s="288"/>
      <c r="T147" s="288"/>
      <c r="U147" s="288"/>
      <c r="V147" s="342" t="s">
        <v>445</v>
      </c>
      <c r="W147" s="276">
        <v>603</v>
      </c>
      <c r="X147" s="277">
        <v>5</v>
      </c>
      <c r="Y147" s="297"/>
    </row>
    <row r="148" spans="19:25">
      <c r="S148" s="288"/>
      <c r="T148" s="288"/>
      <c r="U148" s="288"/>
      <c r="V148" s="342" t="s">
        <v>446</v>
      </c>
      <c r="W148" s="276">
        <v>604</v>
      </c>
      <c r="X148" s="277">
        <v>5</v>
      </c>
      <c r="Y148" s="297"/>
    </row>
    <row r="149" spans="19:25">
      <c r="S149" s="288"/>
      <c r="T149" s="288"/>
      <c r="U149" s="288"/>
      <c r="V149" s="275" t="s">
        <v>447</v>
      </c>
      <c r="W149" s="264">
        <v>123</v>
      </c>
      <c r="X149" s="265">
        <v>5</v>
      </c>
      <c r="Y149" s="297"/>
    </row>
    <row r="150" spans="19:25">
      <c r="S150" s="288"/>
      <c r="T150" s="288"/>
      <c r="U150" s="288"/>
      <c r="V150" s="275" t="s">
        <v>448</v>
      </c>
      <c r="W150" s="276">
        <v>611</v>
      </c>
      <c r="X150" s="277">
        <v>5</v>
      </c>
      <c r="Y150" s="297"/>
    </row>
    <row r="151" spans="19:25">
      <c r="S151" s="288"/>
      <c r="T151" s="288"/>
      <c r="U151" s="288"/>
      <c r="V151" s="275" t="s">
        <v>449</v>
      </c>
      <c r="W151" s="276">
        <v>612</v>
      </c>
      <c r="X151" s="277">
        <v>5</v>
      </c>
      <c r="Y151" s="297"/>
    </row>
    <row r="152" spans="19:25">
      <c r="S152" s="288"/>
      <c r="T152" s="288"/>
      <c r="U152" s="288"/>
      <c r="V152" s="275" t="s">
        <v>450</v>
      </c>
      <c r="W152" s="276">
        <v>613</v>
      </c>
      <c r="X152" s="277">
        <v>5</v>
      </c>
      <c r="Y152" s="297"/>
    </row>
    <row r="153" spans="19:25">
      <c r="S153" s="288"/>
      <c r="T153" s="288"/>
      <c r="U153" s="288"/>
      <c r="V153" s="275" t="s">
        <v>451</v>
      </c>
      <c r="W153" s="276">
        <v>614</v>
      </c>
      <c r="X153" s="277">
        <v>5</v>
      </c>
      <c r="Y153" s="297"/>
    </row>
    <row r="154" spans="19:25">
      <c r="S154" s="288"/>
      <c r="T154" s="288"/>
      <c r="U154" s="288"/>
      <c r="V154" s="275" t="s">
        <v>356</v>
      </c>
      <c r="W154" s="276">
        <v>615</v>
      </c>
      <c r="X154" s="277">
        <v>5</v>
      </c>
      <c r="Y154" s="297"/>
    </row>
    <row r="155" spans="19:25">
      <c r="S155" s="288"/>
      <c r="T155" s="288"/>
      <c r="U155" s="288"/>
      <c r="V155" s="275"/>
      <c r="W155" s="276"/>
      <c r="X155" s="277"/>
      <c r="Y155" s="297"/>
    </row>
    <row r="156" spans="19:25">
      <c r="S156" s="288"/>
      <c r="T156" s="288"/>
      <c r="U156" s="288"/>
      <c r="V156" s="275"/>
      <c r="W156" s="276"/>
      <c r="X156" s="277"/>
      <c r="Y156" s="297"/>
    </row>
    <row r="157" spans="19:25">
      <c r="S157" s="288"/>
      <c r="T157" s="288"/>
      <c r="U157" s="288"/>
      <c r="V157" s="275"/>
      <c r="W157" s="276"/>
      <c r="X157" s="277"/>
      <c r="Y157" s="297"/>
    </row>
    <row r="158" spans="19:25">
      <c r="S158" s="288"/>
      <c r="T158" s="288"/>
      <c r="U158" s="288"/>
      <c r="V158" s="275"/>
      <c r="W158" s="276"/>
      <c r="X158" s="277"/>
      <c r="Y158" s="297"/>
    </row>
    <row r="159" spans="19:25">
      <c r="S159" s="288"/>
      <c r="T159" s="288"/>
      <c r="U159" s="288"/>
      <c r="V159" s="275"/>
      <c r="W159" s="276"/>
      <c r="X159" s="277"/>
      <c r="Y159" s="297"/>
    </row>
    <row r="160" spans="19:25">
      <c r="S160" s="288"/>
      <c r="T160" s="288"/>
      <c r="U160" s="288"/>
      <c r="V160" s="275"/>
      <c r="W160" s="276"/>
      <c r="X160" s="277"/>
      <c r="Y160" s="297"/>
    </row>
    <row r="161" spans="19:25">
      <c r="S161" s="288"/>
      <c r="T161" s="288"/>
      <c r="U161" s="288"/>
      <c r="V161" s="275"/>
      <c r="W161" s="276"/>
      <c r="X161" s="277"/>
      <c r="Y161" s="297"/>
    </row>
    <row r="162" spans="19:25">
      <c r="S162" s="288"/>
      <c r="T162" s="288"/>
      <c r="U162" s="288"/>
      <c r="V162" s="275"/>
      <c r="W162" s="276"/>
      <c r="X162" s="277"/>
      <c r="Y162" s="297"/>
    </row>
    <row r="163" spans="19:25">
      <c r="S163" s="288"/>
      <c r="T163" s="288"/>
      <c r="U163" s="288"/>
      <c r="V163" s="275"/>
      <c r="W163" s="276"/>
      <c r="X163" s="277"/>
      <c r="Y163" s="297"/>
    </row>
    <row r="164" spans="19:25">
      <c r="S164" s="288"/>
      <c r="T164" s="288"/>
      <c r="U164" s="288"/>
      <c r="V164" s="275"/>
      <c r="W164" s="276"/>
      <c r="X164" s="277"/>
      <c r="Y164" s="297"/>
    </row>
    <row r="165" spans="19:25">
      <c r="S165" s="288" t="s">
        <v>531</v>
      </c>
      <c r="T165" s="288"/>
      <c r="U165" s="288"/>
      <c r="V165" s="263"/>
      <c r="W165" s="263"/>
      <c r="X165" s="261"/>
      <c r="Y165" s="297"/>
    </row>
    <row r="166" spans="19:25">
      <c r="S166" s="288"/>
      <c r="T166" s="288"/>
      <c r="U166" s="288"/>
      <c r="V166" s="267" t="s">
        <v>466</v>
      </c>
      <c r="W166" s="264">
        <v>410</v>
      </c>
      <c r="X166" s="265">
        <v>7</v>
      </c>
      <c r="Y166" s="297"/>
    </row>
    <row r="167" spans="19:25">
      <c r="S167" s="288"/>
      <c r="T167" s="288"/>
      <c r="U167" s="288"/>
      <c r="V167" s="267" t="s">
        <v>530</v>
      </c>
      <c r="W167" s="264">
        <v>420</v>
      </c>
      <c r="X167" s="265">
        <v>7</v>
      </c>
      <c r="Y167" s="297"/>
    </row>
    <row r="168" spans="19:25">
      <c r="S168" s="288"/>
      <c r="T168" s="288"/>
      <c r="U168" s="288"/>
      <c r="V168" s="267" t="s">
        <v>467</v>
      </c>
      <c r="W168" s="264">
        <v>430</v>
      </c>
      <c r="X168" s="265">
        <v>7</v>
      </c>
      <c r="Y168" s="297"/>
    </row>
    <row r="169" spans="19:25">
      <c r="S169" s="288"/>
      <c r="T169" s="288"/>
      <c r="U169" s="288"/>
      <c r="V169" s="267" t="s">
        <v>468</v>
      </c>
      <c r="W169" s="264">
        <v>440</v>
      </c>
      <c r="X169" s="265">
        <v>7</v>
      </c>
      <c r="Y169" s="297"/>
    </row>
    <row r="170" spans="19:25">
      <c r="S170" s="288"/>
      <c r="T170" s="288"/>
      <c r="U170" s="288"/>
      <c r="V170" s="267" t="s">
        <v>469</v>
      </c>
      <c r="W170" s="264">
        <v>450</v>
      </c>
      <c r="X170" s="265">
        <v>7</v>
      </c>
      <c r="Y170" s="297"/>
    </row>
    <row r="171" spans="19:25">
      <c r="S171" s="288"/>
      <c r="T171" s="288"/>
      <c r="U171" s="288"/>
      <c r="V171" s="267" t="s">
        <v>470</v>
      </c>
      <c r="W171" s="264">
        <v>460</v>
      </c>
      <c r="X171" s="265">
        <v>7</v>
      </c>
      <c r="Y171" s="297"/>
    </row>
    <row r="172" spans="19:25">
      <c r="S172" s="288"/>
      <c r="T172" s="288"/>
      <c r="U172" s="288"/>
      <c r="V172" s="267" t="s">
        <v>471</v>
      </c>
      <c r="W172" s="264">
        <v>470</v>
      </c>
      <c r="X172" s="265">
        <v>7</v>
      </c>
      <c r="Y172" s="297"/>
    </row>
    <row r="173" spans="19:25">
      <c r="S173" s="288"/>
      <c r="T173" s="288"/>
      <c r="U173" s="288"/>
      <c r="V173" s="267" t="s">
        <v>472</v>
      </c>
      <c r="W173" s="264">
        <v>480</v>
      </c>
      <c r="X173" s="265">
        <v>7</v>
      </c>
      <c r="Y173" s="297"/>
    </row>
    <row r="174" spans="19:25">
      <c r="S174" s="288"/>
      <c r="T174" s="288"/>
      <c r="U174" s="288"/>
      <c r="V174" s="267" t="s">
        <v>473</v>
      </c>
      <c r="W174" s="264">
        <v>490</v>
      </c>
      <c r="X174" s="265">
        <v>7</v>
      </c>
      <c r="Y174" s="297"/>
    </row>
    <row r="175" spans="19:25">
      <c r="S175" s="288"/>
      <c r="T175" s="288"/>
      <c r="U175" s="288"/>
      <c r="V175" s="267" t="s">
        <v>333</v>
      </c>
      <c r="W175" s="264">
        <v>491</v>
      </c>
      <c r="X175" s="265">
        <v>7</v>
      </c>
      <c r="Y175" s="297"/>
    </row>
    <row r="176" spans="19:25">
      <c r="S176" s="288"/>
      <c r="T176" s="288"/>
      <c r="U176" s="288"/>
      <c r="V176" s="267" t="s">
        <v>334</v>
      </c>
      <c r="W176" s="264">
        <v>492</v>
      </c>
      <c r="X176" s="265">
        <v>7</v>
      </c>
      <c r="Y176" s="297"/>
    </row>
    <row r="177" spans="19:25">
      <c r="S177" s="288"/>
      <c r="T177" s="288"/>
      <c r="U177" s="288"/>
      <c r="V177" s="267" t="s">
        <v>478</v>
      </c>
      <c r="W177" s="264">
        <v>493</v>
      </c>
      <c r="X177" s="265">
        <v>7</v>
      </c>
      <c r="Y177" s="297"/>
    </row>
    <row r="178" spans="19:25">
      <c r="S178" s="288"/>
      <c r="T178" s="288"/>
      <c r="U178" s="288"/>
      <c r="V178" s="268"/>
      <c r="W178" s="264"/>
      <c r="X178" s="265"/>
      <c r="Y178" s="297"/>
    </row>
    <row r="179" spans="19:25">
      <c r="S179" s="288"/>
      <c r="T179" s="288"/>
      <c r="U179" s="288"/>
      <c r="V179" s="268"/>
      <c r="W179" s="264"/>
      <c r="X179" s="265"/>
      <c r="Y179" s="297"/>
    </row>
    <row r="180" spans="19:25">
      <c r="S180" s="288"/>
      <c r="T180" s="288"/>
      <c r="U180" s="288"/>
      <c r="V180" s="268"/>
      <c r="W180" s="264"/>
      <c r="X180" s="265"/>
      <c r="Y180" s="297"/>
    </row>
    <row r="181" spans="19:25">
      <c r="S181" s="288"/>
      <c r="T181" s="288"/>
      <c r="U181" s="288"/>
      <c r="V181" s="268"/>
      <c r="W181" s="264"/>
      <c r="X181" s="265"/>
      <c r="Y181" s="297"/>
    </row>
    <row r="182" spans="19:25">
      <c r="S182" s="288"/>
      <c r="T182" s="288"/>
      <c r="U182" s="288"/>
      <c r="V182" s="268"/>
      <c r="W182" s="264"/>
      <c r="X182" s="265"/>
      <c r="Y182" s="297"/>
    </row>
    <row r="183" spans="19:25">
      <c r="S183" s="288"/>
      <c r="T183" s="288"/>
      <c r="U183" s="288"/>
      <c r="V183" s="268"/>
      <c r="W183" s="264"/>
      <c r="X183" s="265"/>
      <c r="Y183" s="297"/>
    </row>
    <row r="184" spans="19:25">
      <c r="S184" s="288"/>
      <c r="T184" s="288"/>
      <c r="U184" s="288"/>
      <c r="V184" s="268"/>
      <c r="W184" s="264"/>
      <c r="X184" s="265"/>
      <c r="Y184" s="297"/>
    </row>
    <row r="185" spans="19:25">
      <c r="S185" s="288"/>
      <c r="T185" s="288"/>
      <c r="U185" s="288"/>
      <c r="V185" s="268"/>
      <c r="W185" s="264"/>
      <c r="X185" s="265"/>
      <c r="Y185" s="297"/>
    </row>
    <row r="186" spans="19:25">
      <c r="S186" s="288"/>
      <c r="T186" s="288"/>
      <c r="U186" s="288"/>
      <c r="V186" s="268"/>
      <c r="W186" s="264"/>
      <c r="X186" s="265"/>
      <c r="Y186" s="297"/>
    </row>
    <row r="187" spans="19:25">
      <c r="S187" s="288" t="s">
        <v>321</v>
      </c>
      <c r="T187" s="288"/>
      <c r="U187" s="288"/>
      <c r="V187" s="284"/>
      <c r="W187" s="261"/>
      <c r="X187" s="261"/>
      <c r="Y187" s="297"/>
    </row>
    <row r="188" spans="19:25">
      <c r="S188" s="288"/>
      <c r="T188" s="288"/>
      <c r="U188" s="288"/>
      <c r="V188" s="285" t="s">
        <v>401</v>
      </c>
      <c r="W188" s="278">
        <v>510</v>
      </c>
      <c r="X188" s="265">
        <v>8</v>
      </c>
      <c r="Y188" s="297"/>
    </row>
    <row r="189" spans="19:25">
      <c r="S189" s="288"/>
      <c r="T189" s="288"/>
      <c r="U189" s="288"/>
      <c r="V189" s="285" t="s">
        <v>402</v>
      </c>
      <c r="W189" s="278">
        <v>520</v>
      </c>
      <c r="X189" s="265">
        <v>8</v>
      </c>
      <c r="Y189" s="297"/>
    </row>
    <row r="190" spans="19:25">
      <c r="S190" s="288"/>
      <c r="T190" s="288"/>
      <c r="U190" s="288"/>
      <c r="V190" s="285" t="s">
        <v>403</v>
      </c>
      <c r="W190" s="278">
        <v>530</v>
      </c>
      <c r="X190" s="265">
        <v>8</v>
      </c>
      <c r="Y190" s="297"/>
    </row>
    <row r="191" spans="19:25">
      <c r="S191" s="288"/>
      <c r="T191" s="288"/>
      <c r="U191" s="288"/>
      <c r="V191" s="285" t="s">
        <v>404</v>
      </c>
      <c r="W191" s="278">
        <v>540</v>
      </c>
      <c r="X191" s="265">
        <v>8</v>
      </c>
      <c r="Y191" s="297"/>
    </row>
    <row r="192" spans="19:25">
      <c r="S192" s="288"/>
      <c r="T192" s="288"/>
      <c r="U192" s="288"/>
      <c r="V192" s="285" t="s">
        <v>405</v>
      </c>
      <c r="W192" s="265">
        <v>550</v>
      </c>
      <c r="X192" s="265">
        <v>8</v>
      </c>
      <c r="Y192" s="297"/>
    </row>
    <row r="193" spans="19:25">
      <c r="S193" s="288"/>
      <c r="T193" s="288"/>
      <c r="U193" s="288"/>
      <c r="V193" s="285" t="s">
        <v>406</v>
      </c>
      <c r="W193" s="265">
        <v>560</v>
      </c>
      <c r="X193" s="265">
        <v>8</v>
      </c>
      <c r="Y193" s="297"/>
    </row>
    <row r="194" spans="19:25">
      <c r="V194" s="265"/>
      <c r="W194" s="264"/>
      <c r="X194" s="265"/>
    </row>
    <row r="195" spans="19:25">
      <c r="V195" s="265"/>
      <c r="W195" s="264"/>
      <c r="X195" s="265"/>
    </row>
    <row r="196" spans="19:25">
      <c r="V196" s="265"/>
      <c r="W196" s="264"/>
      <c r="X196" s="265"/>
    </row>
    <row r="197" spans="19:25">
      <c r="V197" s="265"/>
      <c r="W197" s="264"/>
      <c r="X197" s="265"/>
    </row>
    <row r="198" spans="19:25">
      <c r="V198" s="265"/>
      <c r="W198" s="264"/>
      <c r="X198" s="265"/>
    </row>
    <row r="199" spans="19:25">
      <c r="V199" s="265"/>
      <c r="W199" s="264"/>
      <c r="X199" s="265"/>
    </row>
    <row r="200" spans="19:25">
      <c r="V200" s="265"/>
      <c r="W200" s="264"/>
      <c r="X200" s="265"/>
    </row>
    <row r="201" spans="19:25">
      <c r="V201" s="265"/>
      <c r="W201" s="264"/>
      <c r="X201" s="265"/>
    </row>
    <row r="202" spans="19:25">
      <c r="V202" s="265"/>
      <c r="W202" s="264"/>
      <c r="X202" s="265"/>
    </row>
    <row r="203" spans="19:25">
      <c r="V203" s="280"/>
      <c r="W203" s="587"/>
      <c r="X203" s="280"/>
    </row>
    <row r="204" spans="19:25">
      <c r="S204" s="288" t="s">
        <v>624</v>
      </c>
      <c r="T204" s="288"/>
      <c r="U204" s="288"/>
      <c r="V204" s="290"/>
      <c r="W204" s="263"/>
      <c r="X204" s="583"/>
    </row>
    <row r="205" spans="19:25">
      <c r="S205" s="288"/>
      <c r="T205" s="288"/>
      <c r="U205" s="288"/>
      <c r="V205" s="268" t="s">
        <v>640</v>
      </c>
      <c r="W205" s="264">
        <v>410</v>
      </c>
      <c r="X205" s="585">
        <v>7</v>
      </c>
    </row>
    <row r="206" spans="19:25">
      <c r="S206" s="288"/>
      <c r="T206" s="288"/>
      <c r="U206" s="288"/>
      <c r="V206" s="268" t="s">
        <v>530</v>
      </c>
      <c r="W206" s="264">
        <v>420</v>
      </c>
      <c r="X206" s="585">
        <v>7</v>
      </c>
    </row>
    <row r="207" spans="19:25">
      <c r="S207" s="288"/>
      <c r="T207" s="288"/>
      <c r="U207" s="288"/>
      <c r="V207" s="268" t="s">
        <v>641</v>
      </c>
      <c r="W207" s="264">
        <v>430</v>
      </c>
      <c r="X207" s="585">
        <v>7</v>
      </c>
    </row>
    <row r="208" spans="19:25">
      <c r="S208" s="288"/>
      <c r="T208" s="288"/>
      <c r="U208" s="288"/>
      <c r="V208" s="268" t="s">
        <v>642</v>
      </c>
      <c r="W208" s="264">
        <v>440</v>
      </c>
      <c r="X208" s="585">
        <v>7</v>
      </c>
    </row>
    <row r="209" spans="19:24">
      <c r="S209" s="288"/>
      <c r="T209" s="288"/>
      <c r="U209" s="288"/>
      <c r="V209" s="268" t="s">
        <v>643</v>
      </c>
      <c r="W209" s="264">
        <v>450</v>
      </c>
      <c r="X209" s="585">
        <v>7</v>
      </c>
    </row>
    <row r="210" spans="19:24">
      <c r="S210" s="288"/>
      <c r="T210" s="288"/>
      <c r="U210" s="288"/>
      <c r="V210" s="268" t="s">
        <v>644</v>
      </c>
      <c r="W210" s="264">
        <v>460</v>
      </c>
      <c r="X210" s="585">
        <v>7</v>
      </c>
    </row>
    <row r="211" spans="19:24">
      <c r="S211" s="288"/>
      <c r="T211" s="288"/>
      <c r="U211" s="288"/>
      <c r="V211" s="268" t="s">
        <v>645</v>
      </c>
      <c r="W211" s="264">
        <v>470</v>
      </c>
      <c r="X211" s="585">
        <v>7</v>
      </c>
    </row>
    <row r="212" spans="19:24">
      <c r="S212" s="288"/>
      <c r="T212" s="288"/>
      <c r="U212" s="288"/>
      <c r="V212" s="268" t="s">
        <v>646</v>
      </c>
      <c r="W212" s="264">
        <v>480</v>
      </c>
      <c r="X212" s="585">
        <v>7</v>
      </c>
    </row>
    <row r="213" spans="19:24">
      <c r="S213" s="288"/>
      <c r="T213" s="288"/>
      <c r="U213" s="288"/>
      <c r="V213" s="268" t="s">
        <v>648</v>
      </c>
      <c r="W213" s="264">
        <v>490</v>
      </c>
      <c r="X213" s="585">
        <v>7</v>
      </c>
    </row>
    <row r="214" spans="19:24">
      <c r="S214" s="288"/>
      <c r="T214" s="288"/>
      <c r="U214" s="288"/>
      <c r="V214" s="268" t="s">
        <v>333</v>
      </c>
      <c r="W214" s="264">
        <v>491</v>
      </c>
      <c r="X214" s="585">
        <v>7</v>
      </c>
    </row>
    <row r="215" spans="19:24">
      <c r="S215" s="288"/>
      <c r="T215" s="288"/>
      <c r="U215" s="288"/>
      <c r="V215" s="268" t="s">
        <v>334</v>
      </c>
      <c r="W215" s="264">
        <v>492</v>
      </c>
      <c r="X215" s="585">
        <v>7</v>
      </c>
    </row>
    <row r="216" spans="19:24">
      <c r="S216" s="288"/>
      <c r="T216" s="288"/>
      <c r="U216" s="288"/>
      <c r="V216" s="268" t="s">
        <v>478</v>
      </c>
      <c r="W216" s="264">
        <v>493</v>
      </c>
      <c r="X216" s="585">
        <v>7</v>
      </c>
    </row>
    <row r="217" spans="19:24">
      <c r="S217" s="288"/>
      <c r="T217" s="288"/>
      <c r="U217" s="288"/>
      <c r="V217" s="584" t="s">
        <v>625</v>
      </c>
      <c r="W217" s="264">
        <v>701</v>
      </c>
      <c r="X217" s="585">
        <v>7</v>
      </c>
    </row>
    <row r="218" spans="19:24">
      <c r="S218" s="288"/>
      <c r="T218" s="288"/>
      <c r="U218" s="288"/>
      <c r="V218" s="395" t="s">
        <v>626</v>
      </c>
      <c r="W218" s="264">
        <v>702</v>
      </c>
      <c r="X218" s="585">
        <v>7</v>
      </c>
    </row>
    <row r="219" spans="19:24">
      <c r="S219" s="288"/>
      <c r="T219" s="288"/>
      <c r="U219" s="288"/>
      <c r="V219" s="395" t="s">
        <v>627</v>
      </c>
      <c r="W219" s="264">
        <v>703</v>
      </c>
      <c r="X219" s="585">
        <v>7</v>
      </c>
    </row>
    <row r="220" spans="19:24">
      <c r="S220" s="288"/>
      <c r="T220" s="288"/>
      <c r="U220" s="288"/>
      <c r="V220" s="396" t="s">
        <v>628</v>
      </c>
      <c r="W220" s="264">
        <v>704</v>
      </c>
      <c r="X220" s="585">
        <v>7</v>
      </c>
    </row>
    <row r="221" spans="19:24">
      <c r="S221" s="288"/>
      <c r="T221" s="288"/>
      <c r="U221" s="288"/>
      <c r="V221" s="396" t="s">
        <v>629</v>
      </c>
      <c r="W221" s="264">
        <v>705</v>
      </c>
      <c r="X221" s="585">
        <v>7</v>
      </c>
    </row>
    <row r="222" spans="19:24">
      <c r="S222" s="288"/>
      <c r="T222" s="288"/>
      <c r="U222" s="288"/>
      <c r="V222" s="396" t="s">
        <v>630</v>
      </c>
      <c r="W222" s="264">
        <v>706</v>
      </c>
      <c r="X222" s="585">
        <v>7</v>
      </c>
    </row>
    <row r="223" spans="19:24">
      <c r="S223" s="288"/>
      <c r="T223" s="288"/>
      <c r="U223" s="288"/>
      <c r="V223" s="396" t="s">
        <v>631</v>
      </c>
      <c r="W223" s="264">
        <v>707</v>
      </c>
      <c r="X223" s="585">
        <v>7</v>
      </c>
    </row>
    <row r="224" spans="19:24">
      <c r="S224" s="288"/>
      <c r="T224" s="288"/>
      <c r="U224" s="288"/>
      <c r="V224" s="396" t="s">
        <v>632</v>
      </c>
      <c r="W224" s="264">
        <v>708</v>
      </c>
      <c r="X224" s="585">
        <v>7</v>
      </c>
    </row>
    <row r="225" spans="19:24">
      <c r="S225" s="288"/>
      <c r="T225" s="288"/>
      <c r="U225" s="288"/>
      <c r="V225" s="396" t="s">
        <v>633</v>
      </c>
      <c r="W225" s="264">
        <v>709</v>
      </c>
      <c r="X225" s="585">
        <v>7</v>
      </c>
    </row>
    <row r="226" spans="19:24">
      <c r="S226" s="288"/>
      <c r="T226" s="288"/>
      <c r="U226" s="288"/>
      <c r="V226" s="396" t="s">
        <v>634</v>
      </c>
      <c r="W226" s="264">
        <v>710</v>
      </c>
      <c r="X226" s="585">
        <v>7</v>
      </c>
    </row>
    <row r="227" spans="19:24">
      <c r="S227" s="288"/>
      <c r="T227" s="288"/>
      <c r="U227" s="288"/>
      <c r="V227" s="395" t="s">
        <v>635</v>
      </c>
      <c r="W227" s="264">
        <v>711</v>
      </c>
      <c r="X227" s="585">
        <v>7</v>
      </c>
    </row>
    <row r="228" spans="19:24">
      <c r="V228" s="395" t="s">
        <v>636</v>
      </c>
      <c r="W228" s="264">
        <v>712</v>
      </c>
      <c r="X228" s="585">
        <v>7</v>
      </c>
    </row>
    <row r="229" spans="19:24">
      <c r="V229" s="395" t="s">
        <v>647</v>
      </c>
      <c r="W229" s="264">
        <v>713</v>
      </c>
      <c r="X229" s="585">
        <v>7</v>
      </c>
    </row>
    <row r="230" spans="19:24">
      <c r="V230" s="395"/>
      <c r="W230" s="267"/>
      <c r="X230" s="585"/>
    </row>
    <row r="231" spans="19:24">
      <c r="V231" s="395"/>
      <c r="W231" s="264"/>
      <c r="X231" s="585"/>
    </row>
    <row r="232" spans="19:24">
      <c r="V232" s="395"/>
      <c r="W232" s="264"/>
      <c r="X232" s="585"/>
    </row>
    <row r="233" spans="19:24">
      <c r="V233" s="395"/>
      <c r="W233" s="264"/>
      <c r="X233" s="585"/>
    </row>
    <row r="234" spans="19:24">
      <c r="V234" s="395"/>
      <c r="W234" s="264"/>
      <c r="X234" s="585"/>
    </row>
    <row r="235" spans="19:24">
      <c r="V235" s="395"/>
      <c r="W235" s="264"/>
      <c r="X235" s="585"/>
    </row>
    <row r="236" spans="19:24">
      <c r="V236" s="395"/>
      <c r="W236" s="264"/>
      <c r="X236" s="585"/>
    </row>
    <row r="237" spans="19:24">
      <c r="V237" s="586"/>
      <c r="W237" s="587"/>
      <c r="X237" s="588"/>
    </row>
    <row r="238" spans="19:24">
      <c r="W238" s="287"/>
    </row>
    <row r="239" spans="19:24">
      <c r="W239" s="287"/>
    </row>
    <row r="240" spans="19:24">
      <c r="W240" s="287"/>
    </row>
    <row r="241" spans="23:23">
      <c r="W241" s="287"/>
    </row>
    <row r="242" spans="23:23">
      <c r="W242" s="287"/>
    </row>
    <row r="243" spans="23:23">
      <c r="W243" s="287"/>
    </row>
    <row r="244" spans="23:23">
      <c r="W244" s="287"/>
    </row>
    <row r="245" spans="23:23">
      <c r="W245" s="287"/>
    </row>
    <row r="246" spans="23:23">
      <c r="W246" s="287"/>
    </row>
    <row r="247" spans="23:23">
      <c r="W247" s="287"/>
    </row>
    <row r="248" spans="23:23">
      <c r="W248" s="287"/>
    </row>
    <row r="249" spans="23:23">
      <c r="W249" s="287"/>
    </row>
    <row r="250" spans="23:23">
      <c r="W250" s="287"/>
    </row>
    <row r="251" spans="23:23">
      <c r="W251" s="287"/>
    </row>
    <row r="252" spans="23:23">
      <c r="W252" s="287"/>
    </row>
    <row r="253" spans="23:23">
      <c r="W253" s="287"/>
    </row>
    <row r="254" spans="23:23">
      <c r="W254" s="287"/>
    </row>
    <row r="255" spans="23:23">
      <c r="W255" s="287"/>
    </row>
    <row r="256" spans="23:23">
      <c r="W256" s="287"/>
    </row>
    <row r="257" spans="23:23">
      <c r="W257" s="287"/>
    </row>
  </sheetData>
  <sheetProtection algorithmName="SHA-512" hashValue="Zh7pIyCddhPRWJhNkSgaMTvLjFKIbSX73WuacibrcPyEgKZlbxeTO9SYcVOtfP/T/UUh+4C35NLYfXmHcq2SFQ==" saltValue="muxJsRoUBuciDkgkEqcQig==" spinCount="100000" sheet="1" objects="1" scenarios="1"/>
  <mergeCells count="1">
    <mergeCell ref="E50:G50"/>
  </mergeCells>
  <phoneticPr fontId="3"/>
  <dataValidations xWindow="731" yWindow="294" count="7">
    <dataValidation type="custom" allowBlank="1" showInputMessage="1" showErrorMessage="1" sqref="G5:G9" xr:uid="{00000000-0002-0000-0200-000000000000}">
      <formula1>TRIM(G5)&lt;&gt;""</formula1>
    </dataValidation>
    <dataValidation type="custom" operator="greaterThanOrEqual" allowBlank="1" showInputMessage="1" showErrorMessage="1" sqref="G17" xr:uid="{00000000-0002-0000-0200-000001000000}">
      <formula1>TRIM(G17)&lt;&gt;""</formula1>
    </dataValidation>
    <dataValidation type="whole" allowBlank="1" showInputMessage="1" showErrorMessage="1" sqref="G21:G24" xr:uid="{00000000-0002-0000-0200-000002000000}">
      <formula1>0</formula1>
      <formula2>100</formula2>
    </dataValidation>
    <dataValidation type="list" allowBlank="1" showInputMessage="1" showErrorMessage="1" promptTitle="地域特性コード" prompt="リストから選択してください。" sqref="G14" xr:uid="{00000000-0002-0000-0200-000003000000}">
      <formula1>INDIRECT($AB$9)</formula1>
    </dataValidation>
    <dataValidation type="list" allowBlank="1" showInputMessage="1" showErrorMessage="1" promptTitle="施工場所コード" prompt="リストから選択してください。" sqref="G16" xr:uid="{00000000-0002-0000-0200-000005000000}">
      <formula1>$Y$2:$Y$6</formula1>
    </dataValidation>
    <dataValidation type="list" allowBlank="1" showInputMessage="1" showErrorMessage="1" promptTitle="発注年度" prompt="リストから選択してください。" sqref="G13" xr:uid="{00000000-0002-0000-0200-000006000000}">
      <formula1>発注年度</formula1>
    </dataValidation>
    <dataValidation type="list" allowBlank="1" showInputMessage="1" showErrorMessage="1" promptTitle="工種コード" prompt="リストから選択してください。" sqref="G15" xr:uid="{00000000-0002-0000-0200-000004000000}">
      <formula1>工種</formula1>
    </dataValidation>
  </dataValidations>
  <pageMargins left="0.75" right="0.75" top="0.77" bottom="1" header="0.51200000000000001" footer="0.51200000000000001"/>
  <pageSetup paperSize="9" scale="94" orientation="portrait" horizontalDpi="4294967292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D93E-B9EC-4E0C-A87D-D206040C4DFA}">
  <dimension ref="A1:F62"/>
  <sheetViews>
    <sheetView workbookViewId="0">
      <selection activeCell="F41" sqref="F41"/>
    </sheetView>
  </sheetViews>
  <sheetFormatPr defaultRowHeight="13.5"/>
  <sheetData>
    <row r="1" spans="1:1">
      <c r="A1" s="661" t="s">
        <v>769</v>
      </c>
    </row>
    <row r="2" spans="1:1">
      <c r="A2" s="662"/>
    </row>
    <row r="3" spans="1:1">
      <c r="A3" s="7" t="s">
        <v>770</v>
      </c>
    </row>
    <row r="4" spans="1:1">
      <c r="A4" s="7" t="s">
        <v>771</v>
      </c>
    </row>
    <row r="5" spans="1:1">
      <c r="A5" s="7" t="s">
        <v>772</v>
      </c>
    </row>
    <row r="6" spans="1:1">
      <c r="A6" s="7" t="s">
        <v>773</v>
      </c>
    </row>
    <row r="7" spans="1:1">
      <c r="A7" s="7" t="s">
        <v>774</v>
      </c>
    </row>
    <row r="8" spans="1:1">
      <c r="A8" s="7" t="s">
        <v>775</v>
      </c>
    </row>
    <row r="9" spans="1:1">
      <c r="A9" s="7" t="s">
        <v>776</v>
      </c>
    </row>
    <row r="10" spans="1:1">
      <c r="A10" s="663" t="s">
        <v>777</v>
      </c>
    </row>
    <row r="11" spans="1:1">
      <c r="A11" s="663" t="s">
        <v>778</v>
      </c>
    </row>
    <row r="12" spans="1:1">
      <c r="A12" s="7" t="s">
        <v>779</v>
      </c>
    </row>
    <row r="13" spans="1:1">
      <c r="A13" s="663" t="s">
        <v>780</v>
      </c>
    </row>
    <row r="14" spans="1:1">
      <c r="A14" s="663" t="s">
        <v>781</v>
      </c>
    </row>
    <row r="15" spans="1:1">
      <c r="A15" s="663" t="s">
        <v>782</v>
      </c>
    </row>
    <row r="16" spans="1:1">
      <c r="A16" s="663" t="s">
        <v>783</v>
      </c>
    </row>
    <row r="17" spans="1:1">
      <c r="A17" s="663" t="s">
        <v>784</v>
      </c>
    </row>
    <row r="18" spans="1:1">
      <c r="A18" s="663" t="s">
        <v>785</v>
      </c>
    </row>
    <row r="19" spans="1:1">
      <c r="A19" s="663" t="s">
        <v>786</v>
      </c>
    </row>
    <row r="20" spans="1:1">
      <c r="A20" s="663" t="s">
        <v>787</v>
      </c>
    </row>
    <row r="21" spans="1:1">
      <c r="A21" s="663" t="s">
        <v>788</v>
      </c>
    </row>
    <row r="22" spans="1:1">
      <c r="A22" s="663" t="s">
        <v>707</v>
      </c>
    </row>
    <row r="23" spans="1:1">
      <c r="A23" s="663" t="s">
        <v>789</v>
      </c>
    </row>
    <row r="24" spans="1:1">
      <c r="A24" s="663" t="s">
        <v>790</v>
      </c>
    </row>
    <row r="25" spans="1:1">
      <c r="A25" s="663" t="s">
        <v>791</v>
      </c>
    </row>
    <row r="26" spans="1:1">
      <c r="A26" s="663" t="s">
        <v>708</v>
      </c>
    </row>
    <row r="27" spans="1:1">
      <c r="A27" s="663" t="s">
        <v>792</v>
      </c>
    </row>
    <row r="28" spans="1:1">
      <c r="A28" s="663" t="s">
        <v>793</v>
      </c>
    </row>
    <row r="29" spans="1:1">
      <c r="A29" s="7" t="s">
        <v>794</v>
      </c>
    </row>
    <row r="30" spans="1:1">
      <c r="A30" s="7" t="s">
        <v>795</v>
      </c>
    </row>
    <row r="31" spans="1:1">
      <c r="A31" s="7" t="s">
        <v>796</v>
      </c>
    </row>
    <row r="32" spans="1:1">
      <c r="A32" s="664" t="s">
        <v>797</v>
      </c>
    </row>
    <row r="33" spans="1:6">
      <c r="A33" s="664" t="s">
        <v>798</v>
      </c>
    </row>
    <row r="34" spans="1:6">
      <c r="A34" s="664" t="s">
        <v>799</v>
      </c>
    </row>
    <row r="35" spans="1:6">
      <c r="A35" s="664" t="s">
        <v>800</v>
      </c>
    </row>
    <row r="36" spans="1:6">
      <c r="A36" s="664" t="s">
        <v>801</v>
      </c>
    </row>
    <row r="37" spans="1:6">
      <c r="A37" s="664" t="s">
        <v>802</v>
      </c>
    </row>
    <row r="38" spans="1:6">
      <c r="A38" s="664" t="s">
        <v>803</v>
      </c>
    </row>
    <row r="39" spans="1:6">
      <c r="A39" s="665"/>
    </row>
    <row r="40" spans="1:6" s="667" customFormat="1">
      <c r="A40" s="661" t="s">
        <v>804</v>
      </c>
      <c r="B40" s="666"/>
      <c r="C40" s="666"/>
      <c r="D40" s="666"/>
      <c r="E40" s="666"/>
      <c r="F40" s="666"/>
    </row>
    <row r="41" spans="1:6" s="667" customFormat="1">
      <c r="A41" s="662" t="s">
        <v>805</v>
      </c>
      <c r="B41" s="662" t="s">
        <v>806</v>
      </c>
      <c r="C41" s="662" t="s">
        <v>807</v>
      </c>
      <c r="D41" s="662" t="s">
        <v>808</v>
      </c>
      <c r="E41" s="662" t="s">
        <v>809</v>
      </c>
      <c r="F41" s="662" t="s">
        <v>810</v>
      </c>
    </row>
    <row r="42" spans="1:6" s="667" customFormat="1">
      <c r="A42" s="662" t="s">
        <v>811</v>
      </c>
      <c r="B42" s="662" t="s">
        <v>812</v>
      </c>
      <c r="C42" s="662" t="s">
        <v>812</v>
      </c>
      <c r="D42" s="662" t="s">
        <v>812</v>
      </c>
      <c r="E42" s="662" t="s">
        <v>812</v>
      </c>
      <c r="F42" s="662" t="s">
        <v>813</v>
      </c>
    </row>
    <row r="43" spans="1:6" s="667" customFormat="1">
      <c r="A43" s="662" t="s">
        <v>814</v>
      </c>
      <c r="B43" s="662" t="s">
        <v>815</v>
      </c>
      <c r="C43" s="662" t="s">
        <v>815</v>
      </c>
      <c r="D43" s="662" t="s">
        <v>815</v>
      </c>
      <c r="E43" s="662" t="s">
        <v>815</v>
      </c>
      <c r="F43" s="662" t="s">
        <v>816</v>
      </c>
    </row>
    <row r="44" spans="1:6" s="667" customFormat="1">
      <c r="A44" s="662" t="s">
        <v>817</v>
      </c>
      <c r="B44" s="662" t="s">
        <v>818</v>
      </c>
      <c r="C44" s="662" t="s">
        <v>818</v>
      </c>
      <c r="D44" s="662" t="s">
        <v>818</v>
      </c>
      <c r="E44" s="662" t="s">
        <v>818</v>
      </c>
      <c r="F44" s="662" t="s">
        <v>819</v>
      </c>
    </row>
    <row r="45" spans="1:6" s="667" customFormat="1">
      <c r="A45" s="662" t="s">
        <v>820</v>
      </c>
      <c r="B45" s="662" t="s">
        <v>821</v>
      </c>
      <c r="C45" s="662" t="s">
        <v>821</v>
      </c>
      <c r="D45" s="662" t="s">
        <v>821</v>
      </c>
      <c r="E45" s="662" t="s">
        <v>821</v>
      </c>
      <c r="F45" s="662" t="s">
        <v>822</v>
      </c>
    </row>
    <row r="46" spans="1:6" s="667" customFormat="1">
      <c r="A46" s="662" t="s">
        <v>823</v>
      </c>
      <c r="B46" s="662" t="s">
        <v>824</v>
      </c>
      <c r="C46" s="662" t="s">
        <v>824</v>
      </c>
      <c r="D46" s="662" t="s">
        <v>824</v>
      </c>
      <c r="E46" s="662" t="s">
        <v>824</v>
      </c>
      <c r="F46" s="662"/>
    </row>
    <row r="47" spans="1:6" s="667" customFormat="1">
      <c r="A47" s="662" t="s">
        <v>825</v>
      </c>
      <c r="B47" s="662"/>
      <c r="C47" s="668"/>
      <c r="D47" s="668"/>
      <c r="E47" s="662"/>
    </row>
    <row r="48" spans="1:6" s="667" customFormat="1">
      <c r="A48" s="662" t="s">
        <v>826</v>
      </c>
      <c r="B48" s="662"/>
      <c r="C48" s="668"/>
      <c r="D48" s="668"/>
      <c r="E48" s="662"/>
    </row>
    <row r="49" spans="1:6" s="667" customFormat="1">
      <c r="A49" s="662" t="s">
        <v>827</v>
      </c>
      <c r="B49" s="662"/>
      <c r="C49" s="668"/>
      <c r="D49" s="668"/>
      <c r="E49" s="662"/>
    </row>
    <row r="50" spans="1:6" s="667" customFormat="1">
      <c r="A50" s="662" t="s">
        <v>828</v>
      </c>
      <c r="B50" s="662"/>
      <c r="C50" s="668"/>
      <c r="D50" s="668"/>
      <c r="E50" s="662"/>
    </row>
    <row r="51" spans="1:6" s="667" customFormat="1">
      <c r="A51" s="662"/>
      <c r="B51" s="662"/>
      <c r="C51" s="662"/>
      <c r="D51" s="662"/>
      <c r="E51" s="662"/>
    </row>
    <row r="52" spans="1:6" s="667" customFormat="1">
      <c r="A52" s="661" t="s">
        <v>829</v>
      </c>
      <c r="B52" s="666"/>
      <c r="C52" s="666"/>
      <c r="D52" s="666"/>
      <c r="E52" s="666"/>
      <c r="F52" s="666"/>
    </row>
    <row r="53" spans="1:6" s="667" customFormat="1">
      <c r="A53" s="662" t="s">
        <v>805</v>
      </c>
      <c r="B53" s="662" t="s">
        <v>806</v>
      </c>
      <c r="C53" s="662" t="s">
        <v>807</v>
      </c>
      <c r="D53" s="662" t="s">
        <v>808</v>
      </c>
      <c r="E53" s="662" t="s">
        <v>809</v>
      </c>
      <c r="F53" s="662" t="s">
        <v>810</v>
      </c>
    </row>
    <row r="54" spans="1:6" s="667" customFormat="1">
      <c r="A54" s="662" t="s">
        <v>830</v>
      </c>
      <c r="B54" s="662" t="s">
        <v>831</v>
      </c>
      <c r="C54" s="662" t="s">
        <v>831</v>
      </c>
      <c r="D54" s="662" t="s">
        <v>831</v>
      </c>
      <c r="E54" s="662" t="s">
        <v>831</v>
      </c>
      <c r="F54" s="662" t="s">
        <v>832</v>
      </c>
    </row>
    <row r="55" spans="1:6" s="667" customFormat="1">
      <c r="A55" s="662" t="s">
        <v>833</v>
      </c>
      <c r="B55" s="662" t="s">
        <v>834</v>
      </c>
      <c r="C55" s="662" t="s">
        <v>834</v>
      </c>
      <c r="D55" s="662" t="s">
        <v>834</v>
      </c>
      <c r="E55" s="662" t="s">
        <v>834</v>
      </c>
      <c r="F55" s="662" t="s">
        <v>835</v>
      </c>
    </row>
    <row r="56" spans="1:6" s="667" customFormat="1">
      <c r="A56" s="662" t="s">
        <v>836</v>
      </c>
      <c r="B56" s="662" t="s">
        <v>837</v>
      </c>
      <c r="C56" s="662" t="s">
        <v>837</v>
      </c>
      <c r="D56" s="662" t="s">
        <v>837</v>
      </c>
      <c r="E56" s="662" t="s">
        <v>837</v>
      </c>
      <c r="F56" s="662" t="s">
        <v>838</v>
      </c>
    </row>
    <row r="57" spans="1:6" s="667" customFormat="1">
      <c r="A57" s="662" t="s">
        <v>839</v>
      </c>
      <c r="B57" s="662" t="s">
        <v>840</v>
      </c>
      <c r="C57" s="662" t="s">
        <v>840</v>
      </c>
      <c r="D57" s="662" t="s">
        <v>840</v>
      </c>
      <c r="E57" s="662" t="s">
        <v>840</v>
      </c>
      <c r="F57" s="662" t="s">
        <v>822</v>
      </c>
    </row>
    <row r="58" spans="1:6" s="667" customFormat="1">
      <c r="A58" s="662" t="s">
        <v>841</v>
      </c>
      <c r="B58" s="662" t="s">
        <v>824</v>
      </c>
      <c r="C58" s="662" t="s">
        <v>824</v>
      </c>
      <c r="D58" s="662" t="s">
        <v>824</v>
      </c>
      <c r="E58" s="662" t="s">
        <v>824</v>
      </c>
    </row>
    <row r="59" spans="1:6" s="667" customFormat="1">
      <c r="A59" s="662" t="s">
        <v>842</v>
      </c>
      <c r="B59" s="662"/>
      <c r="C59" s="668"/>
      <c r="D59" s="668"/>
      <c r="E59" s="662"/>
    </row>
    <row r="60" spans="1:6" s="667" customFormat="1">
      <c r="A60" s="662" t="s">
        <v>843</v>
      </c>
      <c r="B60" s="662"/>
      <c r="C60" s="668"/>
      <c r="D60" s="668"/>
      <c r="E60" s="662"/>
    </row>
    <row r="61" spans="1:6" s="667" customFormat="1">
      <c r="A61" s="662" t="s">
        <v>844</v>
      </c>
      <c r="B61" s="662"/>
      <c r="C61" s="668"/>
      <c r="D61" s="668"/>
      <c r="E61" s="662"/>
    </row>
    <row r="62" spans="1:6" s="667" customFormat="1">
      <c r="A62" s="662" t="s">
        <v>828</v>
      </c>
      <c r="B62" s="662"/>
      <c r="C62" s="662"/>
      <c r="D62" s="662"/>
      <c r="E62" s="662"/>
    </row>
  </sheetData>
  <sheetProtection algorithmName="SHA-512" hashValue="nmceQfuozaYe3Ver380ANCRmmb50a/a3CuJi3LOPCQhhpmueFmCSlvTBBcPMO6dRRdAIdJ8bXedjr8SPfernlg==" saltValue="nWr7636xYljyF3eMV9pXgQ==" spinCount="100000" sheet="1" objects="1" scenarios="1"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AH81"/>
  <sheetViews>
    <sheetView showGridLines="0" zoomScaleNormal="100" workbookViewId="0"/>
  </sheetViews>
  <sheetFormatPr defaultRowHeight="13.5"/>
  <cols>
    <col min="1" max="1" width="2.625" style="4" customWidth="1"/>
    <col min="2" max="2" width="15.125" style="4" bestFit="1" customWidth="1"/>
    <col min="3" max="3" width="6.5" style="4" bestFit="1" customWidth="1"/>
    <col min="4" max="4" width="5.25" style="4" bestFit="1" customWidth="1"/>
    <col min="5" max="5" width="6.625" style="4" customWidth="1"/>
    <col min="6" max="9" width="4.125" style="4" customWidth="1"/>
    <col min="10" max="10" width="3.375" style="4" customWidth="1"/>
    <col min="11" max="11" width="3.375" style="4" bestFit="1" customWidth="1"/>
    <col min="12" max="12" width="5.25" style="4" bestFit="1" customWidth="1"/>
    <col min="13" max="13" width="6.625" style="4" customWidth="1"/>
    <col min="14" max="17" width="4.125" style="4" customWidth="1"/>
    <col min="18" max="18" width="3.375" style="4" customWidth="1"/>
    <col min="19" max="19" width="13.25" style="4" customWidth="1"/>
    <col min="20" max="20" width="14.625" style="4" customWidth="1"/>
    <col min="21" max="23" width="4.125" style="4" hidden="1" customWidth="1"/>
    <col min="24" max="24" width="3.625" style="4" hidden="1" customWidth="1"/>
    <col min="25" max="28" width="4.25" style="4" customWidth="1"/>
    <col min="29" max="29" width="3.625" style="4" customWidth="1"/>
    <col min="30" max="30" width="9" style="4"/>
    <col min="31" max="32" width="9" style="4" hidden="1" customWidth="1"/>
    <col min="33" max="33" width="9.375" style="4" hidden="1" customWidth="1"/>
    <col min="34" max="34" width="2.5" style="4" bestFit="1" customWidth="1"/>
    <col min="35" max="16384" width="9" style="4"/>
  </cols>
  <sheetData>
    <row r="1" spans="1:34">
      <c r="A1" s="38" t="s">
        <v>338</v>
      </c>
      <c r="U1" s="357"/>
      <c r="V1" s="357"/>
      <c r="W1" s="357"/>
      <c r="X1" s="357"/>
      <c r="AD1" s="179"/>
      <c r="AE1" s="357"/>
      <c r="AF1" s="357"/>
      <c r="AG1" s="357"/>
      <c r="AH1" s="179"/>
    </row>
    <row r="2" spans="1:34">
      <c r="A2" s="707" t="s">
        <v>747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E2" s="4">
        <v>1</v>
      </c>
      <c r="AG2" s="129" t="s">
        <v>187</v>
      </c>
    </row>
    <row r="3" spans="1:34">
      <c r="A3" s="25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259" t="s">
        <v>244</v>
      </c>
      <c r="U3" s="129"/>
      <c r="V3" s="129"/>
      <c r="W3" s="129"/>
      <c r="X3" s="129"/>
      <c r="Y3" s="129"/>
      <c r="Z3" s="129"/>
      <c r="AA3" s="129"/>
      <c r="AB3" s="129"/>
      <c r="AC3" s="129"/>
      <c r="AE3" s="4">
        <v>2</v>
      </c>
      <c r="AG3" s="129" t="s">
        <v>186</v>
      </c>
    </row>
    <row r="4" spans="1:34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259" t="s">
        <v>245</v>
      </c>
      <c r="U4" s="129"/>
      <c r="V4" s="129"/>
      <c r="W4" s="129"/>
      <c r="X4" s="129"/>
      <c r="Y4" s="129"/>
      <c r="Z4" s="129"/>
      <c r="AA4" s="129"/>
      <c r="AB4" s="129"/>
      <c r="AC4" s="129"/>
      <c r="AG4" s="129"/>
    </row>
    <row r="5" spans="1:34">
      <c r="T5" s="259" t="s">
        <v>659</v>
      </c>
    </row>
    <row r="6" spans="1:34" ht="30.75" customHeight="1" thickBot="1">
      <c r="B6" s="130" t="s">
        <v>748</v>
      </c>
      <c r="C6" s="90" t="s">
        <v>150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5"/>
      <c r="S6" s="190" t="s">
        <v>749</v>
      </c>
      <c r="T6" s="190" t="s">
        <v>246</v>
      </c>
      <c r="U6" s="714" t="s">
        <v>151</v>
      </c>
      <c r="V6" s="715"/>
      <c r="W6" s="715"/>
      <c r="X6" s="716"/>
      <c r="Y6" s="717" t="s">
        <v>152</v>
      </c>
      <c r="Z6" s="705"/>
      <c r="AA6" s="705"/>
      <c r="AB6" s="705"/>
      <c r="AC6" s="718"/>
      <c r="AE6" s="129" t="s">
        <v>243</v>
      </c>
      <c r="AG6" s="4" t="s">
        <v>154</v>
      </c>
    </row>
    <row r="7" spans="1:34">
      <c r="B7" s="131"/>
      <c r="C7" s="132" t="s">
        <v>153</v>
      </c>
      <c r="D7" s="133" t="s">
        <v>764</v>
      </c>
      <c r="E7" s="644"/>
      <c r="F7" s="133" t="s">
        <v>154</v>
      </c>
      <c r="G7" s="134"/>
      <c r="H7" s="133" t="s">
        <v>155</v>
      </c>
      <c r="I7" s="134"/>
      <c r="J7" s="133" t="s">
        <v>143</v>
      </c>
      <c r="K7" s="133" t="s">
        <v>183</v>
      </c>
      <c r="L7" s="133" t="s">
        <v>764</v>
      </c>
      <c r="M7" s="644"/>
      <c r="N7" s="133" t="s">
        <v>154</v>
      </c>
      <c r="O7" s="134"/>
      <c r="P7" s="133" t="s">
        <v>155</v>
      </c>
      <c r="Q7" s="134"/>
      <c r="R7" s="135" t="s">
        <v>143</v>
      </c>
      <c r="S7" s="136"/>
      <c r="T7" s="136"/>
      <c r="U7" s="137" t="s">
        <v>156</v>
      </c>
      <c r="V7" s="133"/>
      <c r="W7" s="133"/>
      <c r="X7" s="365"/>
      <c r="Y7" s="139" t="s">
        <v>157</v>
      </c>
      <c r="Z7" s="133"/>
      <c r="AA7" s="133"/>
      <c r="AB7" s="133"/>
      <c r="AC7" s="138"/>
      <c r="AE7" s="255" t="str">
        <f t="shared" ref="AE7:AE12" si="0">IF(AC7=1,S7,IF(AC7=2,T7,""))</f>
        <v/>
      </c>
    </row>
    <row r="8" spans="1:34">
      <c r="B8" s="131"/>
      <c r="C8" s="140" t="s">
        <v>158</v>
      </c>
      <c r="D8" s="141" t="s">
        <v>764</v>
      </c>
      <c r="E8" s="645"/>
      <c r="F8" s="141" t="s">
        <v>154</v>
      </c>
      <c r="G8" s="142"/>
      <c r="H8" s="141" t="s">
        <v>155</v>
      </c>
      <c r="I8" s="142"/>
      <c r="J8" s="141" t="s">
        <v>143</v>
      </c>
      <c r="K8" s="141" t="s">
        <v>183</v>
      </c>
      <c r="L8" s="141" t="s">
        <v>764</v>
      </c>
      <c r="M8" s="645"/>
      <c r="N8" s="141" t="s">
        <v>154</v>
      </c>
      <c r="O8" s="142"/>
      <c r="P8" s="141" t="s">
        <v>155</v>
      </c>
      <c r="Q8" s="142"/>
      <c r="R8" s="143" t="s">
        <v>143</v>
      </c>
      <c r="S8" s="144"/>
      <c r="T8" s="144"/>
      <c r="U8" s="145" t="s">
        <v>159</v>
      </c>
      <c r="V8" s="141"/>
      <c r="W8" s="141"/>
      <c r="X8" s="366"/>
      <c r="Y8" s="147" t="s">
        <v>160</v>
      </c>
      <c r="Z8" s="141"/>
      <c r="AA8" s="141"/>
      <c r="AB8" s="141"/>
      <c r="AC8" s="146"/>
      <c r="AE8" s="255" t="str">
        <f t="shared" si="0"/>
        <v/>
      </c>
      <c r="AG8" s="4" t="s">
        <v>754</v>
      </c>
    </row>
    <row r="9" spans="1:34">
      <c r="B9" s="131"/>
      <c r="C9" s="140" t="s">
        <v>161</v>
      </c>
      <c r="D9" s="141" t="s">
        <v>764</v>
      </c>
      <c r="E9" s="645"/>
      <c r="F9" s="141" t="s">
        <v>154</v>
      </c>
      <c r="G9" s="142"/>
      <c r="H9" s="141" t="s">
        <v>155</v>
      </c>
      <c r="I9" s="142"/>
      <c r="J9" s="141" t="s">
        <v>143</v>
      </c>
      <c r="K9" s="141" t="s">
        <v>183</v>
      </c>
      <c r="L9" s="141" t="s">
        <v>764</v>
      </c>
      <c r="M9" s="645"/>
      <c r="N9" s="141" t="s">
        <v>154</v>
      </c>
      <c r="O9" s="142"/>
      <c r="P9" s="141" t="s">
        <v>155</v>
      </c>
      <c r="Q9" s="142"/>
      <c r="R9" s="143" t="s">
        <v>143</v>
      </c>
      <c r="S9" s="144"/>
      <c r="T9" s="144"/>
      <c r="U9" s="145" t="s">
        <v>159</v>
      </c>
      <c r="V9" s="141"/>
      <c r="W9" s="141"/>
      <c r="X9" s="366"/>
      <c r="Y9" s="147" t="s">
        <v>160</v>
      </c>
      <c r="Z9" s="141"/>
      <c r="AA9" s="141"/>
      <c r="AB9" s="141"/>
      <c r="AC9" s="146"/>
      <c r="AE9" s="255" t="str">
        <f t="shared" si="0"/>
        <v/>
      </c>
      <c r="AG9" s="4" t="s">
        <v>755</v>
      </c>
    </row>
    <row r="10" spans="1:34">
      <c r="B10" s="131"/>
      <c r="C10" s="140" t="s">
        <v>162</v>
      </c>
      <c r="D10" s="141" t="s">
        <v>764</v>
      </c>
      <c r="E10" s="645"/>
      <c r="F10" s="141" t="s">
        <v>154</v>
      </c>
      <c r="G10" s="142"/>
      <c r="H10" s="141" t="s">
        <v>155</v>
      </c>
      <c r="I10" s="142"/>
      <c r="J10" s="141" t="s">
        <v>143</v>
      </c>
      <c r="K10" s="141" t="s">
        <v>183</v>
      </c>
      <c r="L10" s="141" t="s">
        <v>764</v>
      </c>
      <c r="M10" s="645"/>
      <c r="N10" s="141" t="s">
        <v>154</v>
      </c>
      <c r="O10" s="142"/>
      <c r="P10" s="141" t="s">
        <v>155</v>
      </c>
      <c r="Q10" s="142"/>
      <c r="R10" s="143" t="s">
        <v>143</v>
      </c>
      <c r="S10" s="144"/>
      <c r="T10" s="144"/>
      <c r="U10" s="145" t="s">
        <v>159</v>
      </c>
      <c r="V10" s="141"/>
      <c r="W10" s="141"/>
      <c r="X10" s="366"/>
      <c r="Y10" s="147" t="s">
        <v>160</v>
      </c>
      <c r="Z10" s="141"/>
      <c r="AA10" s="141"/>
      <c r="AB10" s="141"/>
      <c r="AC10" s="146"/>
      <c r="AE10" s="255" t="str">
        <f t="shared" si="0"/>
        <v/>
      </c>
      <c r="AG10" s="4" t="s">
        <v>756</v>
      </c>
    </row>
    <row r="11" spans="1:34">
      <c r="B11" s="131"/>
      <c r="C11" s="140" t="s">
        <v>163</v>
      </c>
      <c r="D11" s="184" t="s">
        <v>764</v>
      </c>
      <c r="E11" s="645"/>
      <c r="F11" s="141" t="s">
        <v>154</v>
      </c>
      <c r="G11" s="142"/>
      <c r="H11" s="141" t="s">
        <v>155</v>
      </c>
      <c r="I11" s="142"/>
      <c r="J11" s="141" t="s">
        <v>143</v>
      </c>
      <c r="K11" s="141" t="s">
        <v>183</v>
      </c>
      <c r="L11" s="141" t="s">
        <v>764</v>
      </c>
      <c r="M11" s="645"/>
      <c r="N11" s="141" t="s">
        <v>154</v>
      </c>
      <c r="O11" s="142"/>
      <c r="P11" s="141" t="s">
        <v>155</v>
      </c>
      <c r="Q11" s="142"/>
      <c r="R11" s="143" t="s">
        <v>143</v>
      </c>
      <c r="S11" s="144"/>
      <c r="T11" s="144"/>
      <c r="U11" s="145" t="s">
        <v>159</v>
      </c>
      <c r="V11" s="141"/>
      <c r="W11" s="141"/>
      <c r="X11" s="366"/>
      <c r="Y11" s="147" t="s">
        <v>160</v>
      </c>
      <c r="Z11" s="141"/>
      <c r="AA11" s="141"/>
      <c r="AB11" s="141"/>
      <c r="AC11" s="146"/>
      <c r="AE11" s="255" t="str">
        <f t="shared" si="0"/>
        <v/>
      </c>
      <c r="AG11" s="4" t="s">
        <v>757</v>
      </c>
    </row>
    <row r="12" spans="1:34" ht="14.25" thickBot="1">
      <c r="B12" s="148"/>
      <c r="C12" s="149" t="s">
        <v>164</v>
      </c>
      <c r="D12" s="185" t="s">
        <v>764</v>
      </c>
      <c r="E12" s="646"/>
      <c r="F12" s="150" t="s">
        <v>154</v>
      </c>
      <c r="G12" s="151"/>
      <c r="H12" s="150" t="s">
        <v>155</v>
      </c>
      <c r="I12" s="151"/>
      <c r="J12" s="150" t="s">
        <v>143</v>
      </c>
      <c r="K12" s="150" t="s">
        <v>183</v>
      </c>
      <c r="L12" s="150" t="s">
        <v>764</v>
      </c>
      <c r="M12" s="646"/>
      <c r="N12" s="150" t="s">
        <v>154</v>
      </c>
      <c r="O12" s="151"/>
      <c r="P12" s="150" t="s">
        <v>155</v>
      </c>
      <c r="Q12" s="151"/>
      <c r="R12" s="186" t="s">
        <v>143</v>
      </c>
      <c r="S12" s="187"/>
      <c r="T12" s="187"/>
      <c r="U12" s="188" t="s">
        <v>159</v>
      </c>
      <c r="V12" s="150"/>
      <c r="W12" s="189"/>
      <c r="X12" s="367"/>
      <c r="Y12" s="301" t="s">
        <v>160</v>
      </c>
      <c r="Z12" s="150"/>
      <c r="AA12" s="150"/>
      <c r="AB12" s="189"/>
      <c r="AC12" s="152"/>
      <c r="AE12" s="255" t="str">
        <f t="shared" si="0"/>
        <v/>
      </c>
      <c r="AG12" s="4" t="s">
        <v>758</v>
      </c>
    </row>
    <row r="13" spans="1:34" s="179" customFormat="1" ht="22.5" customHeight="1">
      <c r="B13" s="153"/>
      <c r="C13" s="183"/>
      <c r="D13" s="180"/>
      <c r="E13" s="371"/>
      <c r="F13" s="180"/>
      <c r="G13" s="371"/>
      <c r="H13" s="180"/>
      <c r="I13" s="371"/>
      <c r="J13" s="171"/>
      <c r="K13" s="171"/>
      <c r="L13" s="171"/>
      <c r="M13" s="372"/>
      <c r="N13" s="171"/>
      <c r="O13" s="372"/>
      <c r="P13" s="171"/>
      <c r="Q13" s="330" t="s">
        <v>189</v>
      </c>
      <c r="R13" s="191"/>
      <c r="S13" s="238">
        <f>SUM(S7:S12)</f>
        <v>0</v>
      </c>
      <c r="T13" s="238">
        <f>SUM(T7:T12)</f>
        <v>0</v>
      </c>
      <c r="U13" s="43"/>
      <c r="V13" s="171"/>
      <c r="W13" s="171"/>
      <c r="X13" s="373"/>
      <c r="Y13" s="181"/>
      <c r="Z13" s="171"/>
      <c r="AA13" s="171"/>
      <c r="AB13" s="171"/>
      <c r="AC13" s="373"/>
      <c r="AE13" s="256">
        <f>SUM(AE7:AE12)</f>
        <v>0</v>
      </c>
      <c r="AG13" s="179" t="s">
        <v>759</v>
      </c>
    </row>
    <row r="14" spans="1:34" ht="30.75" customHeight="1" thickBot="1">
      <c r="B14" s="130" t="s">
        <v>750</v>
      </c>
      <c r="C14" s="9" t="s">
        <v>142</v>
      </c>
      <c r="D14" s="6"/>
      <c r="E14" s="6"/>
      <c r="F14" s="6"/>
      <c r="G14" s="6"/>
      <c r="H14" s="6"/>
      <c r="I14" s="6"/>
      <c r="J14" s="8"/>
      <c r="K14" s="18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22"/>
      <c r="AG14" s="4" t="s">
        <v>760</v>
      </c>
    </row>
    <row r="15" spans="1:34">
      <c r="B15" s="131"/>
      <c r="C15" s="7" t="s">
        <v>184</v>
      </c>
      <c r="D15" s="22"/>
      <c r="E15" s="22"/>
      <c r="F15" s="22"/>
      <c r="G15" s="22"/>
      <c r="H15" s="22"/>
      <c r="I15" s="22"/>
      <c r="J15" s="138"/>
      <c r="K15" s="43"/>
      <c r="L15" s="43"/>
      <c r="M15" s="43"/>
      <c r="N15" s="43"/>
      <c r="O15" s="372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22"/>
      <c r="AG15" s="4" t="s">
        <v>761</v>
      </c>
    </row>
    <row r="16" spans="1:34">
      <c r="B16" s="131"/>
      <c r="C16" s="7" t="s">
        <v>165</v>
      </c>
      <c r="D16" s="22"/>
      <c r="E16" s="22"/>
      <c r="F16" s="22"/>
      <c r="G16" s="22"/>
      <c r="H16" s="22"/>
      <c r="I16" s="22"/>
      <c r="J16" s="146"/>
      <c r="K16" s="43"/>
      <c r="L16" s="43"/>
      <c r="M16" s="43"/>
      <c r="N16" s="43"/>
      <c r="O16" s="372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22"/>
      <c r="AG16" s="4" t="s">
        <v>762</v>
      </c>
    </row>
    <row r="17" spans="2:33">
      <c r="B17" s="131"/>
      <c r="C17" s="7" t="s">
        <v>166</v>
      </c>
      <c r="D17" s="22"/>
      <c r="E17" s="22"/>
      <c r="F17" s="22"/>
      <c r="G17" s="22"/>
      <c r="H17" s="22"/>
      <c r="I17" s="22"/>
      <c r="J17" s="146"/>
      <c r="K17" s="43"/>
      <c r="L17" s="43"/>
      <c r="M17" s="43"/>
      <c r="N17" s="43"/>
      <c r="O17" s="372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22"/>
      <c r="AG17" s="4" t="s">
        <v>763</v>
      </c>
    </row>
    <row r="18" spans="2:33">
      <c r="B18" s="131"/>
      <c r="C18" s="7" t="s">
        <v>167</v>
      </c>
      <c r="D18" s="22"/>
      <c r="E18" s="22"/>
      <c r="F18" s="22"/>
      <c r="G18" s="22"/>
      <c r="H18" s="22"/>
      <c r="I18" s="22"/>
      <c r="J18" s="146"/>
      <c r="K18" s="43"/>
      <c r="L18" s="43"/>
      <c r="M18" s="43"/>
      <c r="N18" s="43"/>
      <c r="O18" s="37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22"/>
    </row>
    <row r="19" spans="2:33">
      <c r="B19" s="131"/>
      <c r="C19" s="7" t="s">
        <v>168</v>
      </c>
      <c r="D19" s="22"/>
      <c r="E19" s="22"/>
      <c r="F19" s="22"/>
      <c r="G19" s="22"/>
      <c r="H19" s="22"/>
      <c r="I19" s="22"/>
      <c r="J19" s="146"/>
      <c r="K19" s="43"/>
      <c r="L19" s="43"/>
      <c r="M19" s="43"/>
      <c r="N19" s="43"/>
      <c r="O19" s="372"/>
      <c r="P19" s="173" t="str">
        <f>IF(J21="○","「7．その他」に「○」をつけた場合、下の具体的中止原因を入力","")</f>
        <v/>
      </c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22"/>
    </row>
    <row r="20" spans="2:33">
      <c r="B20" s="131"/>
      <c r="C20" s="722" t="s">
        <v>752</v>
      </c>
      <c r="D20" s="723"/>
      <c r="E20" s="723"/>
      <c r="F20" s="723"/>
      <c r="G20" s="723"/>
      <c r="H20" s="723"/>
      <c r="I20" s="724"/>
      <c r="J20" s="652"/>
      <c r="K20" s="43"/>
      <c r="L20" s="43"/>
      <c r="M20" s="43"/>
      <c r="N20" s="43"/>
      <c r="O20" s="372"/>
      <c r="P20" s="17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22"/>
    </row>
    <row r="21" spans="2:33" ht="12.75" customHeight="1" thickBot="1">
      <c r="B21" s="148"/>
      <c r="C21" s="154" t="s">
        <v>753</v>
      </c>
      <c r="D21" s="155"/>
      <c r="E21" s="155"/>
      <c r="F21" s="155"/>
      <c r="G21" s="155"/>
      <c r="H21" s="155"/>
      <c r="I21" s="155"/>
      <c r="J21" s="152"/>
      <c r="K21" s="176" t="s">
        <v>247</v>
      </c>
      <c r="L21" s="156"/>
      <c r="M21" s="156"/>
      <c r="N21" s="156"/>
      <c r="O21" s="374"/>
      <c r="P21" s="719"/>
      <c r="Q21" s="720"/>
      <c r="R21" s="720"/>
      <c r="S21" s="720"/>
      <c r="T21" s="720"/>
      <c r="U21" s="720"/>
      <c r="V21" s="720"/>
      <c r="W21" s="720"/>
      <c r="X21" s="720"/>
      <c r="Y21" s="720"/>
      <c r="Z21" s="720"/>
      <c r="AA21" s="720"/>
      <c r="AB21" s="720"/>
      <c r="AC21" s="721"/>
    </row>
    <row r="22" spans="2:33">
      <c r="B22" s="131" t="s">
        <v>751</v>
      </c>
      <c r="C22" s="708"/>
      <c r="D22" s="709"/>
      <c r="E22" s="709"/>
      <c r="F22" s="709"/>
      <c r="G22" s="709"/>
      <c r="H22" s="709"/>
      <c r="I22" s="709"/>
      <c r="J22" s="709"/>
      <c r="K22" s="709"/>
      <c r="L22" s="709"/>
      <c r="M22" s="709"/>
      <c r="N22" s="709"/>
      <c r="O22" s="709"/>
      <c r="P22" s="709"/>
      <c r="Q22" s="709"/>
      <c r="R22" s="709"/>
      <c r="S22" s="709"/>
      <c r="T22" s="709"/>
      <c r="U22" s="709"/>
      <c r="V22" s="709"/>
      <c r="W22" s="709"/>
      <c r="X22" s="709"/>
      <c r="Y22" s="709"/>
      <c r="Z22" s="709"/>
      <c r="AA22" s="709"/>
      <c r="AB22" s="709"/>
      <c r="AC22" s="710"/>
    </row>
    <row r="23" spans="2:33">
      <c r="B23" s="131"/>
      <c r="C23" s="708"/>
      <c r="D23" s="709"/>
      <c r="E23" s="709"/>
      <c r="F23" s="709"/>
      <c r="G23" s="709"/>
      <c r="H23" s="709"/>
      <c r="I23" s="709"/>
      <c r="J23" s="709"/>
      <c r="K23" s="709"/>
      <c r="L23" s="709"/>
      <c r="M23" s="709"/>
      <c r="N23" s="709"/>
      <c r="O23" s="709"/>
      <c r="P23" s="709"/>
      <c r="Q23" s="709"/>
      <c r="R23" s="709"/>
      <c r="S23" s="709"/>
      <c r="T23" s="709"/>
      <c r="U23" s="709"/>
      <c r="V23" s="709"/>
      <c r="W23" s="709"/>
      <c r="X23" s="709"/>
      <c r="Y23" s="709"/>
      <c r="Z23" s="709"/>
      <c r="AA23" s="709"/>
      <c r="AB23" s="709"/>
      <c r="AC23" s="710"/>
    </row>
    <row r="24" spans="2:33">
      <c r="B24" s="131"/>
      <c r="C24" s="708"/>
      <c r="D24" s="709"/>
      <c r="E24" s="709"/>
      <c r="F24" s="709"/>
      <c r="G24" s="709"/>
      <c r="H24" s="709"/>
      <c r="I24" s="709"/>
      <c r="J24" s="709"/>
      <c r="K24" s="709"/>
      <c r="L24" s="709"/>
      <c r="M24" s="709"/>
      <c r="N24" s="709"/>
      <c r="O24" s="709"/>
      <c r="P24" s="709"/>
      <c r="Q24" s="709"/>
      <c r="R24" s="709"/>
      <c r="S24" s="709"/>
      <c r="T24" s="709"/>
      <c r="U24" s="709"/>
      <c r="V24" s="709"/>
      <c r="W24" s="709"/>
      <c r="X24" s="709"/>
      <c r="Y24" s="709"/>
      <c r="Z24" s="709"/>
      <c r="AA24" s="709"/>
      <c r="AB24" s="709"/>
      <c r="AC24" s="710"/>
    </row>
    <row r="25" spans="2:33">
      <c r="B25" s="131"/>
      <c r="C25" s="708"/>
      <c r="D25" s="709"/>
      <c r="E25" s="709"/>
      <c r="F25" s="709"/>
      <c r="G25" s="709"/>
      <c r="H25" s="709"/>
      <c r="I25" s="709"/>
      <c r="J25" s="709"/>
      <c r="K25" s="709"/>
      <c r="L25" s="709"/>
      <c r="M25" s="709"/>
      <c r="N25" s="709"/>
      <c r="O25" s="709"/>
      <c r="P25" s="709"/>
      <c r="Q25" s="709"/>
      <c r="R25" s="709"/>
      <c r="S25" s="709"/>
      <c r="T25" s="709"/>
      <c r="U25" s="709"/>
      <c r="V25" s="709"/>
      <c r="W25" s="709"/>
      <c r="X25" s="709"/>
      <c r="Y25" s="709"/>
      <c r="Z25" s="709"/>
      <c r="AA25" s="709"/>
      <c r="AB25" s="709"/>
      <c r="AC25" s="710"/>
    </row>
    <row r="26" spans="2:33">
      <c r="B26" s="131"/>
      <c r="C26" s="708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10"/>
    </row>
    <row r="27" spans="2:33">
      <c r="B27" s="148"/>
      <c r="C27" s="711"/>
      <c r="D27" s="712"/>
      <c r="E27" s="712"/>
      <c r="F27" s="712"/>
      <c r="G27" s="712"/>
      <c r="H27" s="712"/>
      <c r="I27" s="712"/>
      <c r="J27" s="712"/>
      <c r="K27" s="712"/>
      <c r="L27" s="712"/>
      <c r="M27" s="712"/>
      <c r="N27" s="712"/>
      <c r="O27" s="712"/>
      <c r="P27" s="712"/>
      <c r="Q27" s="712"/>
      <c r="R27" s="712"/>
      <c r="S27" s="712"/>
      <c r="T27" s="712"/>
      <c r="U27" s="712"/>
      <c r="V27" s="712"/>
      <c r="W27" s="712"/>
      <c r="X27" s="712"/>
      <c r="Y27" s="712"/>
      <c r="Z27" s="712"/>
      <c r="AA27" s="712"/>
      <c r="AB27" s="712"/>
      <c r="AC27" s="713"/>
    </row>
    <row r="30" spans="2:33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</row>
    <row r="74" spans="10:21" ht="25.5">
      <c r="J74" s="157"/>
    </row>
    <row r="76" spans="10:21" ht="14.25">
      <c r="Q76" s="158"/>
      <c r="S76" s="54"/>
      <c r="T76" s="54"/>
    </row>
    <row r="77" spans="10:21" ht="14.25">
      <c r="Q77" s="158"/>
      <c r="R77" s="129"/>
      <c r="S77" s="54"/>
      <c r="T77" s="54"/>
    </row>
    <row r="78" spans="10:21" ht="14.25">
      <c r="Q78" s="158"/>
      <c r="R78" s="129"/>
      <c r="S78" s="54"/>
      <c r="T78" s="54"/>
    </row>
    <row r="79" spans="10:21" ht="24">
      <c r="N79" s="159"/>
      <c r="Q79" s="158"/>
      <c r="R79" s="129"/>
      <c r="S79" s="54"/>
      <c r="T79" s="54"/>
      <c r="U79" s="73"/>
    </row>
    <row r="80" spans="10:21" ht="14.25">
      <c r="Q80" s="158"/>
      <c r="R80" s="129"/>
      <c r="S80" s="54"/>
      <c r="T80" s="54"/>
    </row>
    <row r="81" spans="17:22" ht="14.25">
      <c r="Q81" s="158"/>
      <c r="R81" s="39"/>
      <c r="S81" s="39"/>
      <c r="T81" s="39"/>
      <c r="U81" s="39"/>
      <c r="V81"/>
    </row>
  </sheetData>
  <sheetProtection algorithmName="SHA-512" hashValue="0Q2bM6kwF31NReE3haFlk504LJavoOIQMjnmvdVfuJmj2OtibVNJ3k1fNx0S7qUvjj65fCwJ6c+ht4m30H8zPA==" saltValue="PFMleWX9+puYzLsoublaag==" spinCount="100000" sheet="1" objects="1" scenarios="1"/>
  <mergeCells count="6">
    <mergeCell ref="A2:AC2"/>
    <mergeCell ref="C22:AC27"/>
    <mergeCell ref="U6:X6"/>
    <mergeCell ref="Y6:AC6"/>
    <mergeCell ref="P21:AC21"/>
    <mergeCell ref="C20:I20"/>
  </mergeCells>
  <phoneticPr fontId="3"/>
  <dataValidations count="4">
    <dataValidation type="list" allowBlank="1" showInputMessage="1" showErrorMessage="1" sqref="X7:X13 AC7:AC12" xr:uid="{00000000-0002-0000-0300-000000000000}">
      <formula1>$AE$1:$AE$3</formula1>
    </dataValidation>
    <dataValidation type="list" allowBlank="1" showInputMessage="1" showErrorMessage="1" sqref="J15:J21" xr:uid="{00000000-0002-0000-0300-000001000000}">
      <formula1>$AG$1:$AG$3</formula1>
    </dataValidation>
    <dataValidation type="decimal" operator="greaterThanOrEqual" allowBlank="1" showInputMessage="1" showErrorMessage="1" error="数値を入力してください" sqref="S7:T12 G7:G12 I7:I12 Q7:Q12 O7:O12" xr:uid="{00000000-0002-0000-0300-000002000000}">
      <formula1>0</formula1>
    </dataValidation>
    <dataValidation type="list" operator="greaterThanOrEqual" allowBlank="1" showInputMessage="1" showErrorMessage="1" error="数値を入力してください" sqref="E7:E12 M7:M12" xr:uid="{E6C739B6-4FD8-4613-8FFE-569668360048}">
      <formula1>年</formula1>
    </dataValidation>
  </dataValidations>
  <pageMargins left="0.59055118110236227" right="0" top="0.67" bottom="0.78740157480314965" header="0.51181102362204722" footer="0.51181102362204722"/>
  <pageSetup paperSize="9" scale="59" orientation="portrait" r:id="rId1"/>
  <headerFooter alignWithMargins="0"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O67"/>
  <sheetViews>
    <sheetView showGridLines="0" zoomScaleNormal="100" workbookViewId="0"/>
  </sheetViews>
  <sheetFormatPr defaultRowHeight="14.25"/>
  <cols>
    <col min="1" max="1" width="2.25" customWidth="1"/>
    <col min="2" max="4" width="2.375" style="98" customWidth="1"/>
    <col min="5" max="5" width="35.625" style="98" customWidth="1"/>
    <col min="6" max="7" width="15.625" style="97" customWidth="1"/>
    <col min="8" max="8" width="15.5" style="97" bestFit="1" customWidth="1"/>
    <col min="9" max="9" width="10.75" style="97" hidden="1" customWidth="1"/>
    <col min="10" max="14" width="9" hidden="1" customWidth="1"/>
  </cols>
  <sheetData>
    <row r="1" spans="2:15">
      <c r="B1" s="38" t="s">
        <v>339</v>
      </c>
      <c r="I1" s="438"/>
      <c r="J1" s="439"/>
      <c r="K1" s="439"/>
      <c r="L1" s="439"/>
      <c r="M1" s="439"/>
      <c r="N1" s="439"/>
      <c r="O1" s="659"/>
    </row>
    <row r="2" spans="2:15">
      <c r="B2"/>
    </row>
    <row r="3" spans="2:15" ht="14.25" customHeight="1">
      <c r="B3" s="725" t="s">
        <v>765</v>
      </c>
      <c r="C3" s="725"/>
      <c r="D3" s="725"/>
      <c r="E3" s="725"/>
      <c r="F3" s="725"/>
      <c r="G3" s="725"/>
      <c r="H3" s="725"/>
      <c r="I3" s="178"/>
    </row>
    <row r="4" spans="2:15">
      <c r="B4"/>
      <c r="F4" s="99"/>
      <c r="G4" s="99"/>
      <c r="H4" s="100" t="s">
        <v>144</v>
      </c>
      <c r="I4" s="100"/>
    </row>
    <row r="5" spans="2:15" ht="13.5" customHeight="1">
      <c r="B5" s="101"/>
      <c r="C5" s="102"/>
      <c r="D5" s="102"/>
      <c r="E5" s="103" t="s">
        <v>145</v>
      </c>
      <c r="F5" s="726" t="s">
        <v>330</v>
      </c>
      <c r="G5" s="726" t="s">
        <v>169</v>
      </c>
      <c r="H5" s="726" t="s">
        <v>331</v>
      </c>
      <c r="I5" s="726" t="s">
        <v>306</v>
      </c>
    </row>
    <row r="6" spans="2:15" ht="13.5">
      <c r="B6" s="104"/>
      <c r="C6" s="105"/>
      <c r="D6" s="105"/>
      <c r="E6" s="106"/>
      <c r="F6" s="727"/>
      <c r="G6" s="727"/>
      <c r="H6" s="734"/>
      <c r="I6" s="734"/>
    </row>
    <row r="7" spans="2:15" ht="13.5">
      <c r="B7" s="107" t="s">
        <v>146</v>
      </c>
      <c r="C7" s="108"/>
      <c r="D7" s="108"/>
      <c r="E7" s="109"/>
      <c r="F7" s="728"/>
      <c r="G7" s="728"/>
      <c r="H7" s="735"/>
      <c r="I7" s="735"/>
    </row>
    <row r="8" spans="2:15" ht="13.5">
      <c r="B8" s="193" t="s">
        <v>147</v>
      </c>
      <c r="C8" s="110"/>
      <c r="D8" s="110"/>
      <c r="E8" s="111"/>
      <c r="F8" s="122"/>
      <c r="G8" s="122"/>
      <c r="H8" s="442">
        <f t="shared" ref="H8:H47" si="0">SUM(F8:G8)</f>
        <v>0</v>
      </c>
      <c r="I8" s="197" t="s">
        <v>190</v>
      </c>
      <c r="O8" s="449" t="str">
        <f>IF(F8&lt;F9+F11+F14+F16+F17,"A.一時中止増分を除く積算額：内訳「(1)+(3)+(4)+(6)+(7)」の方が大きくなっています",IF(F8&lt;&gt;F9+F11+F14+F16+F17,"A.一時中止増分を除く積算額：内訳「(1)+(3)+(4)+(6)+(7)」と一致していません",IF(G8&lt;G9+G11+G14+G16+G17,"B.一時中止増分：内訳「(1)+(3)+(4)+(6)+(7)」の方が大きくなっています",IF(G8&lt;&gt;G9+G11+G14+G16+G17,"B.一時中止増分：内訳「(1)+(3)+(4)+(6)+(7)」と一致していません",""))))</f>
        <v/>
      </c>
    </row>
    <row r="9" spans="2:15" ht="13.5">
      <c r="B9" s="115"/>
      <c r="C9" s="112" t="s">
        <v>148</v>
      </c>
      <c r="D9" s="113"/>
      <c r="E9" s="114"/>
      <c r="F9" s="122"/>
      <c r="G9" s="122"/>
      <c r="H9" s="442">
        <f t="shared" si="0"/>
        <v>0</v>
      </c>
      <c r="I9" s="197"/>
      <c r="O9" s="4"/>
    </row>
    <row r="10" spans="2:15" ht="13.5">
      <c r="B10" s="115"/>
      <c r="C10" s="112" t="s">
        <v>738</v>
      </c>
      <c r="D10" s="113"/>
      <c r="E10" s="114"/>
      <c r="F10" s="122"/>
      <c r="G10" s="122"/>
      <c r="H10" s="442">
        <f t="shared" si="0"/>
        <v>0</v>
      </c>
      <c r="I10" s="197"/>
      <c r="O10" s="39" t="s">
        <v>533</v>
      </c>
    </row>
    <row r="11" spans="2:15" ht="13.5">
      <c r="B11" s="115"/>
      <c r="C11" s="601" t="s">
        <v>170</v>
      </c>
      <c r="D11" s="610"/>
      <c r="E11" s="611"/>
      <c r="F11" s="345"/>
      <c r="G11" s="345"/>
      <c r="H11" s="444">
        <f t="shared" si="0"/>
        <v>0</v>
      </c>
      <c r="I11" s="346"/>
      <c r="O11" s="4"/>
    </row>
    <row r="12" spans="2:15" ht="13.5">
      <c r="B12" s="193"/>
      <c r="C12" s="607"/>
      <c r="D12" s="612" t="s">
        <v>662</v>
      </c>
      <c r="E12" s="613"/>
      <c r="F12" s="352"/>
      <c r="G12" s="349"/>
      <c r="H12" s="445">
        <f t="shared" si="0"/>
        <v>0</v>
      </c>
      <c r="I12" s="350"/>
      <c r="O12" s="449"/>
    </row>
    <row r="13" spans="2:15" ht="13.5">
      <c r="B13" s="193"/>
      <c r="C13" s="608"/>
      <c r="D13" s="609" t="s">
        <v>663</v>
      </c>
      <c r="E13" s="606"/>
      <c r="F13" s="602"/>
      <c r="G13" s="603"/>
      <c r="H13" s="604">
        <f t="shared" si="0"/>
        <v>0</v>
      </c>
      <c r="I13" s="605"/>
      <c r="O13" s="449"/>
    </row>
    <row r="14" spans="2:15" ht="13.5">
      <c r="B14" s="115"/>
      <c r="C14" s="112" t="s">
        <v>365</v>
      </c>
      <c r="D14" s="113"/>
      <c r="E14" s="114"/>
      <c r="F14" s="122"/>
      <c r="G14" s="122"/>
      <c r="H14" s="442">
        <f t="shared" ref="H14:H18" si="1">SUM(F14:G14)</f>
        <v>0</v>
      </c>
      <c r="I14" s="197"/>
      <c r="O14" s="4"/>
    </row>
    <row r="15" spans="2:15" ht="13.5">
      <c r="B15" s="115"/>
      <c r="C15" s="112" t="s">
        <v>174</v>
      </c>
      <c r="D15" s="113"/>
      <c r="E15" s="114"/>
      <c r="F15" s="122"/>
      <c r="G15" s="122"/>
      <c r="H15" s="442">
        <f t="shared" si="1"/>
        <v>0</v>
      </c>
      <c r="I15" s="197"/>
      <c r="O15" s="39" t="s">
        <v>533</v>
      </c>
    </row>
    <row r="16" spans="2:15" ht="13.5">
      <c r="B16" s="193"/>
      <c r="C16" s="112" t="s">
        <v>309</v>
      </c>
      <c r="D16" s="113"/>
      <c r="E16" s="114"/>
      <c r="F16" s="163"/>
      <c r="G16" s="163"/>
      <c r="H16" s="442">
        <f t="shared" si="1"/>
        <v>0</v>
      </c>
      <c r="I16" s="197"/>
      <c r="O16" s="4"/>
    </row>
    <row r="17" spans="1:15" ht="13.5">
      <c r="B17" s="193"/>
      <c r="C17" s="112" t="s">
        <v>660</v>
      </c>
      <c r="D17" s="431"/>
      <c r="E17" s="432"/>
      <c r="F17" s="163"/>
      <c r="G17" s="163"/>
      <c r="H17" s="442">
        <f t="shared" si="1"/>
        <v>0</v>
      </c>
      <c r="I17" s="197"/>
      <c r="O17" s="4"/>
    </row>
    <row r="18" spans="1:15" ht="13.5">
      <c r="B18" s="193"/>
      <c r="C18" s="441"/>
      <c r="D18" s="440" t="s">
        <v>661</v>
      </c>
      <c r="E18" s="432"/>
      <c r="F18" s="192"/>
      <c r="G18" s="163"/>
      <c r="H18" s="443">
        <f t="shared" si="1"/>
        <v>0</v>
      </c>
      <c r="I18" s="404"/>
      <c r="O18" s="449" t="str">
        <f>IF(F18&gt;F17,"A.一時中止増分を除く積算額：「(7)その他」より「1）処分費」が大きくなっています",IF(G18&gt;G17,"B.一時中止増分：「(7)その他」より「1）処分費」が大きくなっています",""))</f>
        <v/>
      </c>
    </row>
    <row r="19" spans="1:15" ht="13.5" hidden="1">
      <c r="A19" s="624"/>
      <c r="B19" s="193"/>
      <c r="C19" s="598"/>
      <c r="D19" s="599"/>
      <c r="E19" s="600"/>
      <c r="F19" s="163"/>
      <c r="G19" s="163"/>
      <c r="H19" s="442"/>
      <c r="I19" s="197"/>
      <c r="O19" s="39"/>
    </row>
    <row r="20" spans="1:15" ht="13.5">
      <c r="B20" s="194" t="s">
        <v>149</v>
      </c>
      <c r="C20" s="126"/>
      <c r="D20" s="126"/>
      <c r="E20" s="117"/>
      <c r="F20" s="442">
        <f>SUM(F21,F38:F39,F41)</f>
        <v>0</v>
      </c>
      <c r="G20" s="442">
        <f>SUM(G21,G38:G39,G41)</f>
        <v>0</v>
      </c>
      <c r="H20" s="442">
        <f t="shared" si="0"/>
        <v>0</v>
      </c>
      <c r="I20" s="197"/>
    </row>
    <row r="21" spans="1:15" ht="13.5">
      <c r="B21" s="343"/>
      <c r="C21" s="194" t="s">
        <v>357</v>
      </c>
      <c r="D21" s="116"/>
      <c r="E21" s="117"/>
      <c r="F21" s="442">
        <f>SUM(F22,F34:F37)</f>
        <v>0</v>
      </c>
      <c r="G21" s="442">
        <f>SUM(G22,G34:G37)</f>
        <v>0</v>
      </c>
      <c r="H21" s="442">
        <f t="shared" si="0"/>
        <v>0</v>
      </c>
      <c r="I21" s="197"/>
    </row>
    <row r="22" spans="1:15">
      <c r="B22" s="118"/>
      <c r="D22" s="194" t="s">
        <v>358</v>
      </c>
      <c r="E22" s="117"/>
      <c r="F22" s="442">
        <f>SUM(F23,F24,F27:F28,F30:F33)</f>
        <v>0</v>
      </c>
      <c r="G22" s="442">
        <f>SUM(G23,G24,G27:G28,G30:G33)</f>
        <v>0</v>
      </c>
      <c r="H22" s="442">
        <f t="shared" si="0"/>
        <v>0</v>
      </c>
      <c r="I22" s="197"/>
    </row>
    <row r="23" spans="1:15">
      <c r="B23" s="118"/>
      <c r="C23" s="120"/>
      <c r="E23" s="194" t="s">
        <v>175</v>
      </c>
      <c r="F23" s="351"/>
      <c r="G23" s="345"/>
      <c r="H23" s="444">
        <f t="shared" si="0"/>
        <v>0</v>
      </c>
      <c r="I23" s="346"/>
    </row>
    <row r="24" spans="1:15">
      <c r="B24" s="118"/>
      <c r="C24" s="120"/>
      <c r="E24" s="348" t="s">
        <v>176</v>
      </c>
      <c r="F24" s="448">
        <f>SUM(F25:F26)</f>
        <v>0</v>
      </c>
      <c r="G24" s="445">
        <f>SUM(G25:G26)</f>
        <v>0</v>
      </c>
      <c r="H24" s="445">
        <f t="shared" si="0"/>
        <v>0</v>
      </c>
      <c r="I24" s="350"/>
    </row>
    <row r="25" spans="1:15">
      <c r="B25" s="118"/>
      <c r="C25" s="120"/>
      <c r="E25" s="348" t="s">
        <v>362</v>
      </c>
      <c r="F25" s="354"/>
      <c r="G25" s="355"/>
      <c r="H25" s="445">
        <f t="shared" si="0"/>
        <v>0</v>
      </c>
      <c r="I25" s="350"/>
    </row>
    <row r="26" spans="1:15">
      <c r="B26" s="118"/>
      <c r="C26" s="120"/>
      <c r="E26" s="348" t="s">
        <v>363</v>
      </c>
      <c r="F26" s="352"/>
      <c r="G26" s="349"/>
      <c r="H26" s="445">
        <f t="shared" si="0"/>
        <v>0</v>
      </c>
      <c r="I26" s="350"/>
    </row>
    <row r="27" spans="1:15">
      <c r="B27" s="118"/>
      <c r="C27" s="120"/>
      <c r="E27" s="348" t="s">
        <v>177</v>
      </c>
      <c r="F27" s="352"/>
      <c r="G27" s="349"/>
      <c r="H27" s="445">
        <f t="shared" si="0"/>
        <v>0</v>
      </c>
      <c r="I27" s="350" t="s">
        <v>190</v>
      </c>
    </row>
    <row r="28" spans="1:15">
      <c r="B28" s="118"/>
      <c r="C28" s="120"/>
      <c r="E28" s="647" t="s">
        <v>178</v>
      </c>
      <c r="F28" s="352"/>
      <c r="G28" s="349"/>
      <c r="H28" s="445">
        <f t="shared" si="0"/>
        <v>0</v>
      </c>
      <c r="I28" s="350"/>
    </row>
    <row r="29" spans="1:15" ht="36.75" customHeight="1">
      <c r="B29" s="118"/>
      <c r="C29" s="120"/>
      <c r="E29" s="653" t="s">
        <v>766</v>
      </c>
      <c r="F29" s="352"/>
      <c r="G29" s="349"/>
      <c r="H29" s="445">
        <f>SUM(F29:G29)</f>
        <v>0</v>
      </c>
      <c r="I29" s="350"/>
    </row>
    <row r="30" spans="1:15">
      <c r="B30" s="118"/>
      <c r="C30" s="120"/>
      <c r="E30" s="348" t="s">
        <v>179</v>
      </c>
      <c r="F30" s="352"/>
      <c r="G30" s="349"/>
      <c r="H30" s="445">
        <f t="shared" ref="H30:H37" si="2">SUM(F30:G30)</f>
        <v>0</v>
      </c>
      <c r="I30" s="350"/>
    </row>
    <row r="31" spans="1:15">
      <c r="B31" s="118"/>
      <c r="C31" s="120"/>
      <c r="E31" s="348" t="s">
        <v>180</v>
      </c>
      <c r="F31" s="352"/>
      <c r="G31" s="349"/>
      <c r="H31" s="445">
        <f t="shared" si="2"/>
        <v>0</v>
      </c>
      <c r="I31" s="350"/>
    </row>
    <row r="32" spans="1:15">
      <c r="B32" s="118"/>
      <c r="C32" s="120"/>
      <c r="E32" s="348" t="s">
        <v>181</v>
      </c>
      <c r="F32" s="352"/>
      <c r="G32" s="349"/>
      <c r="H32" s="445">
        <f t="shared" si="2"/>
        <v>0</v>
      </c>
      <c r="I32" s="350"/>
    </row>
    <row r="33" spans="1:14">
      <c r="B33" s="118"/>
      <c r="C33" s="118"/>
      <c r="D33" s="344"/>
      <c r="E33" s="124" t="s">
        <v>182</v>
      </c>
      <c r="F33" s="353"/>
      <c r="G33" s="122"/>
      <c r="H33" s="442">
        <f t="shared" si="2"/>
        <v>0</v>
      </c>
      <c r="I33" s="347"/>
    </row>
    <row r="34" spans="1:14">
      <c r="B34" s="118"/>
      <c r="C34" s="356"/>
      <c r="D34" s="121" t="s">
        <v>364</v>
      </c>
      <c r="E34" s="117"/>
      <c r="F34" s="122"/>
      <c r="G34" s="122"/>
      <c r="H34" s="442">
        <f t="shared" si="2"/>
        <v>0</v>
      </c>
      <c r="I34" s="197"/>
    </row>
    <row r="35" spans="1:14">
      <c r="B35" s="118"/>
      <c r="C35" s="204"/>
      <c r="D35" s="648" t="s">
        <v>739</v>
      </c>
      <c r="E35" s="649"/>
      <c r="F35" s="122"/>
      <c r="G35" s="122"/>
      <c r="H35" s="442">
        <f t="shared" si="2"/>
        <v>0</v>
      </c>
      <c r="I35" s="197"/>
    </row>
    <row r="36" spans="1:14">
      <c r="B36" s="118"/>
      <c r="C36" s="204"/>
      <c r="D36" s="648" t="s">
        <v>740</v>
      </c>
      <c r="E36" s="649"/>
      <c r="F36" s="122"/>
      <c r="G36" s="122"/>
      <c r="H36" s="442">
        <f t="shared" ref="H36" si="3">SUM(F36:G36)</f>
        <v>0</v>
      </c>
      <c r="I36" s="197"/>
    </row>
    <row r="37" spans="1:14">
      <c r="B37" s="118"/>
      <c r="C37" s="204"/>
      <c r="D37" s="648" t="s">
        <v>767</v>
      </c>
      <c r="E37" s="649"/>
      <c r="F37" s="122"/>
      <c r="G37" s="122"/>
      <c r="H37" s="442">
        <f t="shared" si="2"/>
        <v>0</v>
      </c>
      <c r="I37" s="197"/>
    </row>
    <row r="38" spans="1:14" ht="13.5">
      <c r="B38" s="118"/>
      <c r="C38" s="121" t="s">
        <v>359</v>
      </c>
      <c r="D38" s="116"/>
      <c r="E38" s="117"/>
      <c r="F38" s="122"/>
      <c r="G38" s="122"/>
      <c r="H38" s="442">
        <f t="shared" si="0"/>
        <v>0</v>
      </c>
      <c r="I38" s="197"/>
    </row>
    <row r="39" spans="1:14" ht="13.5">
      <c r="B39" s="118"/>
      <c r="C39" s="654" t="s">
        <v>360</v>
      </c>
      <c r="D39" s="655"/>
      <c r="E39" s="656"/>
      <c r="F39" s="122"/>
      <c r="G39" s="122"/>
      <c r="H39" s="442">
        <f t="shared" si="0"/>
        <v>0</v>
      </c>
      <c r="I39" s="197" t="s">
        <v>191</v>
      </c>
    </row>
    <row r="40" spans="1:14" ht="13.5">
      <c r="B40" s="118"/>
      <c r="C40" s="648"/>
      <c r="D40" s="657" t="s">
        <v>768</v>
      </c>
      <c r="E40" s="658"/>
      <c r="F40" s="122"/>
      <c r="G40" s="122"/>
      <c r="H40" s="442">
        <f t="shared" si="0"/>
        <v>0</v>
      </c>
      <c r="I40" s="197"/>
    </row>
    <row r="41" spans="1:14" ht="13.5" customHeight="1">
      <c r="A41" t="s">
        <v>352</v>
      </c>
      <c r="B41" s="118"/>
      <c r="C41" s="729" t="s">
        <v>481</v>
      </c>
      <c r="D41" s="730"/>
      <c r="E41" s="731"/>
      <c r="F41" s="447">
        <f>SUM(F42:F43)</f>
        <v>0</v>
      </c>
      <c r="G41" s="443">
        <f>SUM(G42:G43)</f>
        <v>0</v>
      </c>
      <c r="H41" s="443">
        <f t="shared" si="0"/>
        <v>0</v>
      </c>
      <c r="I41" s="197"/>
    </row>
    <row r="42" spans="1:14" ht="24.75" customHeight="1">
      <c r="B42" s="118"/>
      <c r="C42" s="401"/>
      <c r="D42" s="736" t="s">
        <v>479</v>
      </c>
      <c r="E42" s="737"/>
      <c r="F42" s="403"/>
      <c r="G42" s="403"/>
      <c r="H42" s="446">
        <f t="shared" si="0"/>
        <v>0</v>
      </c>
      <c r="I42" s="404"/>
    </row>
    <row r="43" spans="1:14" ht="24.75" customHeight="1">
      <c r="B43" s="123"/>
      <c r="C43" s="402"/>
      <c r="D43" s="738" t="s">
        <v>480</v>
      </c>
      <c r="E43" s="739"/>
      <c r="F43" s="122"/>
      <c r="G43" s="122"/>
      <c r="H43" s="442">
        <f t="shared" si="0"/>
        <v>0</v>
      </c>
      <c r="I43" s="347"/>
    </row>
    <row r="44" spans="1:14" ht="13.5">
      <c r="B44" s="121" t="s">
        <v>482</v>
      </c>
      <c r="C44" s="116"/>
      <c r="D44" s="116"/>
      <c r="E44" s="125"/>
      <c r="F44" s="122"/>
      <c r="G44" s="122"/>
      <c r="H44" s="442">
        <f t="shared" si="0"/>
        <v>0</v>
      </c>
      <c r="I44" s="197"/>
    </row>
    <row r="45" spans="1:14" ht="26.1" customHeight="1">
      <c r="B45" s="589" t="s">
        <v>649</v>
      </c>
      <c r="C45" s="732" t="s">
        <v>656</v>
      </c>
      <c r="D45" s="732"/>
      <c r="E45" s="733"/>
      <c r="F45" s="122"/>
      <c r="G45" s="122"/>
      <c r="H45" s="442">
        <f t="shared" si="0"/>
        <v>0</v>
      </c>
      <c r="I45" s="197"/>
      <c r="K45" s="511"/>
      <c r="L45" s="512"/>
      <c r="M45" s="512"/>
      <c r="N45" s="512"/>
    </row>
    <row r="46" spans="1:14" ht="13.5">
      <c r="B46" s="121" t="s">
        <v>185</v>
      </c>
      <c r="C46" s="126"/>
      <c r="D46" s="126"/>
      <c r="E46" s="127"/>
      <c r="F46" s="122"/>
      <c r="G46" s="122"/>
      <c r="H46" s="442">
        <f t="shared" si="0"/>
        <v>0</v>
      </c>
      <c r="I46" s="197"/>
    </row>
    <row r="47" spans="1:14" ht="13.5">
      <c r="B47" s="121" t="s">
        <v>361</v>
      </c>
      <c r="C47" s="126"/>
      <c r="D47" s="126"/>
      <c r="E47" s="127"/>
      <c r="F47" s="442">
        <f>F8+F20+F44+F45+F46</f>
        <v>0</v>
      </c>
      <c r="G47" s="442">
        <f>G8+G20+G44+G45+G46</f>
        <v>0</v>
      </c>
      <c r="H47" s="442">
        <f t="shared" si="0"/>
        <v>0</v>
      </c>
      <c r="I47" s="197"/>
    </row>
    <row r="49" spans="2:11" ht="13.5">
      <c r="B49" s="160" t="s">
        <v>171</v>
      </c>
      <c r="C49" s="161"/>
      <c r="D49" s="161"/>
      <c r="E49" s="162"/>
      <c r="F49" s="192"/>
      <c r="G49" s="163"/>
      <c r="H49" s="443">
        <f>SUM(F49:G49)</f>
        <v>0</v>
      </c>
      <c r="I49" s="196"/>
    </row>
    <row r="50" spans="2:11">
      <c r="B50" s="128"/>
    </row>
    <row r="51" spans="2:11" hidden="1">
      <c r="C51" s="198" t="s">
        <v>192</v>
      </c>
      <c r="F51" s="98"/>
    </row>
    <row r="52" spans="2:11" hidden="1">
      <c r="C52" s="202" t="s">
        <v>173</v>
      </c>
      <c r="D52" s="200"/>
      <c r="E52" s="200"/>
      <c r="F52" s="201"/>
      <c r="G52" s="450">
        <f>G8+G27+G39</f>
        <v>0</v>
      </c>
      <c r="H52" s="205" t="s">
        <v>194</v>
      </c>
    </row>
    <row r="53" spans="2:11" hidden="1">
      <c r="C53" s="204"/>
      <c r="D53" s="199" t="s">
        <v>193</v>
      </c>
      <c r="E53" s="200"/>
      <c r="F53" s="201"/>
      <c r="G53" s="450">
        <f>G8+G27</f>
        <v>0</v>
      </c>
      <c r="H53" s="205"/>
    </row>
    <row r="54" spans="2:11" hidden="1">
      <c r="C54" s="203"/>
      <c r="D54" s="199" t="s">
        <v>191</v>
      </c>
      <c r="E54" s="200"/>
      <c r="F54" s="201"/>
      <c r="G54" s="450">
        <f>G39</f>
        <v>0</v>
      </c>
      <c r="H54" s="205"/>
    </row>
    <row r="61" spans="2:11">
      <c r="F61" s="26"/>
    </row>
    <row r="62" spans="2:11">
      <c r="F62" s="98"/>
      <c r="G62" s="26"/>
      <c r="H62" s="54"/>
      <c r="I62" s="54"/>
      <c r="J62" s="4"/>
      <c r="K62" s="4"/>
    </row>
    <row r="63" spans="2:11">
      <c r="F63" s="98"/>
      <c r="G63" s="164"/>
      <c r="H63" s="54"/>
      <c r="I63" s="54"/>
      <c r="J63" s="4"/>
      <c r="K63" s="4"/>
    </row>
    <row r="64" spans="2:11">
      <c r="F64" s="98"/>
      <c r="G64" s="164"/>
      <c r="H64" s="54"/>
      <c r="I64" s="54"/>
      <c r="J64" s="4"/>
      <c r="K64" s="4"/>
    </row>
    <row r="65" spans="6:11">
      <c r="F65" s="165"/>
      <c r="G65" s="164"/>
      <c r="H65" s="54"/>
      <c r="I65" s="54"/>
      <c r="J65" s="73"/>
      <c r="K65" s="4"/>
    </row>
    <row r="66" spans="6:11">
      <c r="F66" s="98"/>
      <c r="G66" s="164"/>
      <c r="H66" s="54"/>
      <c r="I66" s="54"/>
      <c r="J66" s="4"/>
      <c r="K66" s="4"/>
    </row>
    <row r="67" spans="6:11">
      <c r="F67" s="98"/>
      <c r="J67" s="97"/>
    </row>
  </sheetData>
  <sheetProtection algorithmName="SHA-512" hashValue="YoNlYkxDgzswNPOwe2gGYdj+f2JgSR49sPTguXZT9+vaQDFf0+6nUCczmW5ex5LTxr9EEr24pxY0EKWtnRdh6g==" saltValue="DePm6ho3D5LlFOf3t8s7MQ==" spinCount="100000" sheet="1" objects="1" scenarios="1"/>
  <mergeCells count="9">
    <mergeCell ref="I5:I7"/>
    <mergeCell ref="H5:H7"/>
    <mergeCell ref="D42:E42"/>
    <mergeCell ref="D43:E43"/>
    <mergeCell ref="B3:H3"/>
    <mergeCell ref="F5:F7"/>
    <mergeCell ref="G5:G7"/>
    <mergeCell ref="C41:E41"/>
    <mergeCell ref="C45:E45"/>
  </mergeCells>
  <phoneticPr fontId="3"/>
  <dataValidations count="2">
    <dataValidation type="decimal" operator="greaterThanOrEqual" allowBlank="1" showInputMessage="1" showErrorMessage="1" error="数値を入力してください" sqref="F49:G49 F42:G46 F8:G11 F23:G23 F19:G19 F14:G16 F25:G40" xr:uid="{00000000-0002-0000-0400-000000000000}">
      <formula1>0</formula1>
    </dataValidation>
    <dataValidation operator="greaterThanOrEqual" allowBlank="1" showInputMessage="1" showErrorMessage="1" error="数値を入力してください" sqref="A1" xr:uid="{00000000-0002-0000-0400-000001000000}"/>
  </dataValidations>
  <pageMargins left="0.59055118110236227" right="0" top="0.78740157480314965" bottom="0.78740157480314965" header="0.51181102362204722" footer="0.51181102362204722"/>
  <pageSetup paperSize="9" scale="96" orientation="portrait" r:id="rId1"/>
  <headerFooter alignWithMargins="0">
    <oddFooter>&amp;C&amp;P/&amp;N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V5"/>
  <sheetViews>
    <sheetView workbookViewId="0">
      <selection sqref="A1:A4"/>
    </sheetView>
  </sheetViews>
  <sheetFormatPr defaultRowHeight="13.5"/>
  <cols>
    <col min="2" max="2" width="11.375" bestFit="1" customWidth="1"/>
    <col min="3" max="3" width="16.25" bestFit="1" customWidth="1"/>
    <col min="4" max="4" width="17.125" bestFit="1" customWidth="1"/>
    <col min="5" max="5" width="9.75" bestFit="1" customWidth="1"/>
    <col min="6" max="7" width="9" hidden="1" customWidth="1"/>
    <col min="10" max="11" width="9" hidden="1" customWidth="1"/>
    <col min="12" max="12" width="17.125" bestFit="1" customWidth="1"/>
    <col min="13" max="13" width="13.125" customWidth="1"/>
    <col min="15" max="15" width="12.875" customWidth="1"/>
    <col min="16" max="22" width="9" hidden="1" customWidth="1"/>
    <col min="257" max="257" width="11.375" bestFit="1" customWidth="1"/>
    <col min="258" max="258" width="16.25" bestFit="1" customWidth="1"/>
    <col min="259" max="259" width="17.125" bestFit="1" customWidth="1"/>
    <col min="260" max="260" width="9.75" bestFit="1" customWidth="1"/>
    <col min="261" max="262" width="0" hidden="1" customWidth="1"/>
    <col min="265" max="266" width="0" hidden="1" customWidth="1"/>
    <col min="267" max="267" width="17.125" bestFit="1" customWidth="1"/>
    <col min="268" max="268" width="13.125" customWidth="1"/>
    <col min="269" max="269" width="9" customWidth="1"/>
    <col min="271" max="271" width="12.875" customWidth="1"/>
    <col min="272" max="278" width="0" hidden="1" customWidth="1"/>
    <col min="513" max="513" width="11.375" bestFit="1" customWidth="1"/>
    <col min="514" max="514" width="16.25" bestFit="1" customWidth="1"/>
    <col min="515" max="515" width="17.125" bestFit="1" customWidth="1"/>
    <col min="516" max="516" width="9.75" bestFit="1" customWidth="1"/>
    <col min="517" max="518" width="0" hidden="1" customWidth="1"/>
    <col min="521" max="522" width="0" hidden="1" customWidth="1"/>
    <col min="523" max="523" width="17.125" bestFit="1" customWidth="1"/>
    <col min="524" max="524" width="13.125" customWidth="1"/>
    <col min="525" max="525" width="9" customWidth="1"/>
    <col min="527" max="527" width="12.875" customWidth="1"/>
    <col min="528" max="534" width="0" hidden="1" customWidth="1"/>
    <col min="769" max="769" width="11.375" bestFit="1" customWidth="1"/>
    <col min="770" max="770" width="16.25" bestFit="1" customWidth="1"/>
    <col min="771" max="771" width="17.125" bestFit="1" customWidth="1"/>
    <col min="772" max="772" width="9.75" bestFit="1" customWidth="1"/>
    <col min="773" max="774" width="0" hidden="1" customWidth="1"/>
    <col min="777" max="778" width="0" hidden="1" customWidth="1"/>
    <col min="779" max="779" width="17.125" bestFit="1" customWidth="1"/>
    <col min="780" max="780" width="13.125" customWidth="1"/>
    <col min="781" max="781" width="9" customWidth="1"/>
    <col min="783" max="783" width="12.875" customWidth="1"/>
    <col min="784" max="790" width="0" hidden="1" customWidth="1"/>
    <col min="1025" max="1025" width="11.375" bestFit="1" customWidth="1"/>
    <col min="1026" max="1026" width="16.25" bestFit="1" customWidth="1"/>
    <col min="1027" max="1027" width="17.125" bestFit="1" customWidth="1"/>
    <col min="1028" max="1028" width="9.75" bestFit="1" customWidth="1"/>
    <col min="1029" max="1030" width="0" hidden="1" customWidth="1"/>
    <col min="1033" max="1034" width="0" hidden="1" customWidth="1"/>
    <col min="1035" max="1035" width="17.125" bestFit="1" customWidth="1"/>
    <col min="1036" max="1036" width="13.125" customWidth="1"/>
    <col min="1037" max="1037" width="9" customWidth="1"/>
    <col min="1039" max="1039" width="12.875" customWidth="1"/>
    <col min="1040" max="1046" width="0" hidden="1" customWidth="1"/>
    <col min="1281" max="1281" width="11.375" bestFit="1" customWidth="1"/>
    <col min="1282" max="1282" width="16.25" bestFit="1" customWidth="1"/>
    <col min="1283" max="1283" width="17.125" bestFit="1" customWidth="1"/>
    <col min="1284" max="1284" width="9.75" bestFit="1" customWidth="1"/>
    <col min="1285" max="1286" width="0" hidden="1" customWidth="1"/>
    <col min="1289" max="1290" width="0" hidden="1" customWidth="1"/>
    <col min="1291" max="1291" width="17.125" bestFit="1" customWidth="1"/>
    <col min="1292" max="1292" width="13.125" customWidth="1"/>
    <col min="1293" max="1293" width="9" customWidth="1"/>
    <col min="1295" max="1295" width="12.875" customWidth="1"/>
    <col min="1296" max="1302" width="0" hidden="1" customWidth="1"/>
    <col min="1537" max="1537" width="11.375" bestFit="1" customWidth="1"/>
    <col min="1538" max="1538" width="16.25" bestFit="1" customWidth="1"/>
    <col min="1539" max="1539" width="17.125" bestFit="1" customWidth="1"/>
    <col min="1540" max="1540" width="9.75" bestFit="1" customWidth="1"/>
    <col min="1541" max="1542" width="0" hidden="1" customWidth="1"/>
    <col min="1545" max="1546" width="0" hidden="1" customWidth="1"/>
    <col min="1547" max="1547" width="17.125" bestFit="1" customWidth="1"/>
    <col min="1548" max="1548" width="13.125" customWidth="1"/>
    <col min="1549" max="1549" width="9" customWidth="1"/>
    <col min="1551" max="1551" width="12.875" customWidth="1"/>
    <col min="1552" max="1558" width="0" hidden="1" customWidth="1"/>
    <col min="1793" max="1793" width="11.375" bestFit="1" customWidth="1"/>
    <col min="1794" max="1794" width="16.25" bestFit="1" customWidth="1"/>
    <col min="1795" max="1795" width="17.125" bestFit="1" customWidth="1"/>
    <col min="1796" max="1796" width="9.75" bestFit="1" customWidth="1"/>
    <col min="1797" max="1798" width="0" hidden="1" customWidth="1"/>
    <col min="1801" max="1802" width="0" hidden="1" customWidth="1"/>
    <col min="1803" max="1803" width="17.125" bestFit="1" customWidth="1"/>
    <col min="1804" max="1804" width="13.125" customWidth="1"/>
    <col min="1805" max="1805" width="9" customWidth="1"/>
    <col min="1807" max="1807" width="12.875" customWidth="1"/>
    <col min="1808" max="1814" width="0" hidden="1" customWidth="1"/>
    <col min="2049" max="2049" width="11.375" bestFit="1" customWidth="1"/>
    <col min="2050" max="2050" width="16.25" bestFit="1" customWidth="1"/>
    <col min="2051" max="2051" width="17.125" bestFit="1" customWidth="1"/>
    <col min="2052" max="2052" width="9.75" bestFit="1" customWidth="1"/>
    <col min="2053" max="2054" width="0" hidden="1" customWidth="1"/>
    <col min="2057" max="2058" width="0" hidden="1" customWidth="1"/>
    <col min="2059" max="2059" width="17.125" bestFit="1" customWidth="1"/>
    <col min="2060" max="2060" width="13.125" customWidth="1"/>
    <col min="2061" max="2061" width="9" customWidth="1"/>
    <col min="2063" max="2063" width="12.875" customWidth="1"/>
    <col min="2064" max="2070" width="0" hidden="1" customWidth="1"/>
    <col min="2305" max="2305" width="11.375" bestFit="1" customWidth="1"/>
    <col min="2306" max="2306" width="16.25" bestFit="1" customWidth="1"/>
    <col min="2307" max="2307" width="17.125" bestFit="1" customWidth="1"/>
    <col min="2308" max="2308" width="9.75" bestFit="1" customWidth="1"/>
    <col min="2309" max="2310" width="0" hidden="1" customWidth="1"/>
    <col min="2313" max="2314" width="0" hidden="1" customWidth="1"/>
    <col min="2315" max="2315" width="17.125" bestFit="1" customWidth="1"/>
    <col min="2316" max="2316" width="13.125" customWidth="1"/>
    <col min="2317" max="2317" width="9" customWidth="1"/>
    <col min="2319" max="2319" width="12.875" customWidth="1"/>
    <col min="2320" max="2326" width="0" hidden="1" customWidth="1"/>
    <col min="2561" max="2561" width="11.375" bestFit="1" customWidth="1"/>
    <col min="2562" max="2562" width="16.25" bestFit="1" customWidth="1"/>
    <col min="2563" max="2563" width="17.125" bestFit="1" customWidth="1"/>
    <col min="2564" max="2564" width="9.75" bestFit="1" customWidth="1"/>
    <col min="2565" max="2566" width="0" hidden="1" customWidth="1"/>
    <col min="2569" max="2570" width="0" hidden="1" customWidth="1"/>
    <col min="2571" max="2571" width="17.125" bestFit="1" customWidth="1"/>
    <col min="2572" max="2572" width="13.125" customWidth="1"/>
    <col min="2573" max="2573" width="9" customWidth="1"/>
    <col min="2575" max="2575" width="12.875" customWidth="1"/>
    <col min="2576" max="2582" width="0" hidden="1" customWidth="1"/>
    <col min="2817" max="2817" width="11.375" bestFit="1" customWidth="1"/>
    <col min="2818" max="2818" width="16.25" bestFit="1" customWidth="1"/>
    <col min="2819" max="2819" width="17.125" bestFit="1" customWidth="1"/>
    <col min="2820" max="2820" width="9.75" bestFit="1" customWidth="1"/>
    <col min="2821" max="2822" width="0" hidden="1" customWidth="1"/>
    <col min="2825" max="2826" width="0" hidden="1" customWidth="1"/>
    <col min="2827" max="2827" width="17.125" bestFit="1" customWidth="1"/>
    <col min="2828" max="2828" width="13.125" customWidth="1"/>
    <col min="2829" max="2829" width="9" customWidth="1"/>
    <col min="2831" max="2831" width="12.875" customWidth="1"/>
    <col min="2832" max="2838" width="0" hidden="1" customWidth="1"/>
    <col min="3073" max="3073" width="11.375" bestFit="1" customWidth="1"/>
    <col min="3074" max="3074" width="16.25" bestFit="1" customWidth="1"/>
    <col min="3075" max="3075" width="17.125" bestFit="1" customWidth="1"/>
    <col min="3076" max="3076" width="9.75" bestFit="1" customWidth="1"/>
    <col min="3077" max="3078" width="0" hidden="1" customWidth="1"/>
    <col min="3081" max="3082" width="0" hidden="1" customWidth="1"/>
    <col min="3083" max="3083" width="17.125" bestFit="1" customWidth="1"/>
    <col min="3084" max="3084" width="13.125" customWidth="1"/>
    <col min="3085" max="3085" width="9" customWidth="1"/>
    <col min="3087" max="3087" width="12.875" customWidth="1"/>
    <col min="3088" max="3094" width="0" hidden="1" customWidth="1"/>
    <col min="3329" max="3329" width="11.375" bestFit="1" customWidth="1"/>
    <col min="3330" max="3330" width="16.25" bestFit="1" customWidth="1"/>
    <col min="3331" max="3331" width="17.125" bestFit="1" customWidth="1"/>
    <col min="3332" max="3332" width="9.75" bestFit="1" customWidth="1"/>
    <col min="3333" max="3334" width="0" hidden="1" customWidth="1"/>
    <col min="3337" max="3338" width="0" hidden="1" customWidth="1"/>
    <col min="3339" max="3339" width="17.125" bestFit="1" customWidth="1"/>
    <col min="3340" max="3340" width="13.125" customWidth="1"/>
    <col min="3341" max="3341" width="9" customWidth="1"/>
    <col min="3343" max="3343" width="12.875" customWidth="1"/>
    <col min="3344" max="3350" width="0" hidden="1" customWidth="1"/>
    <col min="3585" max="3585" width="11.375" bestFit="1" customWidth="1"/>
    <col min="3586" max="3586" width="16.25" bestFit="1" customWidth="1"/>
    <col min="3587" max="3587" width="17.125" bestFit="1" customWidth="1"/>
    <col min="3588" max="3588" width="9.75" bestFit="1" customWidth="1"/>
    <col min="3589" max="3590" width="0" hidden="1" customWidth="1"/>
    <col min="3593" max="3594" width="0" hidden="1" customWidth="1"/>
    <col min="3595" max="3595" width="17.125" bestFit="1" customWidth="1"/>
    <col min="3596" max="3596" width="13.125" customWidth="1"/>
    <col min="3597" max="3597" width="9" customWidth="1"/>
    <col min="3599" max="3599" width="12.875" customWidth="1"/>
    <col min="3600" max="3606" width="0" hidden="1" customWidth="1"/>
    <col min="3841" max="3841" width="11.375" bestFit="1" customWidth="1"/>
    <col min="3842" max="3842" width="16.25" bestFit="1" customWidth="1"/>
    <col min="3843" max="3843" width="17.125" bestFit="1" customWidth="1"/>
    <col min="3844" max="3844" width="9.75" bestFit="1" customWidth="1"/>
    <col min="3845" max="3846" width="0" hidden="1" customWidth="1"/>
    <col min="3849" max="3850" width="0" hidden="1" customWidth="1"/>
    <col min="3851" max="3851" width="17.125" bestFit="1" customWidth="1"/>
    <col min="3852" max="3852" width="13.125" customWidth="1"/>
    <col min="3853" max="3853" width="9" customWidth="1"/>
    <col min="3855" max="3855" width="12.875" customWidth="1"/>
    <col min="3856" max="3862" width="0" hidden="1" customWidth="1"/>
    <col min="4097" max="4097" width="11.375" bestFit="1" customWidth="1"/>
    <col min="4098" max="4098" width="16.25" bestFit="1" customWidth="1"/>
    <col min="4099" max="4099" width="17.125" bestFit="1" customWidth="1"/>
    <col min="4100" max="4100" width="9.75" bestFit="1" customWidth="1"/>
    <col min="4101" max="4102" width="0" hidden="1" customWidth="1"/>
    <col min="4105" max="4106" width="0" hidden="1" customWidth="1"/>
    <col min="4107" max="4107" width="17.125" bestFit="1" customWidth="1"/>
    <col min="4108" max="4108" width="13.125" customWidth="1"/>
    <col min="4109" max="4109" width="9" customWidth="1"/>
    <col min="4111" max="4111" width="12.875" customWidth="1"/>
    <col min="4112" max="4118" width="0" hidden="1" customWidth="1"/>
    <col min="4353" max="4353" width="11.375" bestFit="1" customWidth="1"/>
    <col min="4354" max="4354" width="16.25" bestFit="1" customWidth="1"/>
    <col min="4355" max="4355" width="17.125" bestFit="1" customWidth="1"/>
    <col min="4356" max="4356" width="9.75" bestFit="1" customWidth="1"/>
    <col min="4357" max="4358" width="0" hidden="1" customWidth="1"/>
    <col min="4361" max="4362" width="0" hidden="1" customWidth="1"/>
    <col min="4363" max="4363" width="17.125" bestFit="1" customWidth="1"/>
    <col min="4364" max="4364" width="13.125" customWidth="1"/>
    <col min="4365" max="4365" width="9" customWidth="1"/>
    <col min="4367" max="4367" width="12.875" customWidth="1"/>
    <col min="4368" max="4374" width="0" hidden="1" customWidth="1"/>
    <col min="4609" max="4609" width="11.375" bestFit="1" customWidth="1"/>
    <col min="4610" max="4610" width="16.25" bestFit="1" customWidth="1"/>
    <col min="4611" max="4611" width="17.125" bestFit="1" customWidth="1"/>
    <col min="4612" max="4612" width="9.75" bestFit="1" customWidth="1"/>
    <col min="4613" max="4614" width="0" hidden="1" customWidth="1"/>
    <col min="4617" max="4618" width="0" hidden="1" customWidth="1"/>
    <col min="4619" max="4619" width="17.125" bestFit="1" customWidth="1"/>
    <col min="4620" max="4620" width="13.125" customWidth="1"/>
    <col min="4621" max="4621" width="9" customWidth="1"/>
    <col min="4623" max="4623" width="12.875" customWidth="1"/>
    <col min="4624" max="4630" width="0" hidden="1" customWidth="1"/>
    <col min="4865" max="4865" width="11.375" bestFit="1" customWidth="1"/>
    <col min="4866" max="4866" width="16.25" bestFit="1" customWidth="1"/>
    <col min="4867" max="4867" width="17.125" bestFit="1" customWidth="1"/>
    <col min="4868" max="4868" width="9.75" bestFit="1" customWidth="1"/>
    <col min="4869" max="4870" width="0" hidden="1" customWidth="1"/>
    <col min="4873" max="4874" width="0" hidden="1" customWidth="1"/>
    <col min="4875" max="4875" width="17.125" bestFit="1" customWidth="1"/>
    <col min="4876" max="4876" width="13.125" customWidth="1"/>
    <col min="4877" max="4877" width="9" customWidth="1"/>
    <col min="4879" max="4879" width="12.875" customWidth="1"/>
    <col min="4880" max="4886" width="0" hidden="1" customWidth="1"/>
    <col min="5121" max="5121" width="11.375" bestFit="1" customWidth="1"/>
    <col min="5122" max="5122" width="16.25" bestFit="1" customWidth="1"/>
    <col min="5123" max="5123" width="17.125" bestFit="1" customWidth="1"/>
    <col min="5124" max="5124" width="9.75" bestFit="1" customWidth="1"/>
    <col min="5125" max="5126" width="0" hidden="1" customWidth="1"/>
    <col min="5129" max="5130" width="0" hidden="1" customWidth="1"/>
    <col min="5131" max="5131" width="17.125" bestFit="1" customWidth="1"/>
    <col min="5132" max="5132" width="13.125" customWidth="1"/>
    <col min="5133" max="5133" width="9" customWidth="1"/>
    <col min="5135" max="5135" width="12.875" customWidth="1"/>
    <col min="5136" max="5142" width="0" hidden="1" customWidth="1"/>
    <col min="5377" max="5377" width="11.375" bestFit="1" customWidth="1"/>
    <col min="5378" max="5378" width="16.25" bestFit="1" customWidth="1"/>
    <col min="5379" max="5379" width="17.125" bestFit="1" customWidth="1"/>
    <col min="5380" max="5380" width="9.75" bestFit="1" customWidth="1"/>
    <col min="5381" max="5382" width="0" hidden="1" customWidth="1"/>
    <col min="5385" max="5386" width="0" hidden="1" customWidth="1"/>
    <col min="5387" max="5387" width="17.125" bestFit="1" customWidth="1"/>
    <col min="5388" max="5388" width="13.125" customWidth="1"/>
    <col min="5389" max="5389" width="9" customWidth="1"/>
    <col min="5391" max="5391" width="12.875" customWidth="1"/>
    <col min="5392" max="5398" width="0" hidden="1" customWidth="1"/>
    <col min="5633" max="5633" width="11.375" bestFit="1" customWidth="1"/>
    <col min="5634" max="5634" width="16.25" bestFit="1" customWidth="1"/>
    <col min="5635" max="5635" width="17.125" bestFit="1" customWidth="1"/>
    <col min="5636" max="5636" width="9.75" bestFit="1" customWidth="1"/>
    <col min="5637" max="5638" width="0" hidden="1" customWidth="1"/>
    <col min="5641" max="5642" width="0" hidden="1" customWidth="1"/>
    <col min="5643" max="5643" width="17.125" bestFit="1" customWidth="1"/>
    <col min="5644" max="5644" width="13.125" customWidth="1"/>
    <col min="5645" max="5645" width="9" customWidth="1"/>
    <col min="5647" max="5647" width="12.875" customWidth="1"/>
    <col min="5648" max="5654" width="0" hidden="1" customWidth="1"/>
    <col min="5889" max="5889" width="11.375" bestFit="1" customWidth="1"/>
    <col min="5890" max="5890" width="16.25" bestFit="1" customWidth="1"/>
    <col min="5891" max="5891" width="17.125" bestFit="1" customWidth="1"/>
    <col min="5892" max="5892" width="9.75" bestFit="1" customWidth="1"/>
    <col min="5893" max="5894" width="0" hidden="1" customWidth="1"/>
    <col min="5897" max="5898" width="0" hidden="1" customWidth="1"/>
    <col min="5899" max="5899" width="17.125" bestFit="1" customWidth="1"/>
    <col min="5900" max="5900" width="13.125" customWidth="1"/>
    <col min="5901" max="5901" width="9" customWidth="1"/>
    <col min="5903" max="5903" width="12.875" customWidth="1"/>
    <col min="5904" max="5910" width="0" hidden="1" customWidth="1"/>
    <col min="6145" max="6145" width="11.375" bestFit="1" customWidth="1"/>
    <col min="6146" max="6146" width="16.25" bestFit="1" customWidth="1"/>
    <col min="6147" max="6147" width="17.125" bestFit="1" customWidth="1"/>
    <col min="6148" max="6148" width="9.75" bestFit="1" customWidth="1"/>
    <col min="6149" max="6150" width="0" hidden="1" customWidth="1"/>
    <col min="6153" max="6154" width="0" hidden="1" customWidth="1"/>
    <col min="6155" max="6155" width="17.125" bestFit="1" customWidth="1"/>
    <col min="6156" max="6156" width="13.125" customWidth="1"/>
    <col min="6157" max="6157" width="9" customWidth="1"/>
    <col min="6159" max="6159" width="12.875" customWidth="1"/>
    <col min="6160" max="6166" width="0" hidden="1" customWidth="1"/>
    <col min="6401" max="6401" width="11.375" bestFit="1" customWidth="1"/>
    <col min="6402" max="6402" width="16.25" bestFit="1" customWidth="1"/>
    <col min="6403" max="6403" width="17.125" bestFit="1" customWidth="1"/>
    <col min="6404" max="6404" width="9.75" bestFit="1" customWidth="1"/>
    <col min="6405" max="6406" width="0" hidden="1" customWidth="1"/>
    <col min="6409" max="6410" width="0" hidden="1" customWidth="1"/>
    <col min="6411" max="6411" width="17.125" bestFit="1" customWidth="1"/>
    <col min="6412" max="6412" width="13.125" customWidth="1"/>
    <col min="6413" max="6413" width="9" customWidth="1"/>
    <col min="6415" max="6415" width="12.875" customWidth="1"/>
    <col min="6416" max="6422" width="0" hidden="1" customWidth="1"/>
    <col min="6657" max="6657" width="11.375" bestFit="1" customWidth="1"/>
    <col min="6658" max="6658" width="16.25" bestFit="1" customWidth="1"/>
    <col min="6659" max="6659" width="17.125" bestFit="1" customWidth="1"/>
    <col min="6660" max="6660" width="9.75" bestFit="1" customWidth="1"/>
    <col min="6661" max="6662" width="0" hidden="1" customWidth="1"/>
    <col min="6665" max="6666" width="0" hidden="1" customWidth="1"/>
    <col min="6667" max="6667" width="17.125" bestFit="1" customWidth="1"/>
    <col min="6668" max="6668" width="13.125" customWidth="1"/>
    <col min="6669" max="6669" width="9" customWidth="1"/>
    <col min="6671" max="6671" width="12.875" customWidth="1"/>
    <col min="6672" max="6678" width="0" hidden="1" customWidth="1"/>
    <col min="6913" max="6913" width="11.375" bestFit="1" customWidth="1"/>
    <col min="6914" max="6914" width="16.25" bestFit="1" customWidth="1"/>
    <col min="6915" max="6915" width="17.125" bestFit="1" customWidth="1"/>
    <col min="6916" max="6916" width="9.75" bestFit="1" customWidth="1"/>
    <col min="6917" max="6918" width="0" hidden="1" customWidth="1"/>
    <col min="6921" max="6922" width="0" hidden="1" customWidth="1"/>
    <col min="6923" max="6923" width="17.125" bestFit="1" customWidth="1"/>
    <col min="6924" max="6924" width="13.125" customWidth="1"/>
    <col min="6925" max="6925" width="9" customWidth="1"/>
    <col min="6927" max="6927" width="12.875" customWidth="1"/>
    <col min="6928" max="6934" width="0" hidden="1" customWidth="1"/>
    <col min="7169" max="7169" width="11.375" bestFit="1" customWidth="1"/>
    <col min="7170" max="7170" width="16.25" bestFit="1" customWidth="1"/>
    <col min="7171" max="7171" width="17.125" bestFit="1" customWidth="1"/>
    <col min="7172" max="7172" width="9.75" bestFit="1" customWidth="1"/>
    <col min="7173" max="7174" width="0" hidden="1" customWidth="1"/>
    <col min="7177" max="7178" width="0" hidden="1" customWidth="1"/>
    <col min="7179" max="7179" width="17.125" bestFit="1" customWidth="1"/>
    <col min="7180" max="7180" width="13.125" customWidth="1"/>
    <col min="7181" max="7181" width="9" customWidth="1"/>
    <col min="7183" max="7183" width="12.875" customWidth="1"/>
    <col min="7184" max="7190" width="0" hidden="1" customWidth="1"/>
    <col min="7425" max="7425" width="11.375" bestFit="1" customWidth="1"/>
    <col min="7426" max="7426" width="16.25" bestFit="1" customWidth="1"/>
    <col min="7427" max="7427" width="17.125" bestFit="1" customWidth="1"/>
    <col min="7428" max="7428" width="9.75" bestFit="1" customWidth="1"/>
    <col min="7429" max="7430" width="0" hidden="1" customWidth="1"/>
    <col min="7433" max="7434" width="0" hidden="1" customWidth="1"/>
    <col min="7435" max="7435" width="17.125" bestFit="1" customWidth="1"/>
    <col min="7436" max="7436" width="13.125" customWidth="1"/>
    <col min="7437" max="7437" width="9" customWidth="1"/>
    <col min="7439" max="7439" width="12.875" customWidth="1"/>
    <col min="7440" max="7446" width="0" hidden="1" customWidth="1"/>
    <col min="7681" max="7681" width="11.375" bestFit="1" customWidth="1"/>
    <col min="7682" max="7682" width="16.25" bestFit="1" customWidth="1"/>
    <col min="7683" max="7683" width="17.125" bestFit="1" customWidth="1"/>
    <col min="7684" max="7684" width="9.75" bestFit="1" customWidth="1"/>
    <col min="7685" max="7686" width="0" hidden="1" customWidth="1"/>
    <col min="7689" max="7690" width="0" hidden="1" customWidth="1"/>
    <col min="7691" max="7691" width="17.125" bestFit="1" customWidth="1"/>
    <col min="7692" max="7692" width="13.125" customWidth="1"/>
    <col min="7693" max="7693" width="9" customWidth="1"/>
    <col min="7695" max="7695" width="12.875" customWidth="1"/>
    <col min="7696" max="7702" width="0" hidden="1" customWidth="1"/>
    <col min="7937" max="7937" width="11.375" bestFit="1" customWidth="1"/>
    <col min="7938" max="7938" width="16.25" bestFit="1" customWidth="1"/>
    <col min="7939" max="7939" width="17.125" bestFit="1" customWidth="1"/>
    <col min="7940" max="7940" width="9.75" bestFit="1" customWidth="1"/>
    <col min="7941" max="7942" width="0" hidden="1" customWidth="1"/>
    <col min="7945" max="7946" width="0" hidden="1" customWidth="1"/>
    <col min="7947" max="7947" width="17.125" bestFit="1" customWidth="1"/>
    <col min="7948" max="7948" width="13.125" customWidth="1"/>
    <col min="7949" max="7949" width="9" customWidth="1"/>
    <col min="7951" max="7951" width="12.875" customWidth="1"/>
    <col min="7952" max="7958" width="0" hidden="1" customWidth="1"/>
    <col min="8193" max="8193" width="11.375" bestFit="1" customWidth="1"/>
    <col min="8194" max="8194" width="16.25" bestFit="1" customWidth="1"/>
    <col min="8195" max="8195" width="17.125" bestFit="1" customWidth="1"/>
    <col min="8196" max="8196" width="9.75" bestFit="1" customWidth="1"/>
    <col min="8197" max="8198" width="0" hidden="1" customWidth="1"/>
    <col min="8201" max="8202" width="0" hidden="1" customWidth="1"/>
    <col min="8203" max="8203" width="17.125" bestFit="1" customWidth="1"/>
    <col min="8204" max="8204" width="13.125" customWidth="1"/>
    <col min="8205" max="8205" width="9" customWidth="1"/>
    <col min="8207" max="8207" width="12.875" customWidth="1"/>
    <col min="8208" max="8214" width="0" hidden="1" customWidth="1"/>
    <col min="8449" max="8449" width="11.375" bestFit="1" customWidth="1"/>
    <col min="8450" max="8450" width="16.25" bestFit="1" customWidth="1"/>
    <col min="8451" max="8451" width="17.125" bestFit="1" customWidth="1"/>
    <col min="8452" max="8452" width="9.75" bestFit="1" customWidth="1"/>
    <col min="8453" max="8454" width="0" hidden="1" customWidth="1"/>
    <col min="8457" max="8458" width="0" hidden="1" customWidth="1"/>
    <col min="8459" max="8459" width="17.125" bestFit="1" customWidth="1"/>
    <col min="8460" max="8460" width="13.125" customWidth="1"/>
    <col min="8461" max="8461" width="9" customWidth="1"/>
    <col min="8463" max="8463" width="12.875" customWidth="1"/>
    <col min="8464" max="8470" width="0" hidden="1" customWidth="1"/>
    <col min="8705" max="8705" width="11.375" bestFit="1" customWidth="1"/>
    <col min="8706" max="8706" width="16.25" bestFit="1" customWidth="1"/>
    <col min="8707" max="8707" width="17.125" bestFit="1" customWidth="1"/>
    <col min="8708" max="8708" width="9.75" bestFit="1" customWidth="1"/>
    <col min="8709" max="8710" width="0" hidden="1" customWidth="1"/>
    <col min="8713" max="8714" width="0" hidden="1" customWidth="1"/>
    <col min="8715" max="8715" width="17.125" bestFit="1" customWidth="1"/>
    <col min="8716" max="8716" width="13.125" customWidth="1"/>
    <col min="8717" max="8717" width="9" customWidth="1"/>
    <col min="8719" max="8719" width="12.875" customWidth="1"/>
    <col min="8720" max="8726" width="0" hidden="1" customWidth="1"/>
    <col min="8961" max="8961" width="11.375" bestFit="1" customWidth="1"/>
    <col min="8962" max="8962" width="16.25" bestFit="1" customWidth="1"/>
    <col min="8963" max="8963" width="17.125" bestFit="1" customWidth="1"/>
    <col min="8964" max="8964" width="9.75" bestFit="1" customWidth="1"/>
    <col min="8965" max="8966" width="0" hidden="1" customWidth="1"/>
    <col min="8969" max="8970" width="0" hidden="1" customWidth="1"/>
    <col min="8971" max="8971" width="17.125" bestFit="1" customWidth="1"/>
    <col min="8972" max="8972" width="13.125" customWidth="1"/>
    <col min="8973" max="8973" width="9" customWidth="1"/>
    <col min="8975" max="8975" width="12.875" customWidth="1"/>
    <col min="8976" max="8982" width="0" hidden="1" customWidth="1"/>
    <col min="9217" max="9217" width="11.375" bestFit="1" customWidth="1"/>
    <col min="9218" max="9218" width="16.25" bestFit="1" customWidth="1"/>
    <col min="9219" max="9219" width="17.125" bestFit="1" customWidth="1"/>
    <col min="9220" max="9220" width="9.75" bestFit="1" customWidth="1"/>
    <col min="9221" max="9222" width="0" hidden="1" customWidth="1"/>
    <col min="9225" max="9226" width="0" hidden="1" customWidth="1"/>
    <col min="9227" max="9227" width="17.125" bestFit="1" customWidth="1"/>
    <col min="9228" max="9228" width="13.125" customWidth="1"/>
    <col min="9229" max="9229" width="9" customWidth="1"/>
    <col min="9231" max="9231" width="12.875" customWidth="1"/>
    <col min="9232" max="9238" width="0" hidden="1" customWidth="1"/>
    <col min="9473" max="9473" width="11.375" bestFit="1" customWidth="1"/>
    <col min="9474" max="9474" width="16.25" bestFit="1" customWidth="1"/>
    <col min="9475" max="9475" width="17.125" bestFit="1" customWidth="1"/>
    <col min="9476" max="9476" width="9.75" bestFit="1" customWidth="1"/>
    <col min="9477" max="9478" width="0" hidden="1" customWidth="1"/>
    <col min="9481" max="9482" width="0" hidden="1" customWidth="1"/>
    <col min="9483" max="9483" width="17.125" bestFit="1" customWidth="1"/>
    <col min="9484" max="9484" width="13.125" customWidth="1"/>
    <col min="9485" max="9485" width="9" customWidth="1"/>
    <col min="9487" max="9487" width="12.875" customWidth="1"/>
    <col min="9488" max="9494" width="0" hidden="1" customWidth="1"/>
    <col min="9729" max="9729" width="11.375" bestFit="1" customWidth="1"/>
    <col min="9730" max="9730" width="16.25" bestFit="1" customWidth="1"/>
    <col min="9731" max="9731" width="17.125" bestFit="1" customWidth="1"/>
    <col min="9732" max="9732" width="9.75" bestFit="1" customWidth="1"/>
    <col min="9733" max="9734" width="0" hidden="1" customWidth="1"/>
    <col min="9737" max="9738" width="0" hidden="1" customWidth="1"/>
    <col min="9739" max="9739" width="17.125" bestFit="1" customWidth="1"/>
    <col min="9740" max="9740" width="13.125" customWidth="1"/>
    <col min="9741" max="9741" width="9" customWidth="1"/>
    <col min="9743" max="9743" width="12.875" customWidth="1"/>
    <col min="9744" max="9750" width="0" hidden="1" customWidth="1"/>
    <col min="9985" max="9985" width="11.375" bestFit="1" customWidth="1"/>
    <col min="9986" max="9986" width="16.25" bestFit="1" customWidth="1"/>
    <col min="9987" max="9987" width="17.125" bestFit="1" customWidth="1"/>
    <col min="9988" max="9988" width="9.75" bestFit="1" customWidth="1"/>
    <col min="9989" max="9990" width="0" hidden="1" customWidth="1"/>
    <col min="9993" max="9994" width="0" hidden="1" customWidth="1"/>
    <col min="9995" max="9995" width="17.125" bestFit="1" customWidth="1"/>
    <col min="9996" max="9996" width="13.125" customWidth="1"/>
    <col min="9997" max="9997" width="9" customWidth="1"/>
    <col min="9999" max="9999" width="12.875" customWidth="1"/>
    <col min="10000" max="10006" width="0" hidden="1" customWidth="1"/>
    <col min="10241" max="10241" width="11.375" bestFit="1" customWidth="1"/>
    <col min="10242" max="10242" width="16.25" bestFit="1" customWidth="1"/>
    <col min="10243" max="10243" width="17.125" bestFit="1" customWidth="1"/>
    <col min="10244" max="10244" width="9.75" bestFit="1" customWidth="1"/>
    <col min="10245" max="10246" width="0" hidden="1" customWidth="1"/>
    <col min="10249" max="10250" width="0" hidden="1" customWidth="1"/>
    <col min="10251" max="10251" width="17.125" bestFit="1" customWidth="1"/>
    <col min="10252" max="10252" width="13.125" customWidth="1"/>
    <col min="10253" max="10253" width="9" customWidth="1"/>
    <col min="10255" max="10255" width="12.875" customWidth="1"/>
    <col min="10256" max="10262" width="0" hidden="1" customWidth="1"/>
    <col min="10497" max="10497" width="11.375" bestFit="1" customWidth="1"/>
    <col min="10498" max="10498" width="16.25" bestFit="1" customWidth="1"/>
    <col min="10499" max="10499" width="17.125" bestFit="1" customWidth="1"/>
    <col min="10500" max="10500" width="9.75" bestFit="1" customWidth="1"/>
    <col min="10501" max="10502" width="0" hidden="1" customWidth="1"/>
    <col min="10505" max="10506" width="0" hidden="1" customWidth="1"/>
    <col min="10507" max="10507" width="17.125" bestFit="1" customWidth="1"/>
    <col min="10508" max="10508" width="13.125" customWidth="1"/>
    <col min="10509" max="10509" width="9" customWidth="1"/>
    <col min="10511" max="10511" width="12.875" customWidth="1"/>
    <col min="10512" max="10518" width="0" hidden="1" customWidth="1"/>
    <col min="10753" max="10753" width="11.375" bestFit="1" customWidth="1"/>
    <col min="10754" max="10754" width="16.25" bestFit="1" customWidth="1"/>
    <col min="10755" max="10755" width="17.125" bestFit="1" customWidth="1"/>
    <col min="10756" max="10756" width="9.75" bestFit="1" customWidth="1"/>
    <col min="10757" max="10758" width="0" hidden="1" customWidth="1"/>
    <col min="10761" max="10762" width="0" hidden="1" customWidth="1"/>
    <col min="10763" max="10763" width="17.125" bestFit="1" customWidth="1"/>
    <col min="10764" max="10764" width="13.125" customWidth="1"/>
    <col min="10765" max="10765" width="9" customWidth="1"/>
    <col min="10767" max="10767" width="12.875" customWidth="1"/>
    <col min="10768" max="10774" width="0" hidden="1" customWidth="1"/>
    <col min="11009" max="11009" width="11.375" bestFit="1" customWidth="1"/>
    <col min="11010" max="11010" width="16.25" bestFit="1" customWidth="1"/>
    <col min="11011" max="11011" width="17.125" bestFit="1" customWidth="1"/>
    <col min="11012" max="11012" width="9.75" bestFit="1" customWidth="1"/>
    <col min="11013" max="11014" width="0" hidden="1" customWidth="1"/>
    <col min="11017" max="11018" width="0" hidden="1" customWidth="1"/>
    <col min="11019" max="11019" width="17.125" bestFit="1" customWidth="1"/>
    <col min="11020" max="11020" width="13.125" customWidth="1"/>
    <col min="11021" max="11021" width="9" customWidth="1"/>
    <col min="11023" max="11023" width="12.875" customWidth="1"/>
    <col min="11024" max="11030" width="0" hidden="1" customWidth="1"/>
    <col min="11265" max="11265" width="11.375" bestFit="1" customWidth="1"/>
    <col min="11266" max="11266" width="16.25" bestFit="1" customWidth="1"/>
    <col min="11267" max="11267" width="17.125" bestFit="1" customWidth="1"/>
    <col min="11268" max="11268" width="9.75" bestFit="1" customWidth="1"/>
    <col min="11269" max="11270" width="0" hidden="1" customWidth="1"/>
    <col min="11273" max="11274" width="0" hidden="1" customWidth="1"/>
    <col min="11275" max="11275" width="17.125" bestFit="1" customWidth="1"/>
    <col min="11276" max="11276" width="13.125" customWidth="1"/>
    <col min="11277" max="11277" width="9" customWidth="1"/>
    <col min="11279" max="11279" width="12.875" customWidth="1"/>
    <col min="11280" max="11286" width="0" hidden="1" customWidth="1"/>
    <col min="11521" max="11521" width="11.375" bestFit="1" customWidth="1"/>
    <col min="11522" max="11522" width="16.25" bestFit="1" customWidth="1"/>
    <col min="11523" max="11523" width="17.125" bestFit="1" customWidth="1"/>
    <col min="11524" max="11524" width="9.75" bestFit="1" customWidth="1"/>
    <col min="11525" max="11526" width="0" hidden="1" customWidth="1"/>
    <col min="11529" max="11530" width="0" hidden="1" customWidth="1"/>
    <col min="11531" max="11531" width="17.125" bestFit="1" customWidth="1"/>
    <col min="11532" max="11532" width="13.125" customWidth="1"/>
    <col min="11533" max="11533" width="9" customWidth="1"/>
    <col min="11535" max="11535" width="12.875" customWidth="1"/>
    <col min="11536" max="11542" width="0" hidden="1" customWidth="1"/>
    <col min="11777" max="11777" width="11.375" bestFit="1" customWidth="1"/>
    <col min="11778" max="11778" width="16.25" bestFit="1" customWidth="1"/>
    <col min="11779" max="11779" width="17.125" bestFit="1" customWidth="1"/>
    <col min="11780" max="11780" width="9.75" bestFit="1" customWidth="1"/>
    <col min="11781" max="11782" width="0" hidden="1" customWidth="1"/>
    <col min="11785" max="11786" width="0" hidden="1" customWidth="1"/>
    <col min="11787" max="11787" width="17.125" bestFit="1" customWidth="1"/>
    <col min="11788" max="11788" width="13.125" customWidth="1"/>
    <col min="11789" max="11789" width="9" customWidth="1"/>
    <col min="11791" max="11791" width="12.875" customWidth="1"/>
    <col min="11792" max="11798" width="0" hidden="1" customWidth="1"/>
    <col min="12033" max="12033" width="11.375" bestFit="1" customWidth="1"/>
    <col min="12034" max="12034" width="16.25" bestFit="1" customWidth="1"/>
    <col min="12035" max="12035" width="17.125" bestFit="1" customWidth="1"/>
    <col min="12036" max="12036" width="9.75" bestFit="1" customWidth="1"/>
    <col min="12037" max="12038" width="0" hidden="1" customWidth="1"/>
    <col min="12041" max="12042" width="0" hidden="1" customWidth="1"/>
    <col min="12043" max="12043" width="17.125" bestFit="1" customWidth="1"/>
    <col min="12044" max="12044" width="13.125" customWidth="1"/>
    <col min="12045" max="12045" width="9" customWidth="1"/>
    <col min="12047" max="12047" width="12.875" customWidth="1"/>
    <col min="12048" max="12054" width="0" hidden="1" customWidth="1"/>
    <col min="12289" max="12289" width="11.375" bestFit="1" customWidth="1"/>
    <col min="12290" max="12290" width="16.25" bestFit="1" customWidth="1"/>
    <col min="12291" max="12291" width="17.125" bestFit="1" customWidth="1"/>
    <col min="12292" max="12292" width="9.75" bestFit="1" customWidth="1"/>
    <col min="12293" max="12294" width="0" hidden="1" customWidth="1"/>
    <col min="12297" max="12298" width="0" hidden="1" customWidth="1"/>
    <col min="12299" max="12299" width="17.125" bestFit="1" customWidth="1"/>
    <col min="12300" max="12300" width="13.125" customWidth="1"/>
    <col min="12301" max="12301" width="9" customWidth="1"/>
    <col min="12303" max="12303" width="12.875" customWidth="1"/>
    <col min="12304" max="12310" width="0" hidden="1" customWidth="1"/>
    <col min="12545" max="12545" width="11.375" bestFit="1" customWidth="1"/>
    <col min="12546" max="12546" width="16.25" bestFit="1" customWidth="1"/>
    <col min="12547" max="12547" width="17.125" bestFit="1" customWidth="1"/>
    <col min="12548" max="12548" width="9.75" bestFit="1" customWidth="1"/>
    <col min="12549" max="12550" width="0" hidden="1" customWidth="1"/>
    <col min="12553" max="12554" width="0" hidden="1" customWidth="1"/>
    <col min="12555" max="12555" width="17.125" bestFit="1" customWidth="1"/>
    <col min="12556" max="12556" width="13.125" customWidth="1"/>
    <col min="12557" max="12557" width="9" customWidth="1"/>
    <col min="12559" max="12559" width="12.875" customWidth="1"/>
    <col min="12560" max="12566" width="0" hidden="1" customWidth="1"/>
    <col min="12801" max="12801" width="11.375" bestFit="1" customWidth="1"/>
    <col min="12802" max="12802" width="16.25" bestFit="1" customWidth="1"/>
    <col min="12803" max="12803" width="17.125" bestFit="1" customWidth="1"/>
    <col min="12804" max="12804" width="9.75" bestFit="1" customWidth="1"/>
    <col min="12805" max="12806" width="0" hidden="1" customWidth="1"/>
    <col min="12809" max="12810" width="0" hidden="1" customWidth="1"/>
    <col min="12811" max="12811" width="17.125" bestFit="1" customWidth="1"/>
    <col min="12812" max="12812" width="13.125" customWidth="1"/>
    <col min="12813" max="12813" width="9" customWidth="1"/>
    <col min="12815" max="12815" width="12.875" customWidth="1"/>
    <col min="12816" max="12822" width="0" hidden="1" customWidth="1"/>
    <col min="13057" max="13057" width="11.375" bestFit="1" customWidth="1"/>
    <col min="13058" max="13058" width="16.25" bestFit="1" customWidth="1"/>
    <col min="13059" max="13059" width="17.125" bestFit="1" customWidth="1"/>
    <col min="13060" max="13060" width="9.75" bestFit="1" customWidth="1"/>
    <col min="13061" max="13062" width="0" hidden="1" customWidth="1"/>
    <col min="13065" max="13066" width="0" hidden="1" customWidth="1"/>
    <col min="13067" max="13067" width="17.125" bestFit="1" customWidth="1"/>
    <col min="13068" max="13068" width="13.125" customWidth="1"/>
    <col min="13069" max="13069" width="9" customWidth="1"/>
    <col min="13071" max="13071" width="12.875" customWidth="1"/>
    <col min="13072" max="13078" width="0" hidden="1" customWidth="1"/>
    <col min="13313" max="13313" width="11.375" bestFit="1" customWidth="1"/>
    <col min="13314" max="13314" width="16.25" bestFit="1" customWidth="1"/>
    <col min="13315" max="13315" width="17.125" bestFit="1" customWidth="1"/>
    <col min="13316" max="13316" width="9.75" bestFit="1" customWidth="1"/>
    <col min="13317" max="13318" width="0" hidden="1" customWidth="1"/>
    <col min="13321" max="13322" width="0" hidden="1" customWidth="1"/>
    <col min="13323" max="13323" width="17.125" bestFit="1" customWidth="1"/>
    <col min="13324" max="13324" width="13.125" customWidth="1"/>
    <col min="13325" max="13325" width="9" customWidth="1"/>
    <col min="13327" max="13327" width="12.875" customWidth="1"/>
    <col min="13328" max="13334" width="0" hidden="1" customWidth="1"/>
    <col min="13569" max="13569" width="11.375" bestFit="1" customWidth="1"/>
    <col min="13570" max="13570" width="16.25" bestFit="1" customWidth="1"/>
    <col min="13571" max="13571" width="17.125" bestFit="1" customWidth="1"/>
    <col min="13572" max="13572" width="9.75" bestFit="1" customWidth="1"/>
    <col min="13573" max="13574" width="0" hidden="1" customWidth="1"/>
    <col min="13577" max="13578" width="0" hidden="1" customWidth="1"/>
    <col min="13579" max="13579" width="17.125" bestFit="1" customWidth="1"/>
    <col min="13580" max="13580" width="13.125" customWidth="1"/>
    <col min="13581" max="13581" width="9" customWidth="1"/>
    <col min="13583" max="13583" width="12.875" customWidth="1"/>
    <col min="13584" max="13590" width="0" hidden="1" customWidth="1"/>
    <col min="13825" max="13825" width="11.375" bestFit="1" customWidth="1"/>
    <col min="13826" max="13826" width="16.25" bestFit="1" customWidth="1"/>
    <col min="13827" max="13827" width="17.125" bestFit="1" customWidth="1"/>
    <col min="13828" max="13828" width="9.75" bestFit="1" customWidth="1"/>
    <col min="13829" max="13830" width="0" hidden="1" customWidth="1"/>
    <col min="13833" max="13834" width="0" hidden="1" customWidth="1"/>
    <col min="13835" max="13835" width="17.125" bestFit="1" customWidth="1"/>
    <col min="13836" max="13836" width="13.125" customWidth="1"/>
    <col min="13837" max="13837" width="9" customWidth="1"/>
    <col min="13839" max="13839" width="12.875" customWidth="1"/>
    <col min="13840" max="13846" width="0" hidden="1" customWidth="1"/>
    <col min="14081" max="14081" width="11.375" bestFit="1" customWidth="1"/>
    <col min="14082" max="14082" width="16.25" bestFit="1" customWidth="1"/>
    <col min="14083" max="14083" width="17.125" bestFit="1" customWidth="1"/>
    <col min="14084" max="14084" width="9.75" bestFit="1" customWidth="1"/>
    <col min="14085" max="14086" width="0" hidden="1" customWidth="1"/>
    <col min="14089" max="14090" width="0" hidden="1" customWidth="1"/>
    <col min="14091" max="14091" width="17.125" bestFit="1" customWidth="1"/>
    <col min="14092" max="14092" width="13.125" customWidth="1"/>
    <col min="14093" max="14093" width="9" customWidth="1"/>
    <col min="14095" max="14095" width="12.875" customWidth="1"/>
    <col min="14096" max="14102" width="0" hidden="1" customWidth="1"/>
    <col min="14337" max="14337" width="11.375" bestFit="1" customWidth="1"/>
    <col min="14338" max="14338" width="16.25" bestFit="1" customWidth="1"/>
    <col min="14339" max="14339" width="17.125" bestFit="1" customWidth="1"/>
    <col min="14340" max="14340" width="9.75" bestFit="1" customWidth="1"/>
    <col min="14341" max="14342" width="0" hidden="1" customWidth="1"/>
    <col min="14345" max="14346" width="0" hidden="1" customWidth="1"/>
    <col min="14347" max="14347" width="17.125" bestFit="1" customWidth="1"/>
    <col min="14348" max="14348" width="13.125" customWidth="1"/>
    <col min="14349" max="14349" width="9" customWidth="1"/>
    <col min="14351" max="14351" width="12.875" customWidth="1"/>
    <col min="14352" max="14358" width="0" hidden="1" customWidth="1"/>
    <col min="14593" max="14593" width="11.375" bestFit="1" customWidth="1"/>
    <col min="14594" max="14594" width="16.25" bestFit="1" customWidth="1"/>
    <col min="14595" max="14595" width="17.125" bestFit="1" customWidth="1"/>
    <col min="14596" max="14596" width="9.75" bestFit="1" customWidth="1"/>
    <col min="14597" max="14598" width="0" hidden="1" customWidth="1"/>
    <col min="14601" max="14602" width="0" hidden="1" customWidth="1"/>
    <col min="14603" max="14603" width="17.125" bestFit="1" customWidth="1"/>
    <col min="14604" max="14604" width="13.125" customWidth="1"/>
    <col min="14605" max="14605" width="9" customWidth="1"/>
    <col min="14607" max="14607" width="12.875" customWidth="1"/>
    <col min="14608" max="14614" width="0" hidden="1" customWidth="1"/>
    <col min="14849" max="14849" width="11.375" bestFit="1" customWidth="1"/>
    <col min="14850" max="14850" width="16.25" bestFit="1" customWidth="1"/>
    <col min="14851" max="14851" width="17.125" bestFit="1" customWidth="1"/>
    <col min="14852" max="14852" width="9.75" bestFit="1" customWidth="1"/>
    <col min="14853" max="14854" width="0" hidden="1" customWidth="1"/>
    <col min="14857" max="14858" width="0" hidden="1" customWidth="1"/>
    <col min="14859" max="14859" width="17.125" bestFit="1" customWidth="1"/>
    <col min="14860" max="14860" width="13.125" customWidth="1"/>
    <col min="14861" max="14861" width="9" customWidth="1"/>
    <col min="14863" max="14863" width="12.875" customWidth="1"/>
    <col min="14864" max="14870" width="0" hidden="1" customWidth="1"/>
    <col min="15105" max="15105" width="11.375" bestFit="1" customWidth="1"/>
    <col min="15106" max="15106" width="16.25" bestFit="1" customWidth="1"/>
    <col min="15107" max="15107" width="17.125" bestFit="1" customWidth="1"/>
    <col min="15108" max="15108" width="9.75" bestFit="1" customWidth="1"/>
    <col min="15109" max="15110" width="0" hidden="1" customWidth="1"/>
    <col min="15113" max="15114" width="0" hidden="1" customWidth="1"/>
    <col min="15115" max="15115" width="17.125" bestFit="1" customWidth="1"/>
    <col min="15116" max="15116" width="13.125" customWidth="1"/>
    <col min="15117" max="15117" width="9" customWidth="1"/>
    <col min="15119" max="15119" width="12.875" customWidth="1"/>
    <col min="15120" max="15126" width="0" hidden="1" customWidth="1"/>
    <col min="15361" max="15361" width="11.375" bestFit="1" customWidth="1"/>
    <col min="15362" max="15362" width="16.25" bestFit="1" customWidth="1"/>
    <col min="15363" max="15363" width="17.125" bestFit="1" customWidth="1"/>
    <col min="15364" max="15364" width="9.75" bestFit="1" customWidth="1"/>
    <col min="15365" max="15366" width="0" hidden="1" customWidth="1"/>
    <col min="15369" max="15370" width="0" hidden="1" customWidth="1"/>
    <col min="15371" max="15371" width="17.125" bestFit="1" customWidth="1"/>
    <col min="15372" max="15372" width="13.125" customWidth="1"/>
    <col min="15373" max="15373" width="9" customWidth="1"/>
    <col min="15375" max="15375" width="12.875" customWidth="1"/>
    <col min="15376" max="15382" width="0" hidden="1" customWidth="1"/>
    <col min="15617" max="15617" width="11.375" bestFit="1" customWidth="1"/>
    <col min="15618" max="15618" width="16.25" bestFit="1" customWidth="1"/>
    <col min="15619" max="15619" width="17.125" bestFit="1" customWidth="1"/>
    <col min="15620" max="15620" width="9.75" bestFit="1" customWidth="1"/>
    <col min="15621" max="15622" width="0" hidden="1" customWidth="1"/>
    <col min="15625" max="15626" width="0" hidden="1" customWidth="1"/>
    <col min="15627" max="15627" width="17.125" bestFit="1" customWidth="1"/>
    <col min="15628" max="15628" width="13.125" customWidth="1"/>
    <col min="15629" max="15629" width="9" customWidth="1"/>
    <col min="15631" max="15631" width="12.875" customWidth="1"/>
    <col min="15632" max="15638" width="0" hidden="1" customWidth="1"/>
    <col min="15873" max="15873" width="11.375" bestFit="1" customWidth="1"/>
    <col min="15874" max="15874" width="16.25" bestFit="1" customWidth="1"/>
    <col min="15875" max="15875" width="17.125" bestFit="1" customWidth="1"/>
    <col min="15876" max="15876" width="9.75" bestFit="1" customWidth="1"/>
    <col min="15877" max="15878" width="0" hidden="1" customWidth="1"/>
    <col min="15881" max="15882" width="0" hidden="1" customWidth="1"/>
    <col min="15883" max="15883" width="17.125" bestFit="1" customWidth="1"/>
    <col min="15884" max="15884" width="13.125" customWidth="1"/>
    <col min="15885" max="15885" width="9" customWidth="1"/>
    <col min="15887" max="15887" width="12.875" customWidth="1"/>
    <col min="15888" max="15894" width="0" hidden="1" customWidth="1"/>
    <col min="16129" max="16129" width="11.375" bestFit="1" customWidth="1"/>
    <col min="16130" max="16130" width="16.25" bestFit="1" customWidth="1"/>
    <col min="16131" max="16131" width="17.125" bestFit="1" customWidth="1"/>
    <col min="16132" max="16132" width="9.75" bestFit="1" customWidth="1"/>
    <col min="16133" max="16134" width="0" hidden="1" customWidth="1"/>
    <col min="16137" max="16138" width="0" hidden="1" customWidth="1"/>
    <col min="16139" max="16139" width="17.125" bestFit="1" customWidth="1"/>
    <col min="16140" max="16140" width="13.125" customWidth="1"/>
    <col min="16141" max="16141" width="9" customWidth="1"/>
    <col min="16143" max="16143" width="12.875" customWidth="1"/>
    <col min="16144" max="16150" width="0" hidden="1" customWidth="1"/>
  </cols>
  <sheetData>
    <row r="1" spans="1:22" s="4" customFormat="1" ht="13.5" customHeight="1">
      <c r="A1" s="740" t="s">
        <v>664</v>
      </c>
      <c r="B1" s="740" t="s">
        <v>665</v>
      </c>
      <c r="C1" s="741" t="s">
        <v>666</v>
      </c>
      <c r="D1" s="741" t="s">
        <v>667</v>
      </c>
      <c r="E1" s="742" t="s">
        <v>668</v>
      </c>
      <c r="F1" s="740" t="s">
        <v>669</v>
      </c>
      <c r="G1" s="751" t="s">
        <v>670</v>
      </c>
      <c r="H1" s="753" t="s">
        <v>671</v>
      </c>
      <c r="I1" s="740" t="s">
        <v>672</v>
      </c>
      <c r="J1" s="749" t="s">
        <v>673</v>
      </c>
      <c r="K1" s="749"/>
      <c r="L1" s="750" t="s">
        <v>674</v>
      </c>
      <c r="M1" s="746"/>
      <c r="N1" s="746"/>
      <c r="O1" s="746"/>
      <c r="P1" s="743" t="s">
        <v>675</v>
      </c>
      <c r="Q1" s="743"/>
      <c r="R1" s="755" t="s">
        <v>676</v>
      </c>
      <c r="S1" s="755" t="s">
        <v>677</v>
      </c>
      <c r="T1" s="755" t="s">
        <v>678</v>
      </c>
      <c r="U1" s="757" t="s">
        <v>679</v>
      </c>
      <c r="V1" s="757" t="s">
        <v>680</v>
      </c>
    </row>
    <row r="2" spans="1:22" s="4" customFormat="1" ht="13.5" customHeight="1">
      <c r="A2" s="740"/>
      <c r="B2" s="740"/>
      <c r="C2" s="741"/>
      <c r="D2" s="741"/>
      <c r="E2" s="741"/>
      <c r="F2" s="740"/>
      <c r="G2" s="752"/>
      <c r="H2" s="754"/>
      <c r="I2" s="740"/>
      <c r="J2" s="749"/>
      <c r="K2" s="749"/>
      <c r="L2" s="746"/>
      <c r="M2" s="746"/>
      <c r="N2" s="746"/>
      <c r="O2" s="746"/>
      <c r="P2" s="743"/>
      <c r="Q2" s="743"/>
      <c r="R2" s="756"/>
      <c r="S2" s="756"/>
      <c r="T2" s="756"/>
      <c r="U2" s="758"/>
      <c r="V2" s="758"/>
    </row>
    <row r="3" spans="1:22" s="4" customFormat="1" ht="13.5" customHeight="1">
      <c r="A3" s="740"/>
      <c r="B3" s="740"/>
      <c r="C3" s="741"/>
      <c r="D3" s="741"/>
      <c r="E3" s="741"/>
      <c r="F3" s="740"/>
      <c r="G3" s="752"/>
      <c r="H3" s="754"/>
      <c r="I3" s="740"/>
      <c r="J3" s="749" t="s">
        <v>681</v>
      </c>
      <c r="K3" s="749" t="s">
        <v>682</v>
      </c>
      <c r="L3" s="750" t="s">
        <v>667</v>
      </c>
      <c r="M3" s="744" t="s">
        <v>683</v>
      </c>
      <c r="N3" s="744" t="s">
        <v>684</v>
      </c>
      <c r="O3" s="745" t="s">
        <v>685</v>
      </c>
      <c r="P3" s="743" t="s">
        <v>686</v>
      </c>
      <c r="Q3" s="747" t="s">
        <v>685</v>
      </c>
      <c r="R3" s="756"/>
      <c r="S3" s="756"/>
      <c r="T3" s="756"/>
      <c r="U3" s="758"/>
      <c r="V3" s="758"/>
    </row>
    <row r="4" spans="1:22" s="4" customFormat="1">
      <c r="A4" s="740"/>
      <c r="B4" s="740"/>
      <c r="C4" s="741"/>
      <c r="D4" s="741"/>
      <c r="E4" s="741"/>
      <c r="F4" s="740"/>
      <c r="G4" s="752"/>
      <c r="H4" s="754"/>
      <c r="I4" s="740"/>
      <c r="J4" s="749"/>
      <c r="K4" s="749"/>
      <c r="L4" s="750"/>
      <c r="M4" s="744"/>
      <c r="N4" s="744"/>
      <c r="O4" s="746"/>
      <c r="P4" s="743"/>
      <c r="Q4" s="748"/>
      <c r="R4" s="756"/>
      <c r="S4" s="756"/>
      <c r="T4" s="756"/>
      <c r="U4" s="758"/>
      <c r="V4" s="758"/>
    </row>
    <row r="5" spans="1:22" s="26" customFormat="1" ht="12">
      <c r="A5" s="26" t="str">
        <f>工事情報!G3&amp;MID(TEXT(E5,"ggge"),3,2)</f>
        <v>2年</v>
      </c>
      <c r="B5" s="614" t="s">
        <v>261</v>
      </c>
      <c r="C5" s="615" t="str">
        <f>工事情報!$G$5</f>
        <v>4：農林水産省</v>
      </c>
      <c r="D5" s="614">
        <f>工事情報!$G$6</f>
        <v>0</v>
      </c>
      <c r="E5" s="616" t="str">
        <f>開始画面!B1</f>
        <v>令和2年度</v>
      </c>
      <c r="F5" s="617"/>
      <c r="G5" s="617"/>
      <c r="H5" s="618">
        <f>工事情報!$G$9/1000</f>
        <v>0</v>
      </c>
      <c r="I5" s="617">
        <f>工事情報!G4</f>
        <v>0</v>
      </c>
      <c r="L5" s="24">
        <f>工事情報!G6</f>
        <v>0</v>
      </c>
      <c r="M5" s="24">
        <f>一般事項!G7</f>
        <v>0</v>
      </c>
      <c r="N5" s="24">
        <f>一般事項!$G$6</f>
        <v>0</v>
      </c>
      <c r="O5" s="26">
        <f>一般事項!$G$5</f>
        <v>0</v>
      </c>
    </row>
  </sheetData>
  <sheetProtection algorithmName="SHA-512" hashValue="1LhJis36PR6btlynQtQTrovF27sds3a7pjOa0hsdpsk+aHZEDqOqjEaNiNc5konAK5bT6EGxrbO3Kc93bWC3Wg==" saltValue="tiU3PmaddHPLUlGAsyM/wA==" spinCount="100000" sheet="1" objects="1" scenarios="1"/>
  <mergeCells count="25">
    <mergeCell ref="R1:R4"/>
    <mergeCell ref="S1:S4"/>
    <mergeCell ref="T1:T4"/>
    <mergeCell ref="U1:U4"/>
    <mergeCell ref="V1:V4"/>
    <mergeCell ref="J3:J4"/>
    <mergeCell ref="K3:K4"/>
    <mergeCell ref="L3:L4"/>
    <mergeCell ref="M3:M4"/>
    <mergeCell ref="G1:G4"/>
    <mergeCell ref="H1:H4"/>
    <mergeCell ref="I1:I4"/>
    <mergeCell ref="J1:K2"/>
    <mergeCell ref="L1:O2"/>
    <mergeCell ref="P1:Q2"/>
    <mergeCell ref="N3:N4"/>
    <mergeCell ref="O3:O4"/>
    <mergeCell ref="P3:P4"/>
    <mergeCell ref="Q3:Q4"/>
    <mergeCell ref="F1:F4"/>
    <mergeCell ref="A1:A4"/>
    <mergeCell ref="B1:B4"/>
    <mergeCell ref="C1:C4"/>
    <mergeCell ref="D1:D4"/>
    <mergeCell ref="E1:E4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S65"/>
  <sheetViews>
    <sheetView showGridLines="0" zoomScaleNormal="100" workbookViewId="0"/>
  </sheetViews>
  <sheetFormatPr defaultRowHeight="14.25"/>
  <cols>
    <col min="1" max="3" width="2.375" style="98" customWidth="1"/>
    <col min="4" max="4" width="20.625" style="98" customWidth="1"/>
    <col min="5" max="6" width="17.75" style="97" customWidth="1"/>
    <col min="7" max="7" width="7" style="97" customWidth="1"/>
    <col min="9" max="9" width="28.75" hidden="1" customWidth="1"/>
    <col min="10" max="10" width="7.875" hidden="1" customWidth="1"/>
    <col min="11" max="13" width="8.375" hidden="1" customWidth="1"/>
    <col min="14" max="14" width="8.5" hidden="1" customWidth="1"/>
    <col min="15" max="16" width="8.375" hidden="1" customWidth="1"/>
    <col min="17" max="17" width="9" hidden="1" customWidth="1"/>
    <col min="18" max="18" width="2.5" hidden="1" customWidth="1"/>
    <col min="19" max="19" width="8.875" hidden="1" customWidth="1"/>
  </cols>
  <sheetData>
    <row r="1" spans="1:19">
      <c r="A1" s="38" t="s">
        <v>172</v>
      </c>
      <c r="I1" t="s">
        <v>273</v>
      </c>
      <c r="J1" t="e">
        <f>#REF!</f>
        <v>#REF!</v>
      </c>
      <c r="K1" s="223" t="s">
        <v>228</v>
      </c>
      <c r="L1" s="224"/>
      <c r="M1" s="225"/>
      <c r="N1" s="226" t="s">
        <v>232</v>
      </c>
      <c r="O1" s="226" t="s">
        <v>233</v>
      </c>
      <c r="P1" s="226" t="s">
        <v>234</v>
      </c>
    </row>
    <row r="2" spans="1:19">
      <c r="A2"/>
      <c r="B2" s="328"/>
      <c r="I2" t="s">
        <v>274</v>
      </c>
      <c r="J2" t="e">
        <f>IF(J1="","",VLOOKUP(J1,R2:S10,2,0))</f>
        <v>#REF!</v>
      </c>
      <c r="K2" s="226" t="s">
        <v>227</v>
      </c>
      <c r="L2" s="226" t="s">
        <v>227</v>
      </c>
      <c r="M2" s="226" t="s">
        <v>231</v>
      </c>
      <c r="N2" s="228"/>
      <c r="O2" s="228"/>
      <c r="P2" s="228"/>
      <c r="R2" s="312">
        <v>1</v>
      </c>
      <c r="S2" s="315" t="s">
        <v>314</v>
      </c>
    </row>
    <row r="3" spans="1:19" ht="14.25" customHeight="1">
      <c r="A3" s="725" t="s">
        <v>260</v>
      </c>
      <c r="B3" s="725"/>
      <c r="C3" s="725"/>
      <c r="D3" s="725"/>
      <c r="E3" s="725"/>
      <c r="F3" s="725"/>
      <c r="G3" s="761"/>
      <c r="I3" t="s">
        <v>269</v>
      </c>
      <c r="J3" t="e">
        <f>IF(#REF!=1,一般事項!E14,IF(#REF!=2,IF(OR(一般事項!E14=1,一般事項!E14=2)=TRUE,1,IF(OR(一般事項!E14=3,一般事項!E14=4)=TRUE,2,IF(一般事項!E14=5,4,""))),""))</f>
        <v>#REF!</v>
      </c>
      <c r="K3" s="227" t="s">
        <v>229</v>
      </c>
      <c r="L3" s="227" t="s">
        <v>230</v>
      </c>
      <c r="M3" s="227"/>
      <c r="N3" s="227"/>
      <c r="O3" s="227"/>
      <c r="P3" s="227"/>
      <c r="R3" s="312">
        <v>2</v>
      </c>
      <c r="S3" s="315" t="s">
        <v>315</v>
      </c>
    </row>
    <row r="4" spans="1:19" s="213" customFormat="1">
      <c r="B4" s="214"/>
      <c r="C4" s="214"/>
      <c r="D4" s="214"/>
      <c r="E4" s="195"/>
      <c r="F4" s="207"/>
      <c r="G4" s="207"/>
      <c r="I4" s="303"/>
      <c r="J4" s="229"/>
      <c r="K4" s="229"/>
      <c r="L4" s="229"/>
      <c r="M4" s="229"/>
      <c r="N4" s="229"/>
      <c r="O4" s="229"/>
      <c r="P4" s="229"/>
      <c r="R4" s="313">
        <v>3</v>
      </c>
      <c r="S4" s="327" t="s">
        <v>316</v>
      </c>
    </row>
    <row r="5" spans="1:19" s="213" customFormat="1" ht="18" customHeight="1">
      <c r="A5" s="206"/>
      <c r="B5" s="206"/>
      <c r="C5" s="206"/>
      <c r="D5" s="234" t="s">
        <v>195</v>
      </c>
      <c r="E5" s="218"/>
      <c r="F5" s="237"/>
      <c r="G5" s="232"/>
      <c r="I5" s="304" t="s">
        <v>207</v>
      </c>
      <c r="J5" s="230">
        <v>11</v>
      </c>
      <c r="K5" s="235">
        <v>616</v>
      </c>
      <c r="L5" s="235">
        <v>650.79999999999995</v>
      </c>
      <c r="M5" s="235">
        <v>673</v>
      </c>
      <c r="N5" s="236">
        <v>-0.2636</v>
      </c>
      <c r="O5" s="236">
        <v>0.36870000000000003</v>
      </c>
      <c r="P5" s="236">
        <v>0.33110000000000001</v>
      </c>
      <c r="R5" s="314">
        <v>4</v>
      </c>
      <c r="S5" s="327" t="s">
        <v>323</v>
      </c>
    </row>
    <row r="6" spans="1:19" s="213" customFormat="1" ht="13.5">
      <c r="A6" s="206"/>
      <c r="B6" s="206"/>
      <c r="C6" s="206"/>
      <c r="D6" s="208"/>
      <c r="E6" s="171"/>
      <c r="F6" s="195"/>
      <c r="G6" s="195"/>
      <c r="I6" s="304" t="s">
        <v>208</v>
      </c>
      <c r="J6" s="230">
        <v>24</v>
      </c>
      <c r="K6" s="235">
        <v>150.30000000000001</v>
      </c>
      <c r="L6" s="235">
        <v>158.80000000000001</v>
      </c>
      <c r="M6" s="235">
        <v>164.3</v>
      </c>
      <c r="N6" s="236">
        <v>-0.15620000000000001</v>
      </c>
      <c r="O6" s="236">
        <v>0.82509999999999994</v>
      </c>
      <c r="P6" s="236">
        <v>0.3075</v>
      </c>
      <c r="R6" s="314">
        <v>5</v>
      </c>
      <c r="S6" s="327" t="s">
        <v>305</v>
      </c>
    </row>
    <row r="7" spans="1:19" s="213" customFormat="1" ht="13.5">
      <c r="A7" s="206"/>
      <c r="B7" s="206"/>
      <c r="C7" s="206"/>
      <c r="D7" s="206" t="s">
        <v>196</v>
      </c>
      <c r="E7" s="171"/>
      <c r="F7" s="195"/>
      <c r="G7" s="195"/>
      <c r="I7" s="304" t="s">
        <v>209</v>
      </c>
      <c r="J7" s="230">
        <v>31</v>
      </c>
      <c r="K7" s="235">
        <v>87.9</v>
      </c>
      <c r="L7" s="235">
        <v>92.8</v>
      </c>
      <c r="M7" s="235">
        <v>96</v>
      </c>
      <c r="N7" s="236">
        <v>-0.112</v>
      </c>
      <c r="O7" s="236">
        <v>1.6285000000000001</v>
      </c>
      <c r="P7" s="236">
        <v>0.24979999999999999</v>
      </c>
      <c r="R7" s="314">
        <v>6</v>
      </c>
      <c r="S7" s="327" t="s">
        <v>305</v>
      </c>
    </row>
    <row r="8" spans="1:19" s="213" customFormat="1" ht="13.5">
      <c r="A8" s="206"/>
      <c r="B8" s="206"/>
      <c r="C8" s="206"/>
      <c r="D8" s="206" t="s">
        <v>197</v>
      </c>
      <c r="E8" s="215"/>
      <c r="F8" s="216"/>
      <c r="G8" s="216"/>
      <c r="I8" s="304" t="s">
        <v>210</v>
      </c>
      <c r="J8" s="230">
        <v>41</v>
      </c>
      <c r="K8" s="235">
        <v>282.89999999999998</v>
      </c>
      <c r="L8" s="235">
        <v>298.89999999999998</v>
      </c>
      <c r="M8" s="235">
        <v>309.10000000000002</v>
      </c>
      <c r="N8" s="236">
        <v>-0.19350000000000001</v>
      </c>
      <c r="O8" s="236">
        <v>0.4461</v>
      </c>
      <c r="P8" s="236">
        <v>0.33479999999999999</v>
      </c>
      <c r="R8" s="314">
        <v>7</v>
      </c>
      <c r="S8" s="327" t="s">
        <v>324</v>
      </c>
    </row>
    <row r="9" spans="1:19" s="213" customFormat="1" ht="13.5">
      <c r="A9" s="206"/>
      <c r="B9" s="206"/>
      <c r="C9" s="206"/>
      <c r="D9" s="206" t="s">
        <v>198</v>
      </c>
      <c r="E9" s="215"/>
      <c r="F9" s="216"/>
      <c r="G9" s="206"/>
      <c r="I9" s="304" t="s">
        <v>211</v>
      </c>
      <c r="J9" s="230">
        <v>81</v>
      </c>
      <c r="K9" s="235">
        <v>458.6</v>
      </c>
      <c r="L9" s="235">
        <v>484.6</v>
      </c>
      <c r="M9" s="235">
        <v>501.1</v>
      </c>
      <c r="N9" s="236">
        <v>-0.26119999999999999</v>
      </c>
      <c r="O9" s="236">
        <v>7.17E-2</v>
      </c>
      <c r="P9" s="236">
        <v>0.4607</v>
      </c>
      <c r="R9" s="314">
        <v>8</v>
      </c>
      <c r="S9" s="327" t="s">
        <v>325</v>
      </c>
    </row>
    <row r="10" spans="1:19" s="213" customFormat="1" ht="13.5">
      <c r="A10" s="206"/>
      <c r="B10" s="206"/>
      <c r="C10" s="206"/>
      <c r="D10" s="206" t="s">
        <v>199</v>
      </c>
      <c r="E10" s="215"/>
      <c r="F10" s="216"/>
      <c r="G10" s="206"/>
      <c r="I10" s="304" t="s">
        <v>212</v>
      </c>
      <c r="J10" s="230">
        <v>51</v>
      </c>
      <c r="K10" s="235">
        <v>396.9</v>
      </c>
      <c r="L10" s="235">
        <v>419.3</v>
      </c>
      <c r="M10" s="235">
        <v>433.7</v>
      </c>
      <c r="N10" s="236">
        <v>-0.23300000000000001</v>
      </c>
      <c r="O10" s="236">
        <v>0.87419999999999998</v>
      </c>
      <c r="P10" s="236">
        <v>0.30580000000000002</v>
      </c>
      <c r="R10" s="314">
        <v>9</v>
      </c>
      <c r="S10" s="327" t="s">
        <v>305</v>
      </c>
    </row>
    <row r="11" spans="1:19" s="220" customFormat="1" ht="12">
      <c r="A11" s="219"/>
      <c r="B11" s="219"/>
      <c r="C11" s="219"/>
      <c r="D11" s="219"/>
      <c r="E11" s="215"/>
      <c r="F11" s="217"/>
      <c r="G11" s="219"/>
      <c r="I11" s="304" t="s">
        <v>213</v>
      </c>
      <c r="J11" s="230">
        <v>61</v>
      </c>
      <c r="K11" s="235">
        <v>377.8</v>
      </c>
      <c r="L11" s="235">
        <v>399.2</v>
      </c>
      <c r="M11" s="235">
        <v>412.8</v>
      </c>
      <c r="N11" s="236">
        <v>-0.21079999999999999</v>
      </c>
      <c r="O11" s="236">
        <v>7.6100000000000001E-2</v>
      </c>
      <c r="P11" s="236">
        <v>0.42259999999999998</v>
      </c>
      <c r="R11" s="314"/>
    </row>
    <row r="12" spans="1:19" s="220" customFormat="1" ht="12">
      <c r="A12" s="219"/>
      <c r="B12" s="219"/>
      <c r="C12" s="219"/>
      <c r="D12" s="759" t="s">
        <v>241</v>
      </c>
      <c r="E12" s="760"/>
      <c r="F12" s="760"/>
      <c r="G12" s="760"/>
      <c r="I12" s="304" t="s">
        <v>214</v>
      </c>
      <c r="J12" s="230">
        <v>101</v>
      </c>
      <c r="K12" s="235">
        <v>174.7</v>
      </c>
      <c r="L12" s="235">
        <v>184.6</v>
      </c>
      <c r="M12" s="235">
        <v>190.9</v>
      </c>
      <c r="N12" s="236">
        <v>-0.14480000000000001</v>
      </c>
      <c r="O12" s="236">
        <v>0.15290000000000001</v>
      </c>
      <c r="P12" s="236">
        <v>0.40579999999999999</v>
      </c>
    </row>
    <row r="13" spans="1:19" s="220" customFormat="1" ht="12">
      <c r="A13" s="219"/>
      <c r="B13" s="219"/>
      <c r="C13" s="219"/>
      <c r="D13" s="759"/>
      <c r="E13" s="760"/>
      <c r="F13" s="760"/>
      <c r="G13" s="760"/>
      <c r="I13" s="304" t="s">
        <v>215</v>
      </c>
      <c r="J13" s="230">
        <v>102</v>
      </c>
      <c r="K13" s="235">
        <v>129</v>
      </c>
      <c r="L13" s="235">
        <v>136.30000000000001</v>
      </c>
      <c r="M13" s="235">
        <v>140.9</v>
      </c>
      <c r="N13" s="236">
        <v>-0.1153</v>
      </c>
      <c r="O13" s="236">
        <v>0.37259999999999999</v>
      </c>
      <c r="P13" s="236">
        <v>0.35589999999999999</v>
      </c>
    </row>
    <row r="14" spans="1:19" s="220" customFormat="1" ht="12">
      <c r="A14" s="219"/>
      <c r="B14" s="219"/>
      <c r="C14" s="219"/>
      <c r="D14" s="219"/>
      <c r="E14" s="215"/>
      <c r="F14" s="217"/>
      <c r="G14" s="219"/>
      <c r="I14" s="304" t="s">
        <v>216</v>
      </c>
      <c r="J14" s="230">
        <v>111</v>
      </c>
      <c r="K14" s="235">
        <v>244.8</v>
      </c>
      <c r="L14" s="235">
        <v>258.60000000000002</v>
      </c>
      <c r="M14" s="235">
        <v>267.5</v>
      </c>
      <c r="N14" s="236">
        <v>-0.17180000000000001</v>
      </c>
      <c r="O14" s="236">
        <v>9.7299999999999998E-2</v>
      </c>
      <c r="P14" s="236">
        <v>0.42520000000000002</v>
      </c>
    </row>
    <row r="15" spans="1:19" s="220" customFormat="1" ht="12">
      <c r="A15" s="219"/>
      <c r="B15" s="219"/>
      <c r="C15" s="219"/>
      <c r="D15" s="219"/>
      <c r="E15" s="215"/>
      <c r="F15" s="217"/>
      <c r="G15" s="219"/>
      <c r="I15" s="304" t="s">
        <v>217</v>
      </c>
      <c r="J15" s="230">
        <v>71</v>
      </c>
      <c r="K15" s="235">
        <v>125.8</v>
      </c>
      <c r="L15" s="235">
        <v>132.9</v>
      </c>
      <c r="M15" s="235">
        <v>137.4</v>
      </c>
      <c r="N15" s="236">
        <v>-0.13789999999999999</v>
      </c>
      <c r="O15" s="236">
        <v>0.42670000000000002</v>
      </c>
      <c r="P15" s="236">
        <v>0.3357</v>
      </c>
    </row>
    <row r="16" spans="1:19" s="213" customFormat="1" ht="13.5">
      <c r="A16" s="119"/>
      <c r="B16" s="119"/>
      <c r="C16" s="119"/>
      <c r="D16" s="119" t="s">
        <v>200</v>
      </c>
      <c r="E16" s="217"/>
      <c r="F16" s="216"/>
      <c r="G16" s="206"/>
      <c r="I16" s="304" t="s">
        <v>218</v>
      </c>
      <c r="J16" s="231">
        <v>131</v>
      </c>
      <c r="K16" s="235">
        <v>80</v>
      </c>
      <c r="L16" s="235">
        <v>84.5</v>
      </c>
      <c r="M16" s="235">
        <v>87.4</v>
      </c>
      <c r="N16" s="236">
        <v>-9.2600000000000002E-2</v>
      </c>
      <c r="O16" s="236">
        <v>0.1699</v>
      </c>
      <c r="P16" s="236">
        <v>0.39329999999999998</v>
      </c>
    </row>
    <row r="17" spans="1:16" s="213" customFormat="1" ht="13.5">
      <c r="A17" s="119"/>
      <c r="B17" s="119"/>
      <c r="C17" s="119"/>
      <c r="D17" s="221" t="s">
        <v>201</v>
      </c>
      <c r="E17" s="217"/>
      <c r="F17" s="216"/>
      <c r="G17" s="206"/>
      <c r="I17" s="304" t="s">
        <v>219</v>
      </c>
      <c r="J17" s="231">
        <v>145</v>
      </c>
      <c r="K17" s="235">
        <v>366</v>
      </c>
      <c r="L17" s="235">
        <v>386.7</v>
      </c>
      <c r="M17" s="235">
        <v>399.9</v>
      </c>
      <c r="N17" s="236">
        <v>-0.21379999999999999</v>
      </c>
      <c r="O17" s="236">
        <v>1.44E-2</v>
      </c>
      <c r="P17" s="236">
        <v>0.5544</v>
      </c>
    </row>
    <row r="18" spans="1:16" s="213" customFormat="1" ht="13.5">
      <c r="A18" s="119"/>
      <c r="B18" s="119"/>
      <c r="C18" s="119"/>
      <c r="D18" s="119" t="s">
        <v>262</v>
      </c>
      <c r="E18" s="215"/>
      <c r="F18" s="216"/>
      <c r="G18" s="206"/>
      <c r="I18" s="304" t="s">
        <v>220</v>
      </c>
      <c r="J18" s="231">
        <v>121</v>
      </c>
      <c r="K18" s="235">
        <v>364.6</v>
      </c>
      <c r="L18" s="235">
        <v>385.3</v>
      </c>
      <c r="M18" s="235">
        <v>398.4</v>
      </c>
      <c r="N18" s="236">
        <v>-0.2054</v>
      </c>
      <c r="O18" s="236">
        <v>8.1199999999999994E-2</v>
      </c>
      <c r="P18" s="236">
        <v>0.43559999999999999</v>
      </c>
    </row>
    <row r="19" spans="1:16" s="213" customFormat="1" ht="13.5">
      <c r="A19" s="119"/>
      <c r="B19" s="119"/>
      <c r="C19" s="119"/>
      <c r="D19" s="119" t="s">
        <v>263</v>
      </c>
      <c r="E19" s="215"/>
      <c r="F19" s="216"/>
      <c r="G19" s="206"/>
      <c r="I19" s="304" t="s">
        <v>221</v>
      </c>
      <c r="J19" s="231">
        <v>122</v>
      </c>
      <c r="K19" s="235">
        <v>112.7</v>
      </c>
      <c r="L19" s="235">
        <v>119.1</v>
      </c>
      <c r="M19" s="235">
        <v>123.2</v>
      </c>
      <c r="N19" s="236">
        <v>-0.1089</v>
      </c>
      <c r="O19" s="236">
        <v>0.25979999999999998</v>
      </c>
      <c r="P19" s="236">
        <v>0.37109999999999999</v>
      </c>
    </row>
    <row r="20" spans="1:16" s="213" customFormat="1" ht="13.5">
      <c r="A20" s="119"/>
      <c r="B20" s="119"/>
      <c r="C20" s="119"/>
      <c r="D20" s="119" t="s">
        <v>264</v>
      </c>
      <c r="E20" s="215"/>
      <c r="F20" s="216"/>
      <c r="G20" s="206"/>
      <c r="I20" s="304" t="s">
        <v>222</v>
      </c>
      <c r="J20" s="231">
        <v>123</v>
      </c>
      <c r="K20" s="235">
        <v>88.7</v>
      </c>
      <c r="L20" s="239">
        <v>93.8</v>
      </c>
      <c r="M20" s="239">
        <v>96.9</v>
      </c>
      <c r="N20" s="240">
        <v>-0.10780000000000001</v>
      </c>
      <c r="O20" s="240">
        <v>0.5988</v>
      </c>
      <c r="P20" s="240">
        <v>0.32579999999999998</v>
      </c>
    </row>
    <row r="21" spans="1:16" s="174" customFormat="1" ht="13.5">
      <c r="A21" s="119"/>
      <c r="B21" s="119"/>
      <c r="C21" s="119"/>
      <c r="D21" s="119" t="s">
        <v>265</v>
      </c>
      <c r="E21" s="210"/>
      <c r="F21" s="211"/>
      <c r="G21" s="209"/>
      <c r="I21" s="304" t="s">
        <v>223</v>
      </c>
      <c r="J21" s="231">
        <v>91</v>
      </c>
      <c r="K21" s="239">
        <v>203.6</v>
      </c>
      <c r="L21" s="239">
        <v>215.1</v>
      </c>
      <c r="M21" s="239">
        <v>222.5</v>
      </c>
      <c r="N21" s="240">
        <v>-0.17330000000000001</v>
      </c>
      <c r="O21" s="240">
        <v>0.2026</v>
      </c>
      <c r="P21" s="240">
        <v>0.374</v>
      </c>
    </row>
    <row r="22" spans="1:16" s="174" customFormat="1" ht="13.5">
      <c r="A22" s="119"/>
      <c r="B22" s="119"/>
      <c r="C22" s="119"/>
      <c r="D22" s="119"/>
      <c r="E22" s="242" t="s">
        <v>239</v>
      </c>
      <c r="F22" s="211"/>
      <c r="G22" s="209"/>
      <c r="I22" s="304" t="s">
        <v>224</v>
      </c>
      <c r="J22" s="231">
        <v>151</v>
      </c>
      <c r="K22" s="239">
        <v>293.2</v>
      </c>
      <c r="L22" s="239">
        <v>309.8</v>
      </c>
      <c r="M22" s="239">
        <v>320.39999999999998</v>
      </c>
      <c r="N22" s="240">
        <v>-0.17929999999999999</v>
      </c>
      <c r="O22" s="240">
        <v>11.6225</v>
      </c>
      <c r="P22" s="240">
        <v>0.19980000000000001</v>
      </c>
    </row>
    <row r="23" spans="1:16" s="174" customFormat="1" ht="18" customHeight="1">
      <c r="A23" s="119"/>
      <c r="B23" s="119"/>
      <c r="C23" s="119"/>
      <c r="D23" s="119"/>
      <c r="E23" s="241" t="s">
        <v>242</v>
      </c>
      <c r="F23" s="244" t="s">
        <v>237</v>
      </c>
      <c r="G23" s="209"/>
      <c r="I23" s="304" t="s">
        <v>225</v>
      </c>
      <c r="J23" s="231">
        <v>161</v>
      </c>
      <c r="K23" s="239">
        <v>423.4</v>
      </c>
      <c r="L23" s="239">
        <v>447.4</v>
      </c>
      <c r="M23" s="239">
        <v>462.6</v>
      </c>
      <c r="N23" s="240">
        <v>-0.20549999999999999</v>
      </c>
      <c r="O23" s="240">
        <v>6.1699999999999998E-2</v>
      </c>
      <c r="P23" s="240">
        <v>0.44400000000000001</v>
      </c>
    </row>
    <row r="24" spans="1:16" s="174" customFormat="1" ht="18" customHeight="1">
      <c r="A24" s="119"/>
      <c r="B24" s="119"/>
      <c r="C24" s="119"/>
      <c r="D24" s="222" t="s">
        <v>202</v>
      </c>
      <c r="E24" s="257"/>
      <c r="F24" s="245">
        <f>発注１!AE13</f>
        <v>0</v>
      </c>
      <c r="G24" s="209"/>
      <c r="I24" s="304" t="s">
        <v>226</v>
      </c>
      <c r="J24" s="231">
        <v>171</v>
      </c>
      <c r="K24" s="239">
        <v>214.1</v>
      </c>
      <c r="L24" s="239">
        <v>226.2</v>
      </c>
      <c r="M24" s="239">
        <v>234</v>
      </c>
      <c r="N24" s="240">
        <v>-0.1615</v>
      </c>
      <c r="O24" s="240">
        <v>8.1264000000000003</v>
      </c>
      <c r="P24" s="240">
        <v>0.17399999999999999</v>
      </c>
    </row>
    <row r="25" spans="1:16" s="174" customFormat="1" ht="18" customHeight="1">
      <c r="A25" s="119"/>
      <c r="B25" s="119"/>
      <c r="C25" s="119"/>
      <c r="D25" s="222" t="s">
        <v>203</v>
      </c>
      <c r="E25" s="246"/>
      <c r="F25" s="249" t="str">
        <f>IF(F5="","",IF(J3=4,VLOOKUP(F5,I5:K65,3,FALSE),IF(OR(J3=2,J3=3)=TRUE,VLOOKUP(F5,I5:L65,4,FALSE),IF(J3=1,VLOOKUP(F5,I5:M65,5,FALSE),""))))</f>
        <v/>
      </c>
      <c r="G25" s="209"/>
      <c r="I25" s="308" t="s">
        <v>266</v>
      </c>
      <c r="J25" s="309"/>
      <c r="K25" s="333" t="s">
        <v>268</v>
      </c>
      <c r="L25" s="309" t="s">
        <v>268</v>
      </c>
      <c r="M25" s="309" t="s">
        <v>268</v>
      </c>
      <c r="N25" s="309" t="s">
        <v>268</v>
      </c>
      <c r="O25" s="309" t="s">
        <v>268</v>
      </c>
      <c r="P25" s="309" t="s">
        <v>268</v>
      </c>
    </row>
    <row r="26" spans="1:16" s="174" customFormat="1" ht="18" customHeight="1">
      <c r="A26" s="119"/>
      <c r="B26" s="119"/>
      <c r="C26" s="119"/>
      <c r="D26" s="222" t="s">
        <v>204</v>
      </c>
      <c r="E26" s="246"/>
      <c r="F26" s="250" t="str">
        <f>IF(F5="","",VLOOKUP(発注３!F5,I5:N65,6,FALSE))</f>
        <v/>
      </c>
      <c r="G26" s="209"/>
      <c r="I26" s="305" t="s">
        <v>310</v>
      </c>
      <c r="J26" s="306">
        <v>131</v>
      </c>
      <c r="K26" s="306">
        <v>80</v>
      </c>
      <c r="L26" s="306">
        <v>84.5</v>
      </c>
      <c r="M26" s="306">
        <v>87.4</v>
      </c>
      <c r="N26" s="306">
        <v>-9.2600000000000002E-2</v>
      </c>
      <c r="O26" s="306">
        <v>0.1699</v>
      </c>
      <c r="P26" s="306">
        <v>0.39329999999999998</v>
      </c>
    </row>
    <row r="27" spans="1:16" s="174" customFormat="1" ht="18" customHeight="1">
      <c r="A27" s="119"/>
      <c r="B27" s="119"/>
      <c r="C27" s="119"/>
      <c r="D27" s="233" t="s">
        <v>235</v>
      </c>
      <c r="E27" s="246"/>
      <c r="F27" s="250" t="str">
        <f>IF(F5="","",VLOOKUP(発注３!F5,I5:O65,7,FALSE))</f>
        <v/>
      </c>
      <c r="G27" s="209"/>
      <c r="I27" s="331" t="s">
        <v>311</v>
      </c>
      <c r="J27" s="332">
        <v>145</v>
      </c>
      <c r="K27" s="332">
        <v>366</v>
      </c>
      <c r="L27" s="332">
        <v>386.7</v>
      </c>
      <c r="M27" s="332">
        <v>399.9</v>
      </c>
      <c r="N27" s="332">
        <v>-0.21379999999999999</v>
      </c>
      <c r="O27" s="332">
        <v>1.44E-2</v>
      </c>
      <c r="P27" s="332">
        <v>0.5544</v>
      </c>
    </row>
    <row r="28" spans="1:16" s="174" customFormat="1" ht="18" customHeight="1">
      <c r="A28" s="119"/>
      <c r="B28" s="119"/>
      <c r="C28" s="119"/>
      <c r="D28" s="222" t="s">
        <v>205</v>
      </c>
      <c r="E28" s="246"/>
      <c r="F28" s="250" t="str">
        <f>IF(F5="","",VLOOKUP(F5,I5:P65,8,FALSE))</f>
        <v/>
      </c>
      <c r="G28" s="209"/>
      <c r="I28" s="331" t="s">
        <v>312</v>
      </c>
      <c r="J28" s="332">
        <v>131</v>
      </c>
      <c r="K28" s="332">
        <v>80</v>
      </c>
      <c r="L28" s="332">
        <v>84.5</v>
      </c>
      <c r="M28" s="332">
        <v>87.4</v>
      </c>
      <c r="N28" s="332">
        <v>-9.2600000000000002E-2</v>
      </c>
      <c r="O28" s="332">
        <v>0.1699</v>
      </c>
      <c r="P28" s="332">
        <v>0.39329999999999998</v>
      </c>
    </row>
    <row r="29" spans="1:16" s="174" customFormat="1" ht="18" customHeight="1">
      <c r="A29" s="119"/>
      <c r="B29" s="119"/>
      <c r="C29" s="119"/>
      <c r="D29" s="222" t="s">
        <v>206</v>
      </c>
      <c r="E29" s="254"/>
      <c r="F29" s="243">
        <f>1000*(発注２!H8+発注２!H22+発注２!H34)</f>
        <v>0</v>
      </c>
      <c r="G29" s="209"/>
      <c r="I29" s="302" t="s">
        <v>313</v>
      </c>
      <c r="J29" s="307">
        <v>145</v>
      </c>
      <c r="K29" s="307">
        <v>366</v>
      </c>
      <c r="L29" s="307">
        <v>386.7</v>
      </c>
      <c r="M29" s="307">
        <v>399.9</v>
      </c>
      <c r="N29" s="307">
        <v>-0.21379999999999999</v>
      </c>
      <c r="O29" s="307">
        <v>1.44E-2</v>
      </c>
      <c r="P29" s="307">
        <v>0.5544</v>
      </c>
    </row>
    <row r="30" spans="1:16" s="174" customFormat="1" ht="18" customHeight="1" thickBot="1">
      <c r="A30" s="119"/>
      <c r="B30" s="119"/>
      <c r="C30" s="119"/>
      <c r="D30" s="251" t="s">
        <v>236</v>
      </c>
      <c r="E30" s="329"/>
      <c r="F30" s="258" t="str">
        <f>IF(ISERROR(F25*((F29/(F27*F29^F28+F24))^F26-(F29/(F27*F29^F28))^F26))=TRUE,"",ROUND(F25*((F29/(F27*F29^F28+F24))^F26-(F29/(F27*F29^F28))^F26),3)/100)</f>
        <v/>
      </c>
      <c r="G30" s="209"/>
      <c r="I30" s="311" t="s">
        <v>270</v>
      </c>
      <c r="J30" s="310"/>
      <c r="K30" s="310">
        <v>55.2</v>
      </c>
      <c r="L30" s="310">
        <v>58.3</v>
      </c>
      <c r="M30" s="310">
        <v>60.3</v>
      </c>
      <c r="N30" s="310">
        <v>-7.0900000000000005E-2</v>
      </c>
      <c r="O30" s="310">
        <v>0.73470000000000002</v>
      </c>
      <c r="P30" s="310">
        <v>0.27129999999999999</v>
      </c>
    </row>
    <row r="31" spans="1:16" s="174" customFormat="1" ht="18" customHeight="1" thickBot="1">
      <c r="A31" s="119"/>
      <c r="B31" s="119"/>
      <c r="C31" s="119"/>
      <c r="D31" s="248" t="s">
        <v>240</v>
      </c>
      <c r="E31" s="252" t="str">
        <f>IF(E30="","",ROUND(E30*F29,0))</f>
        <v/>
      </c>
      <c r="F31" s="253" t="str">
        <f>IF(F30="","",ROUND(F30*F29,0))</f>
        <v/>
      </c>
      <c r="G31" s="209"/>
      <c r="I31" s="304" t="s">
        <v>271</v>
      </c>
      <c r="J31" s="306"/>
      <c r="K31" s="306">
        <v>33.5</v>
      </c>
      <c r="L31" s="306">
        <v>35.4</v>
      </c>
      <c r="M31" s="306">
        <v>36.6</v>
      </c>
      <c r="N31" s="306">
        <v>-3.1099999999999999E-2</v>
      </c>
      <c r="O31" s="306">
        <v>0.57640000000000002</v>
      </c>
      <c r="P31" s="306">
        <v>0.29920000000000002</v>
      </c>
    </row>
    <row r="32" spans="1:16" s="174" customFormat="1" ht="14.25" customHeight="1">
      <c r="A32" s="119"/>
      <c r="B32" s="119"/>
      <c r="C32" s="119"/>
      <c r="D32" s="247" t="s">
        <v>238</v>
      </c>
      <c r="F32" s="210"/>
      <c r="G32" s="209"/>
      <c r="I32" s="302" t="s">
        <v>272</v>
      </c>
      <c r="J32" s="307"/>
      <c r="K32" s="307" t="s">
        <v>268</v>
      </c>
      <c r="L32" s="307" t="s">
        <v>268</v>
      </c>
      <c r="M32" s="307" t="s">
        <v>268</v>
      </c>
      <c r="N32" s="307" t="s">
        <v>268</v>
      </c>
      <c r="O32" s="307" t="s">
        <v>268</v>
      </c>
      <c r="P32" s="307" t="s">
        <v>268</v>
      </c>
    </row>
    <row r="33" spans="1:16" s="174" customFormat="1" ht="13.5">
      <c r="A33" s="119"/>
      <c r="B33" s="119"/>
      <c r="C33" s="119"/>
      <c r="D33" s="119"/>
      <c r="E33" s="210"/>
      <c r="F33" s="196"/>
      <c r="G33" s="209"/>
      <c r="I33" s="261" t="s">
        <v>275</v>
      </c>
      <c r="J33" s="316"/>
      <c r="K33" s="316" t="s">
        <v>267</v>
      </c>
      <c r="L33" s="316" t="s">
        <v>267</v>
      </c>
      <c r="M33" s="316" t="s">
        <v>267</v>
      </c>
      <c r="N33" s="316" t="s">
        <v>267</v>
      </c>
      <c r="O33" s="316" t="s">
        <v>267</v>
      </c>
      <c r="P33" s="317" t="s">
        <v>267</v>
      </c>
    </row>
    <row r="34" spans="1:16" s="174" customFormat="1" ht="13.5">
      <c r="A34" s="119"/>
      <c r="B34" s="119"/>
      <c r="C34" s="119"/>
      <c r="D34" s="119"/>
      <c r="E34" s="210"/>
      <c r="F34" s="196"/>
      <c r="G34" s="209"/>
      <c r="I34" s="265" t="s">
        <v>276</v>
      </c>
      <c r="K34" s="174" t="s">
        <v>267</v>
      </c>
      <c r="L34" s="174" t="s">
        <v>267</v>
      </c>
      <c r="M34" s="174" t="s">
        <v>267</v>
      </c>
      <c r="N34" s="174" t="s">
        <v>267</v>
      </c>
      <c r="O34" s="174" t="s">
        <v>267</v>
      </c>
      <c r="P34" s="318" t="s">
        <v>267</v>
      </c>
    </row>
    <row r="35" spans="1:16" s="174" customFormat="1" ht="13.5">
      <c r="A35" s="119"/>
      <c r="B35" s="119"/>
      <c r="C35" s="119"/>
      <c r="D35" s="119"/>
      <c r="E35" s="210"/>
      <c r="F35" s="196"/>
      <c r="G35" s="209"/>
      <c r="I35" s="265" t="s">
        <v>277</v>
      </c>
      <c r="K35" s="174" t="s">
        <v>267</v>
      </c>
      <c r="L35" s="174" t="s">
        <v>267</v>
      </c>
      <c r="M35" s="174" t="s">
        <v>267</v>
      </c>
      <c r="N35" s="174" t="s">
        <v>267</v>
      </c>
      <c r="O35" s="174" t="s">
        <v>267</v>
      </c>
      <c r="P35" s="318" t="s">
        <v>267</v>
      </c>
    </row>
    <row r="36" spans="1:16" s="174" customFormat="1" ht="13.5">
      <c r="A36" s="119"/>
      <c r="B36" s="119"/>
      <c r="C36" s="119"/>
      <c r="D36" s="119"/>
      <c r="E36" s="210"/>
      <c r="F36" s="196"/>
      <c r="G36" s="209"/>
      <c r="I36" s="280" t="s">
        <v>278</v>
      </c>
      <c r="J36" s="319"/>
      <c r="K36" s="319" t="s">
        <v>267</v>
      </c>
      <c r="L36" s="319" t="s">
        <v>267</v>
      </c>
      <c r="M36" s="319" t="s">
        <v>267</v>
      </c>
      <c r="N36" s="319" t="s">
        <v>267</v>
      </c>
      <c r="O36" s="319" t="s">
        <v>267</v>
      </c>
      <c r="P36" s="320" t="s">
        <v>267</v>
      </c>
    </row>
    <row r="37" spans="1:16" s="174" customFormat="1" ht="13.5">
      <c r="A37" s="119"/>
      <c r="B37" s="119"/>
      <c r="C37" s="119"/>
      <c r="D37" s="119"/>
      <c r="E37" s="210"/>
      <c r="F37" s="196"/>
      <c r="G37" s="209"/>
      <c r="I37" s="226" t="s">
        <v>279</v>
      </c>
      <c r="J37" s="316"/>
      <c r="K37" s="316" t="s">
        <v>267</v>
      </c>
      <c r="L37" s="316" t="s">
        <v>267</v>
      </c>
      <c r="M37" s="316" t="s">
        <v>267</v>
      </c>
      <c r="N37" s="316" t="s">
        <v>267</v>
      </c>
      <c r="O37" s="316" t="s">
        <v>267</v>
      </c>
      <c r="P37" s="317" t="s">
        <v>267</v>
      </c>
    </row>
    <row r="38" spans="1:16" s="174" customFormat="1" ht="13.5">
      <c r="A38" s="119"/>
      <c r="B38" s="119"/>
      <c r="C38" s="119"/>
      <c r="D38" s="119"/>
      <c r="E38" s="210"/>
      <c r="F38" s="196"/>
      <c r="G38" s="209"/>
      <c r="I38" s="228" t="s">
        <v>280</v>
      </c>
      <c r="J38" s="321"/>
      <c r="K38" s="174" t="s">
        <v>267</v>
      </c>
      <c r="L38" s="174" t="s">
        <v>267</v>
      </c>
      <c r="M38" s="174" t="s">
        <v>267</v>
      </c>
      <c r="N38" s="174" t="s">
        <v>267</v>
      </c>
      <c r="O38" s="174" t="s">
        <v>267</v>
      </c>
      <c r="P38" s="318" t="s">
        <v>267</v>
      </c>
    </row>
    <row r="39" spans="1:16" s="174" customFormat="1" ht="13.5">
      <c r="A39" s="119"/>
      <c r="B39" s="119"/>
      <c r="C39" s="119"/>
      <c r="D39" s="119"/>
      <c r="E39" s="210"/>
      <c r="F39" s="196"/>
      <c r="G39" s="209"/>
      <c r="I39" s="228" t="s">
        <v>281</v>
      </c>
      <c r="J39" s="321"/>
      <c r="K39" s="174" t="s">
        <v>267</v>
      </c>
      <c r="L39" s="174" t="s">
        <v>267</v>
      </c>
      <c r="M39" s="174" t="s">
        <v>267</v>
      </c>
      <c r="N39" s="174" t="s">
        <v>267</v>
      </c>
      <c r="O39" s="174" t="s">
        <v>267</v>
      </c>
      <c r="P39" s="318" t="s">
        <v>267</v>
      </c>
    </row>
    <row r="40" spans="1:16" s="174" customFormat="1" ht="13.5">
      <c r="A40" s="119"/>
      <c r="B40" s="119"/>
      <c r="C40" s="119"/>
      <c r="D40" s="119"/>
      <c r="E40" s="210"/>
      <c r="F40" s="196"/>
      <c r="G40" s="209"/>
      <c r="I40" s="228" t="s">
        <v>282</v>
      </c>
      <c r="J40" s="321"/>
      <c r="K40" s="174" t="s">
        <v>267</v>
      </c>
      <c r="L40" s="174" t="s">
        <v>267</v>
      </c>
      <c r="M40" s="174" t="s">
        <v>267</v>
      </c>
      <c r="N40" s="174" t="s">
        <v>267</v>
      </c>
      <c r="O40" s="174" t="s">
        <v>267</v>
      </c>
      <c r="P40" s="318" t="s">
        <v>267</v>
      </c>
    </row>
    <row r="41" spans="1:16" s="174" customFormat="1" ht="13.5">
      <c r="A41" s="119"/>
      <c r="B41" s="119"/>
      <c r="C41" s="119"/>
      <c r="D41" s="119"/>
      <c r="E41" s="210"/>
      <c r="F41" s="196"/>
      <c r="G41" s="209"/>
      <c r="I41" s="228" t="s">
        <v>283</v>
      </c>
      <c r="K41" s="174" t="s">
        <v>267</v>
      </c>
      <c r="L41" s="174" t="s">
        <v>267</v>
      </c>
      <c r="M41" s="174" t="s">
        <v>267</v>
      </c>
      <c r="N41" s="174" t="s">
        <v>267</v>
      </c>
      <c r="O41" s="174" t="s">
        <v>267</v>
      </c>
      <c r="P41" s="318" t="s">
        <v>267</v>
      </c>
    </row>
    <row r="42" spans="1:16" s="174" customFormat="1" ht="13.5">
      <c r="A42" s="119"/>
      <c r="B42" s="119"/>
      <c r="C42" s="119"/>
      <c r="D42" s="119"/>
      <c r="E42" s="210"/>
      <c r="F42" s="196"/>
      <c r="G42" s="209"/>
      <c r="I42" s="228" t="s">
        <v>284</v>
      </c>
      <c r="K42" s="174" t="s">
        <v>267</v>
      </c>
      <c r="L42" s="174" t="s">
        <v>267</v>
      </c>
      <c r="M42" s="174" t="s">
        <v>267</v>
      </c>
      <c r="N42" s="174" t="s">
        <v>267</v>
      </c>
      <c r="O42" s="174" t="s">
        <v>267</v>
      </c>
      <c r="P42" s="318" t="s">
        <v>267</v>
      </c>
    </row>
    <row r="43" spans="1:16" s="174" customFormat="1" ht="13.5">
      <c r="A43" s="119"/>
      <c r="B43" s="119"/>
      <c r="C43" s="119"/>
      <c r="D43" s="119"/>
      <c r="E43" s="210"/>
      <c r="F43" s="196"/>
      <c r="G43" s="209"/>
      <c r="I43" s="228" t="s">
        <v>285</v>
      </c>
      <c r="K43" s="174" t="s">
        <v>267</v>
      </c>
      <c r="L43" s="174" t="s">
        <v>267</v>
      </c>
      <c r="M43" s="174" t="s">
        <v>267</v>
      </c>
      <c r="N43" s="174" t="s">
        <v>267</v>
      </c>
      <c r="O43" s="174" t="s">
        <v>267</v>
      </c>
      <c r="P43" s="318" t="s">
        <v>267</v>
      </c>
    </row>
    <row r="44" spans="1:16" s="174" customFormat="1" ht="13.5">
      <c r="A44" s="119"/>
      <c r="B44" s="119"/>
      <c r="C44" s="119"/>
      <c r="D44" s="119"/>
      <c r="E44" s="210"/>
      <c r="F44" s="196"/>
      <c r="G44" s="209"/>
      <c r="I44" s="228" t="s">
        <v>286</v>
      </c>
      <c r="K44" s="174" t="s">
        <v>267</v>
      </c>
      <c r="L44" s="174" t="s">
        <v>267</v>
      </c>
      <c r="M44" s="174" t="s">
        <v>267</v>
      </c>
      <c r="N44" s="174" t="s">
        <v>267</v>
      </c>
      <c r="O44" s="174" t="s">
        <v>267</v>
      </c>
      <c r="P44" s="318" t="s">
        <v>267</v>
      </c>
    </row>
    <row r="45" spans="1:16" s="174" customFormat="1" ht="13.5">
      <c r="A45" s="119"/>
      <c r="B45" s="119"/>
      <c r="C45" s="119"/>
      <c r="D45" s="119"/>
      <c r="E45" s="210"/>
      <c r="F45" s="196"/>
      <c r="G45" s="209"/>
      <c r="I45" s="228" t="s">
        <v>287</v>
      </c>
      <c r="K45" s="174" t="s">
        <v>267</v>
      </c>
      <c r="L45" s="174" t="s">
        <v>267</v>
      </c>
      <c r="M45" s="174" t="s">
        <v>267</v>
      </c>
      <c r="N45" s="174" t="s">
        <v>267</v>
      </c>
      <c r="O45" s="174" t="s">
        <v>267</v>
      </c>
      <c r="P45" s="318" t="s">
        <v>267</v>
      </c>
    </row>
    <row r="46" spans="1:16" s="174" customFormat="1" ht="13.5">
      <c r="A46" s="119"/>
      <c r="B46" s="119"/>
      <c r="C46" s="119"/>
      <c r="D46" s="119"/>
      <c r="E46" s="210"/>
      <c r="F46" s="196"/>
      <c r="G46" s="209"/>
      <c r="I46" s="228" t="s">
        <v>322</v>
      </c>
      <c r="K46" s="174" t="s">
        <v>267</v>
      </c>
      <c r="L46" s="174" t="s">
        <v>267</v>
      </c>
      <c r="M46" s="174" t="s">
        <v>267</v>
      </c>
      <c r="N46" s="174" t="s">
        <v>267</v>
      </c>
      <c r="O46" s="174" t="s">
        <v>267</v>
      </c>
      <c r="P46" s="318" t="s">
        <v>267</v>
      </c>
    </row>
    <row r="47" spans="1:16" s="174" customFormat="1" ht="13.5">
      <c r="A47" s="119"/>
      <c r="B47" s="119"/>
      <c r="C47" s="119"/>
      <c r="E47" s="210"/>
      <c r="F47" s="196"/>
      <c r="G47" s="209"/>
      <c r="I47" s="228" t="s">
        <v>326</v>
      </c>
      <c r="K47" s="321" t="s">
        <v>267</v>
      </c>
      <c r="L47" s="321" t="s">
        <v>267</v>
      </c>
      <c r="M47" s="321" t="s">
        <v>267</v>
      </c>
      <c r="N47" s="321" t="s">
        <v>267</v>
      </c>
      <c r="O47" s="321" t="s">
        <v>267</v>
      </c>
      <c r="P47" s="322" t="s">
        <v>267</v>
      </c>
    </row>
    <row r="48" spans="1:16" s="174" customFormat="1" ht="13.5">
      <c r="A48" s="119"/>
      <c r="B48" s="119"/>
      <c r="C48" s="119"/>
      <c r="D48" s="212"/>
      <c r="E48" s="210"/>
      <c r="F48" s="196"/>
      <c r="G48" s="209"/>
      <c r="I48" s="228" t="s">
        <v>288</v>
      </c>
      <c r="J48" s="321"/>
      <c r="K48" s="321" t="s">
        <v>267</v>
      </c>
      <c r="L48" s="321" t="s">
        <v>267</v>
      </c>
      <c r="M48" s="321" t="s">
        <v>267</v>
      </c>
      <c r="N48" s="321" t="s">
        <v>267</v>
      </c>
      <c r="O48" s="321" t="s">
        <v>267</v>
      </c>
      <c r="P48" s="322" t="s">
        <v>267</v>
      </c>
    </row>
    <row r="49" spans="1:18" s="174" customFormat="1" ht="13.5">
      <c r="A49" s="119"/>
      <c r="B49" s="119"/>
      <c r="C49" s="119"/>
      <c r="D49" s="212"/>
      <c r="E49" s="210"/>
      <c r="F49" s="196"/>
      <c r="G49" s="209"/>
      <c r="I49" s="228" t="s">
        <v>289</v>
      </c>
      <c r="J49" s="321"/>
      <c r="K49" s="321" t="s">
        <v>267</v>
      </c>
      <c r="L49" s="321" t="s">
        <v>267</v>
      </c>
      <c r="M49" s="321" t="s">
        <v>267</v>
      </c>
      <c r="N49" s="321" t="s">
        <v>267</v>
      </c>
      <c r="O49" s="321" t="s">
        <v>267</v>
      </c>
      <c r="P49" s="322" t="s">
        <v>267</v>
      </c>
    </row>
    <row r="50" spans="1:18" s="174" customFormat="1" ht="13.5">
      <c r="A50" s="119"/>
      <c r="B50" s="119"/>
      <c r="C50" s="119"/>
      <c r="D50" s="212"/>
      <c r="E50" s="210"/>
      <c r="F50" s="196"/>
      <c r="G50" s="209"/>
      <c r="I50" s="227" t="s">
        <v>290</v>
      </c>
      <c r="J50" s="323"/>
      <c r="K50" s="323" t="s">
        <v>267</v>
      </c>
      <c r="L50" s="323" t="s">
        <v>267</v>
      </c>
      <c r="M50" s="323" t="s">
        <v>267</v>
      </c>
      <c r="N50" s="323" t="s">
        <v>267</v>
      </c>
      <c r="O50" s="323" t="s">
        <v>267</v>
      </c>
      <c r="P50" s="324" t="s">
        <v>267</v>
      </c>
      <c r="Q50"/>
      <c r="R50"/>
    </row>
    <row r="51" spans="1:18">
      <c r="D51" s="212"/>
      <c r="E51" s="196"/>
      <c r="F51" s="196"/>
      <c r="G51" s="209"/>
      <c r="H51" s="174"/>
      <c r="I51" s="226" t="s">
        <v>291</v>
      </c>
      <c r="J51" s="325"/>
      <c r="K51" s="325" t="s">
        <v>267</v>
      </c>
      <c r="L51" s="325" t="s">
        <v>267</v>
      </c>
      <c r="M51" s="325" t="s">
        <v>267</v>
      </c>
      <c r="N51" s="325" t="s">
        <v>267</v>
      </c>
      <c r="O51" s="325" t="s">
        <v>267</v>
      </c>
      <c r="P51" s="326" t="s">
        <v>267</v>
      </c>
    </row>
    <row r="52" spans="1:18">
      <c r="A52" s="128"/>
      <c r="I52" s="228" t="s">
        <v>292</v>
      </c>
      <c r="J52" s="321"/>
      <c r="K52" s="321" t="s">
        <v>267</v>
      </c>
      <c r="L52" s="321" t="s">
        <v>267</v>
      </c>
      <c r="M52" s="321" t="s">
        <v>267</v>
      </c>
      <c r="N52" s="321" t="s">
        <v>267</v>
      </c>
      <c r="O52" s="321" t="s">
        <v>267</v>
      </c>
      <c r="P52" s="322" t="s">
        <v>267</v>
      </c>
    </row>
    <row r="53" spans="1:18">
      <c r="A53" s="128"/>
      <c r="I53" s="228" t="s">
        <v>293</v>
      </c>
      <c r="J53" s="321"/>
      <c r="K53" s="321" t="s">
        <v>267</v>
      </c>
      <c r="L53" s="321" t="s">
        <v>267</v>
      </c>
      <c r="M53" s="321" t="s">
        <v>267</v>
      </c>
      <c r="N53" s="321" t="s">
        <v>267</v>
      </c>
      <c r="O53" s="321" t="s">
        <v>267</v>
      </c>
      <c r="P53" s="322" t="s">
        <v>267</v>
      </c>
    </row>
    <row r="54" spans="1:18">
      <c r="A54" s="128"/>
      <c r="I54" s="228" t="s">
        <v>294</v>
      </c>
      <c r="J54" s="321"/>
      <c r="K54" s="321" t="s">
        <v>267</v>
      </c>
      <c r="L54" s="321" t="s">
        <v>267</v>
      </c>
      <c r="M54" s="321" t="s">
        <v>267</v>
      </c>
      <c r="N54" s="321" t="s">
        <v>267</v>
      </c>
      <c r="O54" s="321" t="s">
        <v>267</v>
      </c>
      <c r="P54" s="322" t="s">
        <v>267</v>
      </c>
    </row>
    <row r="55" spans="1:18">
      <c r="A55" s="128"/>
      <c r="I55" s="228" t="s">
        <v>295</v>
      </c>
      <c r="J55" s="321"/>
      <c r="K55" s="321" t="s">
        <v>267</v>
      </c>
      <c r="L55" s="321" t="s">
        <v>267</v>
      </c>
      <c r="M55" s="321" t="s">
        <v>267</v>
      </c>
      <c r="N55" s="321" t="s">
        <v>267</v>
      </c>
      <c r="O55" s="321" t="s">
        <v>267</v>
      </c>
      <c r="P55" s="322" t="s">
        <v>267</v>
      </c>
    </row>
    <row r="56" spans="1:18">
      <c r="I56" s="228" t="s">
        <v>296</v>
      </c>
      <c r="J56" s="321"/>
      <c r="K56" s="321" t="s">
        <v>267</v>
      </c>
      <c r="L56" s="321" t="s">
        <v>267</v>
      </c>
      <c r="M56" s="321" t="s">
        <v>267</v>
      </c>
      <c r="N56" s="321" t="s">
        <v>267</v>
      </c>
      <c r="O56" s="321" t="s">
        <v>267</v>
      </c>
      <c r="P56" s="322" t="s">
        <v>267</v>
      </c>
    </row>
    <row r="57" spans="1:18">
      <c r="I57" s="228" t="s">
        <v>297</v>
      </c>
      <c r="J57" s="321"/>
      <c r="K57" s="321" t="s">
        <v>267</v>
      </c>
      <c r="L57" s="321" t="s">
        <v>267</v>
      </c>
      <c r="M57" s="321" t="s">
        <v>267</v>
      </c>
      <c r="N57" s="321" t="s">
        <v>267</v>
      </c>
      <c r="O57" s="321" t="s">
        <v>267</v>
      </c>
      <c r="P57" s="322" t="s">
        <v>267</v>
      </c>
    </row>
    <row r="58" spans="1:18">
      <c r="E58" s="26"/>
      <c r="F58" s="54"/>
      <c r="G58" s="4"/>
      <c r="H58" s="4"/>
      <c r="I58" s="228" t="s">
        <v>298</v>
      </c>
      <c r="J58" s="321"/>
      <c r="K58" s="321" t="s">
        <v>267</v>
      </c>
      <c r="L58" s="321" t="s">
        <v>267</v>
      </c>
      <c r="M58" s="321" t="s">
        <v>267</v>
      </c>
      <c r="N58" s="321" t="s">
        <v>267</v>
      </c>
      <c r="O58" s="321" t="s">
        <v>267</v>
      </c>
      <c r="P58" s="322" t="s">
        <v>267</v>
      </c>
    </row>
    <row r="59" spans="1:18">
      <c r="E59" s="164"/>
      <c r="F59" s="54"/>
      <c r="G59" s="4"/>
      <c r="H59" s="4"/>
      <c r="I59" s="227" t="s">
        <v>299</v>
      </c>
      <c r="J59" s="323"/>
      <c r="K59" s="323" t="s">
        <v>267</v>
      </c>
      <c r="L59" s="323" t="s">
        <v>267</v>
      </c>
      <c r="M59" s="323" t="s">
        <v>267</v>
      </c>
      <c r="N59" s="323" t="s">
        <v>267</v>
      </c>
      <c r="O59" s="323" t="s">
        <v>267</v>
      </c>
      <c r="P59" s="324" t="s">
        <v>267</v>
      </c>
    </row>
    <row r="60" spans="1:18">
      <c r="E60" s="164"/>
      <c r="F60" s="54"/>
      <c r="G60" s="4"/>
      <c r="H60" s="4"/>
      <c r="I60" s="226" t="s">
        <v>300</v>
      </c>
      <c r="J60" s="325"/>
      <c r="K60" s="325" t="s">
        <v>267</v>
      </c>
      <c r="L60" s="325" t="s">
        <v>267</v>
      </c>
      <c r="M60" s="325" t="s">
        <v>267</v>
      </c>
      <c r="N60" s="325" t="s">
        <v>267</v>
      </c>
      <c r="O60" s="325" t="s">
        <v>267</v>
      </c>
      <c r="P60" s="326" t="s">
        <v>267</v>
      </c>
    </row>
    <row r="61" spans="1:18">
      <c r="D61" s="47"/>
      <c r="E61" s="166"/>
      <c r="F61" s="54"/>
      <c r="H61" s="4"/>
      <c r="I61" s="228" t="s">
        <v>297</v>
      </c>
      <c r="J61" s="321"/>
      <c r="K61" s="321" t="s">
        <v>267</v>
      </c>
      <c r="L61" s="321" t="s">
        <v>267</v>
      </c>
      <c r="M61" s="321" t="s">
        <v>267</v>
      </c>
      <c r="N61" s="321" t="s">
        <v>267</v>
      </c>
      <c r="O61" s="321" t="s">
        <v>267</v>
      </c>
      <c r="P61" s="322" t="s">
        <v>267</v>
      </c>
    </row>
    <row r="62" spans="1:18">
      <c r="E62" s="164"/>
      <c r="F62" s="54"/>
      <c r="G62" s="4"/>
      <c r="H62" s="4"/>
      <c r="I62" s="228" t="s">
        <v>301</v>
      </c>
      <c r="J62" s="321"/>
      <c r="K62" s="321" t="s">
        <v>267</v>
      </c>
      <c r="L62" s="321" t="s">
        <v>267</v>
      </c>
      <c r="M62" s="321" t="s">
        <v>267</v>
      </c>
      <c r="N62" s="321" t="s">
        <v>267</v>
      </c>
      <c r="O62" s="321" t="s">
        <v>267</v>
      </c>
      <c r="P62" s="322" t="s">
        <v>267</v>
      </c>
    </row>
    <row r="63" spans="1:18">
      <c r="I63" s="228" t="s">
        <v>302</v>
      </c>
      <c r="J63" s="321"/>
      <c r="K63" s="321" t="s">
        <v>267</v>
      </c>
      <c r="L63" s="321" t="s">
        <v>267</v>
      </c>
      <c r="M63" s="321" t="s">
        <v>267</v>
      </c>
      <c r="N63" s="321" t="s">
        <v>267</v>
      </c>
      <c r="O63" s="321" t="s">
        <v>267</v>
      </c>
      <c r="P63" s="322" t="s">
        <v>267</v>
      </c>
    </row>
    <row r="64" spans="1:18">
      <c r="I64" s="228" t="s">
        <v>303</v>
      </c>
      <c r="J64" s="321"/>
      <c r="K64" s="321" t="s">
        <v>267</v>
      </c>
      <c r="L64" s="321" t="s">
        <v>267</v>
      </c>
      <c r="M64" s="321" t="s">
        <v>267</v>
      </c>
      <c r="N64" s="321" t="s">
        <v>267</v>
      </c>
      <c r="O64" s="321" t="s">
        <v>267</v>
      </c>
      <c r="P64" s="322" t="s">
        <v>267</v>
      </c>
    </row>
    <row r="65" spans="9:16">
      <c r="I65" s="227" t="s">
        <v>304</v>
      </c>
      <c r="J65" s="323"/>
      <c r="K65" s="323" t="s">
        <v>267</v>
      </c>
      <c r="L65" s="323" t="s">
        <v>267</v>
      </c>
      <c r="M65" s="323" t="s">
        <v>267</v>
      </c>
      <c r="N65" s="323" t="s">
        <v>267</v>
      </c>
      <c r="O65" s="323" t="s">
        <v>267</v>
      </c>
      <c r="P65" s="324" t="s">
        <v>267</v>
      </c>
    </row>
  </sheetData>
  <sheetProtection algorithmName="SHA-512" hashValue="pBMINEnePvG3riRPyXOVAdW59tSTNZcCv7fS3dX4MswP3h/sna95CN2ftqXADzx1bAGtM1sof8h5OldBIEfCmA==" saltValue="A7uAlNW9U/eslAQn5h9kiw==" spinCount="100000" sheet="1" objects="1" scenarios="1"/>
  <mergeCells count="2">
    <mergeCell ref="D12:G13"/>
    <mergeCell ref="A3:G3"/>
  </mergeCells>
  <phoneticPr fontId="3"/>
  <dataValidations xWindow="472" yWindow="216" count="1">
    <dataValidation type="list" allowBlank="1" showInputMessage="1" showErrorMessage="1" promptTitle="工種コード" prompt="リストから選択してください。" sqref="F5" xr:uid="{00000000-0002-0000-0600-000000000000}">
      <formula1>$D5:$I27</formula1>
    </dataValidation>
  </dataValidations>
  <pageMargins left="0.59055118110236227" right="0" top="0.78740157480314965" bottom="0.78740157480314965" header="0.51181102362204722" footer="0.51181102362204722"/>
  <pageSetup paperSize="9" orientation="portrait" r:id="rId1"/>
  <headerFooter alignWithMargins="0">
    <oddHeader>&amp;C&amp;A&amp;R&amp;D</oddHeader>
    <oddFooter>&amp;C&amp;P/&amp;N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B3"/>
  <sheetViews>
    <sheetView workbookViewId="0"/>
  </sheetViews>
  <sheetFormatPr defaultRowHeight="13.5"/>
  <cols>
    <col min="1" max="1" width="13.75" bestFit="1" customWidth="1"/>
    <col min="2" max="2" width="13" bestFit="1" customWidth="1"/>
  </cols>
  <sheetData>
    <row r="1" spans="1:2">
      <c r="A1" s="255" t="s">
        <v>366</v>
      </c>
      <c r="B1" s="255" t="s">
        <v>261</v>
      </c>
    </row>
    <row r="2" spans="1:2">
      <c r="A2" s="255" t="s">
        <v>248</v>
      </c>
      <c r="B2" s="255" t="str">
        <f>IF(工事情報!G3="","",工事情報!G3)</f>
        <v/>
      </c>
    </row>
    <row r="3" spans="1:2">
      <c r="A3" s="255" t="s">
        <v>367</v>
      </c>
      <c r="B3" s="387">
        <v>2011</v>
      </c>
    </row>
  </sheetData>
  <sheetProtection algorithmName="SHA-512" hashValue="tzUVoIQxHB3Tdv8ZQFztH7cLhzq/PWLRWbpOlkR24bw08RMTiLW1Dyub023K/yPmIvsrJkcomO/tTTR7BIXUPQ==" saltValue="gt3oZWrpS13OAN6fOJGzRQ==" spinCount="100000" sheet="1" objects="1" scenarios="1"/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20</vt:i4>
      </vt:variant>
    </vt:vector>
  </HeadingPairs>
  <TitlesOfParts>
    <vt:vector size="29" baseType="lpstr">
      <vt:lpstr>開始画面</vt:lpstr>
      <vt:lpstr>工事情報</vt:lpstr>
      <vt:lpstr>一般事項</vt:lpstr>
      <vt:lpstr>Table</vt:lpstr>
      <vt:lpstr>発注１</vt:lpstr>
      <vt:lpstr>発注２</vt:lpstr>
      <vt:lpstr>基礎データ</vt:lpstr>
      <vt:lpstr>発注３</vt:lpstr>
      <vt:lpstr>KKS</vt:lpstr>
      <vt:lpstr>H28基準書_共通仮設</vt:lpstr>
      <vt:lpstr>H29基準書_共通仮設</vt:lpstr>
      <vt:lpstr>一般事項!Print_Area</vt:lpstr>
      <vt:lpstr>工事情報!Print_Area</vt:lpstr>
      <vt:lpstr>発注１!Print_Area</vt:lpstr>
      <vt:lpstr>工種</vt:lpstr>
      <vt:lpstr>年</vt:lpstr>
      <vt:lpstr>発注年度</vt:lpstr>
      <vt:lpstr>平成28年度以前</vt:lpstr>
      <vt:lpstr>平成28年度以前_積算基準</vt:lpstr>
      <vt:lpstr>平成29年度</vt:lpstr>
      <vt:lpstr>平成29年度_積算基準</vt:lpstr>
      <vt:lpstr>平成30年度</vt:lpstr>
      <vt:lpstr>平成30年度_積算基準</vt:lpstr>
      <vt:lpstr>平成31年度</vt:lpstr>
      <vt:lpstr>平成31年度_積算基準</vt:lpstr>
      <vt:lpstr>令和2年度</vt:lpstr>
      <vt:lpstr>令和2年度_積算基準</vt:lpstr>
      <vt:lpstr>令和元年度</vt:lpstr>
      <vt:lpstr>令和元年度_積算基準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M.Shimojima</cp:lastModifiedBy>
  <cp:lastPrinted>2011-09-07T01:30:28Z</cp:lastPrinted>
  <dcterms:created xsi:type="dcterms:W3CDTF">2000-07-04T11:46:32Z</dcterms:created>
  <dcterms:modified xsi:type="dcterms:W3CDTF">2020-12-25T02:54:38Z</dcterms:modified>
</cp:coreProperties>
</file>