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4_農水\01_発注者用\"/>
    </mc:Choice>
  </mc:AlternateContent>
  <xr:revisionPtr revIDLastSave="0" documentId="13_ncr:1_{6DFFA940-AF80-45A2-B59E-D2B94B8624E3}" xr6:coauthVersionLast="46" xr6:coauthVersionMax="46" xr10:uidLastSave="{00000000-0000-0000-0000-000000000000}"/>
  <workbookProtection workbookAlgorithmName="SHA-512" workbookHashValue="J5yCjjbdQ0JPwbsWTD4qmckz5VLAqehklO39Z7dfLZuLgZxDDhGlW3YK1LCU/IjRvNU13CDWnmgXkdYKTMqxnQ==" workbookSaltValue="HyAFFuQTOnkfmMSvlqKkOg==" workbookSpinCount="100000" lockStructure="1"/>
  <bookViews>
    <workbookView xWindow="28680" yWindow="1470" windowWidth="29040" windowHeight="15840" tabRatio="913" xr2:uid="{00000000-000D-0000-FFFF-FFFF00000000}"/>
  </bookViews>
  <sheets>
    <sheet name="表紙" sheetId="117" r:id="rId1"/>
    <sheet name="目次" sheetId="108" r:id="rId2"/>
    <sheet name="1.目的" sheetId="43" r:id="rId3"/>
    <sheet name="2.確認" sheetId="107" r:id="rId4"/>
    <sheet name="3.入力例" sheetId="72" r:id="rId5"/>
    <sheet name="4.未入力不備例" sheetId="104" r:id="rId6"/>
    <sheet name="5.発注 工事情報" sheetId="55" r:id="rId7"/>
    <sheet name="6.発注 一般事項" sheetId="57" r:id="rId8"/>
    <sheet name="7.発注 工事費" sheetId="56" r:id="rId9"/>
    <sheet name="8.元請 一般事項" sheetId="54" r:id="rId10"/>
    <sheet name="9.元請 社員等従業員給料等" sheetId="65" r:id="rId11"/>
    <sheet name="10.元請 現場支援" sheetId="69" r:id="rId12"/>
    <sheet name="11.元請 法定福利費" sheetId="109" r:id="rId13"/>
    <sheet name="12.元請 労務管理費" sheetId="71" r:id="rId14"/>
    <sheet name="13.元請 機器材運搬費" sheetId="58" r:id="rId15"/>
    <sheet name="14.元請 建設機械Ⅰ" sheetId="62" r:id="rId16"/>
    <sheet name="15.元請 建設機械Ⅱ" sheetId="67" r:id="rId17"/>
    <sheet name="16.元請 工事費" sheetId="60" r:id="rId18"/>
    <sheet name="17.元請 下請入力" sheetId="53" r:id="rId19"/>
    <sheet name="19.元請 社員等従業員給料等_下請" sheetId="68" r:id="rId20"/>
    <sheet name="20.元請 法定福利費_下請" sheetId="112" r:id="rId21"/>
    <sheet name="21.元請 労務管理費_下請" sheetId="70" r:id="rId22"/>
    <sheet name="22.元請 機器材運搬費_下請" sheetId="59" r:id="rId23"/>
    <sheet name="23.元請 建設機械Ⅰ_下請" sheetId="61" r:id="rId24"/>
    <sheet name="24.元請 建設機械Ⅱ_下請" sheetId="66" r:id="rId25"/>
    <sheet name="25.参考資料" sheetId="80" r:id="rId26"/>
    <sheet name="26.保険料" sheetId="116" r:id="rId27"/>
    <sheet name="修正履歴" sheetId="118" state="hidden" r:id="rId28"/>
  </sheets>
  <externalReferences>
    <externalReference r:id="rId29"/>
    <externalReference r:id="rId30"/>
  </externalReferences>
  <definedNames>
    <definedName name="_xlnm._FilterDatabase" localSheetId="27">修正履歴!$D$3:$H$5</definedName>
    <definedName name="_xlnm.Print_Area" localSheetId="11">'10.元請 現場支援'!$A$1:$W$23</definedName>
    <definedName name="_xlnm.Print_Area" localSheetId="12">'11.元請 法定福利費'!$A$1:$N$68</definedName>
    <definedName name="_xlnm.Print_Area" localSheetId="13">'12.元請 労務管理費'!$A$1:$J$21</definedName>
    <definedName name="_xlnm.Print_Area" localSheetId="14">'13.元請 機器材運搬費'!$A$1:$J$26</definedName>
    <definedName name="_xlnm.Print_Area" localSheetId="15">'14.元請 建設機械Ⅰ'!$A$1:$Q$74</definedName>
    <definedName name="_xlnm.Print_Area" localSheetId="16">'15.元請 建設機械Ⅱ'!$A$1:$R$92</definedName>
    <definedName name="_xlnm.Print_Area" localSheetId="17">'16.元請 工事費'!$A$1:$AF$282</definedName>
    <definedName name="_xlnm.Print_Area" localSheetId="19">'19.元請 社員等従業員給料等_下請'!$A$1:$AF$33</definedName>
    <definedName name="_xlnm.Print_Area" localSheetId="3">'2.確認'!$A$2:$AN$188</definedName>
    <definedName name="_xlnm.Print_Area" localSheetId="20">'20.元請 法定福利費_下請'!$A$1:$AA$73</definedName>
    <definedName name="_xlnm.Print_Area" localSheetId="21">'21.元請 労務管理費_下請'!$A$1:$T$21</definedName>
    <definedName name="_xlnm.Print_Area" localSheetId="22">'22.元請 機器材運搬費_下請'!$A$1:$T$27</definedName>
    <definedName name="_xlnm.Print_Area" localSheetId="23">'23.元請 建設機械Ⅰ_下請'!$A$1:$AP$105</definedName>
    <definedName name="_xlnm.Print_Area" localSheetId="24">'24.元請 建設機械Ⅱ_下請'!$A$1:$BJ$70</definedName>
    <definedName name="_xlnm.Print_Area" localSheetId="25">'25.参考資料'!$A$1:$I$16</definedName>
    <definedName name="_xlnm.Print_Area" localSheetId="26">'26.保険料'!$A$2:$S$181</definedName>
    <definedName name="_xlnm.Print_Area" localSheetId="4">'3.入力例'!$A$1:$I$17</definedName>
    <definedName name="_xlnm.Print_Area" localSheetId="5">'4.未入力不備例'!$A$1:$L$87</definedName>
    <definedName name="_xlnm.Print_Area" localSheetId="6">'5.発注 工事情報'!$A$1:$G$73</definedName>
    <definedName name="_xlnm.Print_Area" localSheetId="7">'6.発注 一般事項'!$A$1:$F$106</definedName>
    <definedName name="_xlnm.Print_Area" localSheetId="8">'7.発注 工事費'!$A$1:$P$98</definedName>
    <definedName name="_xlnm.Print_Area" localSheetId="9">'8.元請 一般事項'!$A$1:$L$93</definedName>
    <definedName name="_xlnm.Print_Area" localSheetId="10">'9.元請 社員等従業員給料等'!$A$1:$AD$33</definedName>
    <definedName name="_xlnm.Print_Area" localSheetId="0">表紙!$A$1:$G$252</definedName>
    <definedName name="_xlnm.Print_Area" localSheetId="1">目次!$A$1:$Q$29</definedName>
    <definedName name="_xlnm.Print_Titles" localSheetId="27">修正履歴!$1:$3</definedName>
    <definedName name="確認済" localSheetId="27">'[1]2.確認'!$AZ$3:$AZ$4</definedName>
    <definedName name="確認済">'2.確認'!$BB$3:$BB$4</definedName>
    <definedName name="施工分散有無" localSheetId="27">[2]table!$B$135:$B$137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44" i="60" l="1"/>
  <c r="O244" i="60"/>
  <c r="N244" i="60"/>
  <c r="I244" i="60"/>
  <c r="V57" i="66" l="1"/>
  <c r="J57" i="66"/>
  <c r="BH50" i="66"/>
  <c r="BB50" i="66"/>
  <c r="BJ50" i="66" s="1"/>
  <c r="AV50" i="66"/>
  <c r="AP50" i="66"/>
  <c r="AX50" i="66" s="1"/>
  <c r="AJ50" i="66"/>
  <c r="AD50" i="66"/>
  <c r="AL50" i="66" s="1"/>
  <c r="X50" i="66"/>
  <c r="L50" i="66"/>
  <c r="BH49" i="66"/>
  <c r="BB49" i="66"/>
  <c r="BJ49" i="66" s="1"/>
  <c r="AX49" i="66"/>
  <c r="AV49" i="66"/>
  <c r="AP49" i="66"/>
  <c r="AL49" i="66"/>
  <c r="AJ49" i="66"/>
  <c r="AD49" i="66"/>
  <c r="X49" i="66"/>
  <c r="L49" i="66"/>
  <c r="BJ48" i="66"/>
  <c r="BH48" i="66"/>
  <c r="BB48" i="66"/>
  <c r="AV48" i="66"/>
  <c r="AP48" i="66"/>
  <c r="AX48" i="66" s="1"/>
  <c r="AL48" i="66"/>
  <c r="AJ48" i="66"/>
  <c r="AD48" i="66"/>
  <c r="X48" i="66"/>
  <c r="L48" i="66"/>
  <c r="BJ47" i="66"/>
  <c r="BH47" i="66"/>
  <c r="BB47" i="66"/>
  <c r="AV47" i="66"/>
  <c r="AP47" i="66"/>
  <c r="AX47" i="66" s="1"/>
  <c r="AJ47" i="66"/>
  <c r="AD47" i="66"/>
  <c r="AL47" i="66" s="1"/>
  <c r="X47" i="66"/>
  <c r="L47" i="66"/>
  <c r="BH46" i="66"/>
  <c r="BB46" i="66"/>
  <c r="BJ46" i="66" s="1"/>
  <c r="AV46" i="66"/>
  <c r="AX46" i="66" s="1"/>
  <c r="AP46" i="66"/>
  <c r="AJ46" i="66"/>
  <c r="AD46" i="66"/>
  <c r="AL46" i="66" s="1"/>
  <c r="X46" i="66"/>
  <c r="L46" i="66"/>
  <c r="BH45" i="66"/>
  <c r="BB45" i="66"/>
  <c r="BJ45" i="66" s="1"/>
  <c r="AX45" i="66"/>
  <c r="AV45" i="66"/>
  <c r="AP45" i="66"/>
  <c r="AL45" i="66"/>
  <c r="AJ45" i="66"/>
  <c r="AD45" i="66"/>
  <c r="X45" i="66"/>
  <c r="L45" i="66"/>
  <c r="BH44" i="66"/>
  <c r="BJ44" i="66" s="1"/>
  <c r="BB44" i="66"/>
  <c r="AV44" i="66"/>
  <c r="AP44" i="66"/>
  <c r="AX44" i="66" s="1"/>
  <c r="AL44" i="66"/>
  <c r="AJ44" i="66"/>
  <c r="AD44" i="66"/>
  <c r="X44" i="66"/>
  <c r="L44" i="66"/>
  <c r="BJ43" i="66"/>
  <c r="BH43" i="66"/>
  <c r="BB43" i="66"/>
  <c r="AV43" i="66"/>
  <c r="AP43" i="66"/>
  <c r="AX43" i="66" s="1"/>
  <c r="AJ43" i="66"/>
  <c r="AD43" i="66"/>
  <c r="AL43" i="66" s="1"/>
  <c r="X43" i="66"/>
  <c r="L43" i="66"/>
  <c r="BH42" i="66"/>
  <c r="BB42" i="66"/>
  <c r="BJ42" i="66" s="1"/>
  <c r="AV42" i="66"/>
  <c r="AX42" i="66" s="1"/>
  <c r="AP42" i="66"/>
  <c r="AJ42" i="66"/>
  <c r="AL42" i="66" s="1"/>
  <c r="AD42" i="66"/>
  <c r="X42" i="66"/>
  <c r="L42" i="66"/>
  <c r="BH41" i="66"/>
  <c r="BJ41" i="66" s="1"/>
  <c r="BB41" i="66"/>
  <c r="AX41" i="66"/>
  <c r="AV41" i="66"/>
  <c r="AP41" i="66"/>
  <c r="AL41" i="66"/>
  <c r="AJ41" i="66"/>
  <c r="AD41" i="66"/>
  <c r="X41" i="66"/>
  <c r="L41" i="66"/>
  <c r="BH22" i="66"/>
  <c r="BB22" i="66"/>
  <c r="BJ22" i="66" s="1"/>
  <c r="AV22" i="66"/>
  <c r="AP22" i="66"/>
  <c r="AX22" i="66" s="1"/>
  <c r="AJ22" i="66"/>
  <c r="AD22" i="66"/>
  <c r="AL22" i="66" s="1"/>
  <c r="X22" i="66"/>
  <c r="R22" i="66"/>
  <c r="L22" i="66"/>
  <c r="N22" i="66" s="1"/>
  <c r="BH21" i="66"/>
  <c r="BB21" i="66"/>
  <c r="BJ21" i="66" s="1"/>
  <c r="AV21" i="66"/>
  <c r="AP21" i="66"/>
  <c r="AX21" i="66" s="1"/>
  <c r="AL21" i="66"/>
  <c r="AJ21" i="66"/>
  <c r="AD21" i="66"/>
  <c r="X21" i="66"/>
  <c r="R21" i="66"/>
  <c r="Z21" i="66" s="1"/>
  <c r="L21" i="66"/>
  <c r="N21" i="66" s="1"/>
  <c r="BH20" i="66"/>
  <c r="BB20" i="66"/>
  <c r="AV20" i="66"/>
  <c r="AP20" i="66"/>
  <c r="AX20" i="66" s="1"/>
  <c r="AJ20" i="66"/>
  <c r="AD20" i="66"/>
  <c r="AL20" i="66" s="1"/>
  <c r="X20" i="66"/>
  <c r="R20" i="66"/>
  <c r="L20" i="66"/>
  <c r="N20" i="66" s="1"/>
  <c r="BH19" i="66"/>
  <c r="BB19" i="66"/>
  <c r="BJ19" i="66" s="1"/>
  <c r="AV19" i="66"/>
  <c r="AP19" i="66"/>
  <c r="AX19" i="66" s="1"/>
  <c r="AL19" i="66"/>
  <c r="AJ19" i="66"/>
  <c r="AD19" i="66"/>
  <c r="X19" i="66"/>
  <c r="R19" i="66"/>
  <c r="Z19" i="66" s="1"/>
  <c r="L19" i="66"/>
  <c r="N19" i="66"/>
  <c r="BH18" i="66"/>
  <c r="BJ18" i="66" s="1"/>
  <c r="BB18" i="66"/>
  <c r="AV18" i="66"/>
  <c r="AP18" i="66"/>
  <c r="AX18" i="66" s="1"/>
  <c r="AJ18" i="66"/>
  <c r="AD18" i="66"/>
  <c r="AL18" i="66" s="1"/>
  <c r="X18" i="66"/>
  <c r="R18" i="66"/>
  <c r="Z18" i="66" s="1"/>
  <c r="N18" i="66"/>
  <c r="L18" i="66"/>
  <c r="BH17" i="66"/>
  <c r="BB17" i="66"/>
  <c r="BJ17" i="66" s="1"/>
  <c r="AV17" i="66"/>
  <c r="AP17" i="66"/>
  <c r="AX17" i="66" s="1"/>
  <c r="AJ17" i="66"/>
  <c r="AD17" i="66"/>
  <c r="X17" i="66"/>
  <c r="R17" i="66"/>
  <c r="L17" i="66"/>
  <c r="N17" i="66" s="1"/>
  <c r="BH16" i="66"/>
  <c r="BB16" i="66"/>
  <c r="BJ16" i="66" s="1"/>
  <c r="AX16" i="66"/>
  <c r="AV16" i="66"/>
  <c r="AP16" i="66"/>
  <c r="AJ16" i="66"/>
  <c r="AD16" i="66"/>
  <c r="X16" i="66"/>
  <c r="R16" i="66"/>
  <c r="Z16" i="66" s="1"/>
  <c r="L16" i="66"/>
  <c r="N16" i="66" s="1"/>
  <c r="BH15" i="66"/>
  <c r="BB15" i="66"/>
  <c r="AV15" i="66"/>
  <c r="AP15" i="66"/>
  <c r="AX15" i="66" s="1"/>
  <c r="AJ15" i="66"/>
  <c r="AD15" i="66"/>
  <c r="X15" i="66"/>
  <c r="R15" i="66"/>
  <c r="L15" i="66"/>
  <c r="N15" i="66" s="1"/>
  <c r="BH14" i="66"/>
  <c r="BB14" i="66"/>
  <c r="BJ14" i="66" s="1"/>
  <c r="AX14" i="66"/>
  <c r="AV14" i="66"/>
  <c r="AP14" i="66"/>
  <c r="AJ14" i="66"/>
  <c r="AD14" i="66"/>
  <c r="X14" i="66"/>
  <c r="R14" i="66"/>
  <c r="L14" i="66"/>
  <c r="N14" i="66" s="1"/>
  <c r="BH13" i="66"/>
  <c r="BB13" i="66"/>
  <c r="AV13" i="66"/>
  <c r="AP13" i="66"/>
  <c r="AJ13" i="66"/>
  <c r="AD13" i="66"/>
  <c r="AL13" i="66" s="1"/>
  <c r="X13" i="66"/>
  <c r="R13" i="66"/>
  <c r="L13" i="66"/>
  <c r="N13" i="66" s="1"/>
  <c r="Z17" i="66" l="1"/>
  <c r="AX13" i="66"/>
  <c r="AL14" i="66"/>
  <c r="BJ15" i="66"/>
  <c r="AL16" i="66"/>
  <c r="BJ13" i="66"/>
  <c r="Z15" i="66"/>
  <c r="Z13" i="66"/>
  <c r="AL15" i="66"/>
  <c r="AL17" i="66"/>
  <c r="BJ20" i="66"/>
  <c r="Z22" i="66"/>
  <c r="Z20" i="66"/>
  <c r="Z14" i="66"/>
  <c r="Q197" i="60" l="1"/>
  <c r="O197" i="60"/>
  <c r="N197" i="60"/>
  <c r="I197" i="60"/>
  <c r="Q193" i="60"/>
  <c r="O193" i="60"/>
  <c r="N193" i="60"/>
  <c r="I193" i="60" s="1"/>
  <c r="Q192" i="60"/>
  <c r="O192" i="60"/>
  <c r="N192" i="60"/>
  <c r="I192" i="60" s="1"/>
  <c r="Q191" i="60"/>
  <c r="O191" i="60"/>
  <c r="N191" i="60"/>
  <c r="I191" i="60" s="1"/>
  <c r="Q190" i="60"/>
  <c r="O190" i="60"/>
  <c r="N190" i="60"/>
  <c r="I190" i="60" s="1"/>
  <c r="Q189" i="60"/>
  <c r="O189" i="60"/>
  <c r="N189" i="60"/>
  <c r="I189" i="60"/>
  <c r="Z182" i="60"/>
  <c r="X182" i="60"/>
  <c r="V182" i="60"/>
  <c r="T182" i="60"/>
  <c r="R182" i="60"/>
  <c r="P182" i="60"/>
  <c r="K182" i="60"/>
  <c r="N161" i="60"/>
  <c r="I161" i="60" s="1"/>
  <c r="N160" i="60"/>
  <c r="I160" i="60" s="1"/>
  <c r="Q156" i="60"/>
  <c r="O156" i="60"/>
  <c r="N156" i="60"/>
  <c r="I156" i="60" s="1"/>
  <c r="Q155" i="60"/>
  <c r="O155" i="60"/>
  <c r="N155" i="60"/>
  <c r="I155" i="60" s="1"/>
  <c r="Q124" i="60"/>
  <c r="O124" i="60"/>
  <c r="N124" i="60"/>
  <c r="I124" i="60" s="1"/>
  <c r="Q123" i="60"/>
  <c r="O123" i="60"/>
  <c r="N123" i="60"/>
  <c r="I123" i="60" s="1"/>
  <c r="Q122" i="60"/>
  <c r="O122" i="60"/>
  <c r="N122" i="60"/>
  <c r="I122" i="60" s="1"/>
  <c r="Q121" i="60"/>
  <c r="O121" i="60"/>
  <c r="N121" i="60"/>
  <c r="I121" i="60" s="1"/>
  <c r="Q120" i="60"/>
  <c r="O120" i="60"/>
  <c r="N120" i="60"/>
  <c r="I120" i="60" s="1"/>
  <c r="Q98" i="60"/>
  <c r="O98" i="60"/>
  <c r="N98" i="60"/>
  <c r="I98" i="60" s="1"/>
  <c r="Q96" i="60"/>
  <c r="O96" i="60"/>
  <c r="N96" i="60"/>
  <c r="I96" i="60" s="1"/>
  <c r="O23" i="67"/>
  <c r="O22" i="67"/>
  <c r="O21" i="67"/>
  <c r="O20" i="67"/>
  <c r="O19" i="67"/>
  <c r="O18" i="67"/>
  <c r="O17" i="67"/>
  <c r="O16" i="67"/>
  <c r="O15" i="67"/>
  <c r="O14" i="67"/>
  <c r="BC188" i="107"/>
  <c r="BC186" i="107"/>
  <c r="BC184" i="107"/>
  <c r="BC182" i="107"/>
  <c r="BC180" i="107"/>
  <c r="BC179" i="107"/>
  <c r="BC172" i="107"/>
  <c r="BC171" i="107"/>
  <c r="BC170" i="107"/>
  <c r="BC169" i="107"/>
  <c r="BC168" i="107"/>
  <c r="BC164" i="107"/>
  <c r="BC162" i="107"/>
  <c r="BC160" i="107"/>
  <c r="BC158" i="107"/>
  <c r="BC154" i="107"/>
  <c r="BC152" i="107"/>
  <c r="BC147" i="107"/>
  <c r="BC145" i="107"/>
  <c r="BC141" i="107"/>
  <c r="BC139" i="107"/>
  <c r="BC134" i="107"/>
  <c r="BC133" i="107"/>
  <c r="BC131" i="107"/>
  <c r="BC130" i="107"/>
  <c r="BC129" i="107"/>
  <c r="BC128" i="107"/>
  <c r="BC126" i="107"/>
  <c r="BC125" i="107"/>
  <c r="BC124" i="107"/>
  <c r="BC123" i="107"/>
  <c r="BC119" i="107"/>
  <c r="BC118" i="107"/>
  <c r="N182" i="60" l="1"/>
  <c r="I182" i="60" s="1"/>
  <c r="I51" i="56"/>
  <c r="I44" i="56"/>
  <c r="X15" i="53" l="1"/>
  <c r="V15" i="53"/>
  <c r="R15" i="53"/>
  <c r="P15" i="53"/>
  <c r="L15" i="53"/>
  <c r="J15" i="53"/>
  <c r="H15" i="53"/>
  <c r="F15" i="53"/>
  <c r="D15" i="53"/>
  <c r="X14" i="53"/>
  <c r="V14" i="53"/>
  <c r="R14" i="53"/>
  <c r="P14" i="53"/>
  <c r="L14" i="53"/>
  <c r="J14" i="53"/>
  <c r="H14" i="53"/>
  <c r="F14" i="53"/>
  <c r="D14" i="53"/>
  <c r="X13" i="53"/>
  <c r="V13" i="53"/>
  <c r="R13" i="53"/>
  <c r="P13" i="53"/>
  <c r="L13" i="53"/>
  <c r="J13" i="53"/>
  <c r="H13" i="53"/>
  <c r="F13" i="53"/>
  <c r="X12" i="53"/>
  <c r="V12" i="53"/>
  <c r="R12" i="53"/>
  <c r="P12" i="53"/>
  <c r="L12" i="53"/>
  <c r="J12" i="53"/>
  <c r="H12" i="53"/>
  <c r="F12" i="53"/>
  <c r="X11" i="53"/>
  <c r="V11" i="53"/>
  <c r="R11" i="53"/>
  <c r="P11" i="53"/>
  <c r="L11" i="53"/>
  <c r="J11" i="53"/>
  <c r="H11" i="53"/>
  <c r="F11" i="53"/>
  <c r="X10" i="53"/>
  <c r="V10" i="53"/>
  <c r="R10" i="53"/>
  <c r="P10" i="53"/>
  <c r="L10" i="53"/>
  <c r="J10" i="53"/>
  <c r="H10" i="53"/>
  <c r="F10" i="53"/>
  <c r="X9" i="53"/>
  <c r="V9" i="53"/>
  <c r="R9" i="53"/>
  <c r="P9" i="53"/>
  <c r="L9" i="53"/>
  <c r="J9" i="53"/>
  <c r="H9" i="53"/>
  <c r="F9" i="53"/>
  <c r="D9" i="53"/>
  <c r="D10" i="53" s="1"/>
  <c r="D11" i="53" s="1"/>
  <c r="D12" i="53" s="1"/>
  <c r="D13" i="53" s="1"/>
  <c r="Q164" i="60"/>
  <c r="O164" i="60"/>
  <c r="N164" i="60"/>
  <c r="I164" i="60" s="1"/>
  <c r="Q163" i="60"/>
  <c r="O163" i="60"/>
  <c r="N163" i="60"/>
  <c r="I163" i="60" s="1"/>
  <c r="Q125" i="60"/>
  <c r="O125" i="60"/>
  <c r="N125" i="60"/>
  <c r="I125" i="60" s="1"/>
  <c r="Q126" i="60"/>
  <c r="O126" i="60"/>
  <c r="N126" i="60"/>
  <c r="I126" i="60" s="1"/>
  <c r="C104" i="107" l="1"/>
  <c r="BC104" i="107" s="1"/>
  <c r="C107" i="107" l="1"/>
  <c r="C108" i="107" s="1"/>
  <c r="D86" i="107"/>
  <c r="D43" i="107"/>
  <c r="D37" i="107"/>
  <c r="D28" i="107"/>
  <c r="BC115" i="107" l="1"/>
  <c r="BC112" i="107"/>
  <c r="BC111" i="107"/>
  <c r="BC110" i="107"/>
  <c r="BC109" i="107"/>
  <c r="BC108" i="107"/>
  <c r="BC107" i="107"/>
  <c r="BC106" i="107"/>
  <c r="BC103" i="107"/>
  <c r="N102" i="60" l="1"/>
  <c r="I102" i="60" s="1"/>
  <c r="N101" i="60"/>
  <c r="I101" i="60" s="1"/>
  <c r="N100" i="60"/>
  <c r="I100" i="60" s="1"/>
  <c r="E8" i="54"/>
  <c r="E9" i="54"/>
  <c r="E10" i="54"/>
  <c r="E11" i="54"/>
  <c r="E12" i="54"/>
  <c r="E13" i="54"/>
  <c r="E16"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1" i="54"/>
  <c r="E62" i="54"/>
  <c r="E65" i="54"/>
  <c r="E67" i="54"/>
  <c r="E68" i="54"/>
  <c r="E69" i="54"/>
  <c r="E70" i="54"/>
  <c r="E71" i="54"/>
  <c r="E72" i="54"/>
  <c r="E74" i="54"/>
  <c r="E75" i="54"/>
  <c r="E76" i="54"/>
  <c r="E77" i="54"/>
  <c r="E78" i="54"/>
  <c r="E79" i="54"/>
  <c r="E80" i="54"/>
  <c r="E81" i="54"/>
  <c r="E82" i="54"/>
  <c r="E83" i="54"/>
  <c r="E84" i="54"/>
  <c r="E85" i="54"/>
  <c r="E86" i="54"/>
  <c r="E89" i="54"/>
  <c r="E90" i="54"/>
  <c r="E91" i="54"/>
  <c r="E92" i="54"/>
  <c r="Q143" i="60" l="1"/>
  <c r="R45" i="60"/>
  <c r="T45" i="60"/>
  <c r="V45" i="60"/>
  <c r="X45" i="60"/>
  <c r="Z45" i="60"/>
  <c r="R44" i="60"/>
  <c r="T44" i="60"/>
  <c r="V44" i="60"/>
  <c r="X44" i="60"/>
  <c r="Z44" i="60"/>
  <c r="K44" i="60"/>
  <c r="N44" i="60" l="1"/>
  <c r="I44" i="60" s="1"/>
  <c r="H21" i="58"/>
  <c r="Q119" i="60" l="1"/>
  <c r="O119" i="60"/>
  <c r="N119" i="60"/>
  <c r="I119" i="60"/>
  <c r="N13" i="60" l="1"/>
  <c r="I13" i="60" s="1"/>
  <c r="N12" i="60"/>
  <c r="I12" i="60" s="1"/>
  <c r="K150" i="60" l="1"/>
  <c r="R149" i="60"/>
  <c r="Q265" i="60" s="1"/>
  <c r="N154" i="60"/>
  <c r="I154" i="60"/>
  <c r="N157" i="60"/>
  <c r="I157" i="60" s="1"/>
  <c r="N158" i="60"/>
  <c r="I158" i="60" s="1"/>
  <c r="N159" i="60"/>
  <c r="I159" i="60" s="1"/>
  <c r="N162" i="60"/>
  <c r="I162" i="60" s="1"/>
  <c r="N273" i="60"/>
  <c r="I273" i="60" s="1"/>
  <c r="N274" i="60"/>
  <c r="I274" i="60" s="1"/>
  <c r="N275" i="60"/>
  <c r="I275" i="60" s="1"/>
  <c r="N276" i="60"/>
  <c r="I276" i="60" s="1"/>
  <c r="N277" i="60"/>
  <c r="I277" i="60" s="1"/>
  <c r="N278" i="60"/>
  <c r="I278" i="60" s="1"/>
  <c r="K280" i="60"/>
  <c r="R280" i="60"/>
  <c r="T280" i="60"/>
  <c r="V280" i="60"/>
  <c r="Z280" i="60"/>
  <c r="L18" i="109"/>
  <c r="R224" i="60"/>
  <c r="T224" i="60"/>
  <c r="V224" i="60"/>
  <c r="X224" i="60"/>
  <c r="Z224" i="60"/>
  <c r="R225" i="60"/>
  <c r="R226" i="60"/>
  <c r="R228" i="60"/>
  <c r="R49" i="60"/>
  <c r="R16" i="60"/>
  <c r="R20" i="60"/>
  <c r="Q20" i="60" s="1"/>
  <c r="R32" i="60"/>
  <c r="R33" i="60"/>
  <c r="R34" i="60"/>
  <c r="R35" i="60"/>
  <c r="R36" i="60"/>
  <c r="R37" i="60"/>
  <c r="R38" i="60"/>
  <c r="R39" i="60"/>
  <c r="R40" i="60"/>
  <c r="R41" i="60"/>
  <c r="R42" i="60"/>
  <c r="R43" i="60"/>
  <c r="T35" i="60"/>
  <c r="V35" i="60"/>
  <c r="X35" i="60"/>
  <c r="Z35" i="60"/>
  <c r="T40" i="60"/>
  <c r="V40" i="60"/>
  <c r="X40" i="60"/>
  <c r="Z40" i="60"/>
  <c r="T43" i="60"/>
  <c r="V43" i="60"/>
  <c r="X43" i="60"/>
  <c r="Z43" i="60"/>
  <c r="R70" i="60"/>
  <c r="R86" i="60"/>
  <c r="R84" i="60" s="1"/>
  <c r="R128" i="60"/>
  <c r="R136" i="60"/>
  <c r="R166" i="60"/>
  <c r="R177" i="60"/>
  <c r="R194" i="60"/>
  <c r="R203" i="60"/>
  <c r="R210" i="60"/>
  <c r="R223" i="60"/>
  <c r="R250" i="60"/>
  <c r="N248" i="60"/>
  <c r="I248" i="60" s="1"/>
  <c r="N247" i="60"/>
  <c r="I247" i="60" s="1"/>
  <c r="Z281" i="60"/>
  <c r="X281" i="60"/>
  <c r="V281" i="60"/>
  <c r="T281" i="60"/>
  <c r="R281" i="60"/>
  <c r="K281" i="60"/>
  <c r="Z194" i="60"/>
  <c r="Z203" i="60"/>
  <c r="T203" i="60"/>
  <c r="V203" i="60"/>
  <c r="X203" i="60"/>
  <c r="Z210" i="60"/>
  <c r="Z223" i="60"/>
  <c r="Z225" i="60"/>
  <c r="Z226" i="60"/>
  <c r="Z228" i="60"/>
  <c r="Z32" i="60"/>
  <c r="Z33" i="60"/>
  <c r="Z34" i="60"/>
  <c r="Z36" i="60"/>
  <c r="Z37" i="60"/>
  <c r="Z38" i="60"/>
  <c r="Z39" i="60"/>
  <c r="Z41" i="60"/>
  <c r="Z42" i="60"/>
  <c r="Z49" i="60"/>
  <c r="T33" i="60"/>
  <c r="V33" i="60"/>
  <c r="X33" i="60"/>
  <c r="K33" i="60"/>
  <c r="T34" i="60"/>
  <c r="V34" i="60"/>
  <c r="X34" i="60"/>
  <c r="K34" i="60"/>
  <c r="Z51" i="60"/>
  <c r="Z60" i="60"/>
  <c r="Z70" i="60"/>
  <c r="Z86" i="60"/>
  <c r="Z84" i="60" s="1"/>
  <c r="Z128" i="60"/>
  <c r="Z136" i="60"/>
  <c r="Z149" i="60"/>
  <c r="Z166" i="60"/>
  <c r="Z177" i="60"/>
  <c r="Z250" i="60"/>
  <c r="Z16" i="60"/>
  <c r="Z20" i="60"/>
  <c r="Z19" i="60" s="1"/>
  <c r="X194" i="60"/>
  <c r="X210" i="60"/>
  <c r="X223" i="60"/>
  <c r="X225" i="60"/>
  <c r="X226" i="60"/>
  <c r="X228" i="60"/>
  <c r="X32" i="60"/>
  <c r="T32" i="60"/>
  <c r="V32" i="60"/>
  <c r="K32" i="60"/>
  <c r="X36" i="60"/>
  <c r="X37" i="60"/>
  <c r="X38" i="60"/>
  <c r="T38" i="60"/>
  <c r="V38" i="60"/>
  <c r="K38" i="60"/>
  <c r="X39" i="60"/>
  <c r="T39" i="60"/>
  <c r="V39" i="60"/>
  <c r="K39" i="60"/>
  <c r="X41" i="60"/>
  <c r="X42" i="60"/>
  <c r="X49" i="60"/>
  <c r="T49" i="60"/>
  <c r="V49" i="60"/>
  <c r="K49" i="60"/>
  <c r="X149" i="60"/>
  <c r="X70" i="60"/>
  <c r="X51" i="60"/>
  <c r="X60" i="60"/>
  <c r="X86" i="60"/>
  <c r="X84" i="60" s="1"/>
  <c r="X128" i="60"/>
  <c r="X136" i="60"/>
  <c r="X166" i="60"/>
  <c r="X177" i="60"/>
  <c r="X250" i="60"/>
  <c r="X16" i="60"/>
  <c r="X20" i="60"/>
  <c r="X19" i="60" s="1"/>
  <c r="V194" i="60"/>
  <c r="V210" i="60"/>
  <c r="V223" i="60"/>
  <c r="V225" i="60"/>
  <c r="V226" i="60"/>
  <c r="V228" i="60"/>
  <c r="T228" i="60"/>
  <c r="K228" i="60"/>
  <c r="V36" i="60"/>
  <c r="V37" i="60"/>
  <c r="T37" i="60"/>
  <c r="V41" i="60"/>
  <c r="V42" i="60"/>
  <c r="V51" i="60"/>
  <c r="V60" i="60"/>
  <c r="V70" i="60"/>
  <c r="V86" i="60"/>
  <c r="V128" i="60"/>
  <c r="V136" i="60"/>
  <c r="V149" i="60"/>
  <c r="V166" i="60"/>
  <c r="V177" i="60"/>
  <c r="V250" i="60"/>
  <c r="V16" i="60"/>
  <c r="V20" i="60"/>
  <c r="V19" i="60" s="1"/>
  <c r="T194" i="60"/>
  <c r="T210" i="60"/>
  <c r="T223" i="60"/>
  <c r="T225" i="60"/>
  <c r="T226" i="60"/>
  <c r="T36" i="60"/>
  <c r="T41" i="60"/>
  <c r="T42" i="60"/>
  <c r="P12" i="61"/>
  <c r="P16" i="61"/>
  <c r="P20" i="61"/>
  <c r="P24" i="61"/>
  <c r="T70" i="60"/>
  <c r="T86" i="60"/>
  <c r="T84" i="60" s="1"/>
  <c r="T128" i="60"/>
  <c r="T136" i="60"/>
  <c r="T149" i="60"/>
  <c r="T166" i="60"/>
  <c r="T177" i="60"/>
  <c r="T250" i="60"/>
  <c r="T16" i="60"/>
  <c r="T20" i="60"/>
  <c r="T19" i="60" s="1"/>
  <c r="G34" i="67"/>
  <c r="M12" i="67"/>
  <c r="M34" i="67" s="1"/>
  <c r="K55" i="60"/>
  <c r="K54" i="60"/>
  <c r="K52" i="60"/>
  <c r="K53" i="60"/>
  <c r="Z48" i="60"/>
  <c r="Z47" i="60"/>
  <c r="Z46" i="60"/>
  <c r="X48" i="60"/>
  <c r="X47" i="60"/>
  <c r="X46" i="60"/>
  <c r="V48" i="60"/>
  <c r="V47" i="60"/>
  <c r="V46" i="60"/>
  <c r="T48" i="60"/>
  <c r="T47" i="60"/>
  <c r="T46" i="60"/>
  <c r="R46" i="60"/>
  <c r="R47" i="60"/>
  <c r="R48" i="60"/>
  <c r="K45" i="60"/>
  <c r="K43" i="60"/>
  <c r="K42" i="60"/>
  <c r="K41" i="60"/>
  <c r="K40" i="60"/>
  <c r="K37" i="60"/>
  <c r="K36" i="60"/>
  <c r="K35" i="60"/>
  <c r="K227" i="60"/>
  <c r="I227" i="60" s="1"/>
  <c r="K226" i="60"/>
  <c r="K225" i="60"/>
  <c r="K224" i="60"/>
  <c r="K223" i="60"/>
  <c r="N9" i="60"/>
  <c r="I9" i="60" s="1"/>
  <c r="K20" i="60"/>
  <c r="K19" i="60" s="1"/>
  <c r="K26" i="59"/>
  <c r="M26" i="59"/>
  <c r="T17" i="70"/>
  <c r="Z188" i="60" s="1"/>
  <c r="R17" i="70"/>
  <c r="X188" i="60" s="1"/>
  <c r="P17" i="70"/>
  <c r="V188" i="60" s="1"/>
  <c r="N17" i="70"/>
  <c r="T188" i="60" s="1"/>
  <c r="L17" i="70"/>
  <c r="M25" i="67"/>
  <c r="M24" i="67"/>
  <c r="I26" i="58"/>
  <c r="I17" i="71"/>
  <c r="K188" i="60" s="1"/>
  <c r="E5" i="69"/>
  <c r="E6" i="69"/>
  <c r="I55" i="56"/>
  <c r="I53" i="104"/>
  <c r="I52" i="104"/>
  <c r="I42" i="104"/>
  <c r="S70" i="112"/>
  <c r="U70" i="112"/>
  <c r="W70" i="112"/>
  <c r="Y70" i="112"/>
  <c r="AA70" i="112"/>
  <c r="S26" i="59"/>
  <c r="Q26" i="59"/>
  <c r="O26" i="59"/>
  <c r="Q70" i="112"/>
  <c r="AA68" i="112"/>
  <c r="Y68" i="112"/>
  <c r="S67" i="112"/>
  <c r="Q65" i="112"/>
  <c r="Q66" i="112" s="1"/>
  <c r="P69" i="112" s="1"/>
  <c r="Q64" i="112"/>
  <c r="R63" i="112"/>
  <c r="P63" i="112"/>
  <c r="R62" i="112"/>
  <c r="P62" i="112"/>
  <c r="R61" i="112"/>
  <c r="P61" i="112"/>
  <c r="AA55" i="112"/>
  <c r="Y54" i="112"/>
  <c r="W55" i="112"/>
  <c r="S53" i="112"/>
  <c r="Q52" i="112"/>
  <c r="Q53" i="112" s="1"/>
  <c r="P56" i="112" s="1"/>
  <c r="Q51" i="112"/>
  <c r="R50" i="112"/>
  <c r="P50" i="112"/>
  <c r="R49" i="112"/>
  <c r="P49" i="112"/>
  <c r="R48" i="112"/>
  <c r="P48" i="112"/>
  <c r="AA44" i="112"/>
  <c r="W45" i="112"/>
  <c r="W44" i="112"/>
  <c r="W43" i="112"/>
  <c r="U44" i="112"/>
  <c r="S45" i="112"/>
  <c r="S44" i="112"/>
  <c r="Q42" i="112"/>
  <c r="Q45" i="112" s="1"/>
  <c r="Q41" i="112"/>
  <c r="R40" i="112"/>
  <c r="P40" i="112"/>
  <c r="R39" i="112"/>
  <c r="P39" i="112"/>
  <c r="R38" i="112"/>
  <c r="P38" i="112"/>
  <c r="AA34" i="112"/>
  <c r="W34" i="112"/>
  <c r="U33" i="112"/>
  <c r="U34" i="112"/>
  <c r="U35" i="112"/>
  <c r="Q32" i="112"/>
  <c r="Q35" i="112" s="1"/>
  <c r="R31" i="112"/>
  <c r="P31" i="112"/>
  <c r="R30" i="112"/>
  <c r="P30" i="112"/>
  <c r="R29" i="112"/>
  <c r="P29" i="112"/>
  <c r="AA23" i="112"/>
  <c r="Z16" i="112"/>
  <c r="Y23" i="112"/>
  <c r="X16" i="112"/>
  <c r="W23" i="112"/>
  <c r="W25" i="112" s="1"/>
  <c r="V16" i="112"/>
  <c r="U23" i="112"/>
  <c r="T16" i="112"/>
  <c r="S23" i="112"/>
  <c r="S25" i="112" s="1"/>
  <c r="R16" i="112"/>
  <c r="Q23" i="112"/>
  <c r="P16" i="112"/>
  <c r="AA22" i="112"/>
  <c r="Y22" i="112"/>
  <c r="W22" i="112"/>
  <c r="U22" i="112"/>
  <c r="S22" i="112"/>
  <c r="Q22" i="112"/>
  <c r="AA21" i="112"/>
  <c r="Y21" i="112"/>
  <c r="W21" i="112"/>
  <c r="U21" i="112"/>
  <c r="S21" i="112"/>
  <c r="Q21" i="112"/>
  <c r="Z17" i="112"/>
  <c r="Z19" i="112" s="1"/>
  <c r="X17" i="112"/>
  <c r="X19" i="112" s="1"/>
  <c r="V17" i="112"/>
  <c r="V19" i="112" s="1"/>
  <c r="T17" i="112"/>
  <c r="T18" i="112" s="1"/>
  <c r="R17" i="112"/>
  <c r="R18" i="112" s="1"/>
  <c r="P17" i="112"/>
  <c r="P19" i="112" s="1"/>
  <c r="Z15" i="112"/>
  <c r="X15" i="112"/>
  <c r="V15" i="112"/>
  <c r="T15" i="112"/>
  <c r="R15" i="112"/>
  <c r="P15" i="112"/>
  <c r="AA12" i="112"/>
  <c r="Z13" i="112" s="1"/>
  <c r="Y12" i="112"/>
  <c r="X13" i="112" s="1"/>
  <c r="W12" i="112"/>
  <c r="V13" i="112" s="1"/>
  <c r="U12" i="112"/>
  <c r="T13" i="112" s="1"/>
  <c r="S12" i="112"/>
  <c r="R13" i="112" s="1"/>
  <c r="Q11" i="112"/>
  <c r="Q12" i="112" s="1"/>
  <c r="P13" i="112" s="1"/>
  <c r="Z10" i="112"/>
  <c r="X10" i="112"/>
  <c r="V10" i="112"/>
  <c r="T10" i="112"/>
  <c r="R10" i="112"/>
  <c r="P10" i="112"/>
  <c r="Z9" i="112"/>
  <c r="X9" i="112"/>
  <c r="V9" i="112"/>
  <c r="T9" i="112"/>
  <c r="R9" i="112"/>
  <c r="P9" i="112"/>
  <c r="X280" i="60"/>
  <c r="G40" i="60"/>
  <c r="G41" i="60" s="1"/>
  <c r="G42" i="60" s="1"/>
  <c r="G43" i="60" s="1"/>
  <c r="G49" i="60" s="1"/>
  <c r="H10" i="58"/>
  <c r="L68" i="109"/>
  <c r="L64" i="109"/>
  <c r="L65" i="109"/>
  <c r="L66" i="109"/>
  <c r="K61" i="109"/>
  <c r="K60" i="109"/>
  <c r="K59" i="109"/>
  <c r="K57" i="109"/>
  <c r="K56" i="109"/>
  <c r="L51" i="109"/>
  <c r="L52" i="109"/>
  <c r="L53" i="109"/>
  <c r="K48" i="109"/>
  <c r="K47" i="109"/>
  <c r="K46" i="109"/>
  <c r="L41" i="109"/>
  <c r="L42" i="109"/>
  <c r="L43" i="109"/>
  <c r="K38" i="109"/>
  <c r="K37" i="109"/>
  <c r="K36" i="109"/>
  <c r="L31" i="109"/>
  <c r="L32" i="109"/>
  <c r="L33" i="109"/>
  <c r="K29" i="109"/>
  <c r="K28" i="109"/>
  <c r="K27" i="109"/>
  <c r="L21" i="109"/>
  <c r="K14" i="109"/>
  <c r="K15" i="109"/>
  <c r="K16" i="109" s="1"/>
  <c r="K17" i="109"/>
  <c r="K13" i="109"/>
  <c r="L10" i="109"/>
  <c r="K11" i="109" s="1"/>
  <c r="K8" i="109"/>
  <c r="K7" i="109"/>
  <c r="N270" i="60"/>
  <c r="I270" i="60" s="1"/>
  <c r="N269" i="60"/>
  <c r="I269" i="60" s="1"/>
  <c r="N268" i="60"/>
  <c r="I268" i="60" s="1"/>
  <c r="N266" i="60"/>
  <c r="I266" i="60" s="1"/>
  <c r="N265" i="60"/>
  <c r="I265" i="60" s="1"/>
  <c r="K262" i="60"/>
  <c r="I262" i="60" s="1"/>
  <c r="I259" i="60"/>
  <c r="N256" i="60"/>
  <c r="I256" i="60" s="1"/>
  <c r="N255" i="60"/>
  <c r="I255" i="60" s="1"/>
  <c r="S252" i="60"/>
  <c r="U252" i="60"/>
  <c r="W252" i="60"/>
  <c r="Y252" i="60"/>
  <c r="S251" i="60"/>
  <c r="U251" i="60"/>
  <c r="W251" i="60"/>
  <c r="Y251" i="60"/>
  <c r="K250" i="60"/>
  <c r="J250" i="60" s="1"/>
  <c r="I242" i="60"/>
  <c r="N240" i="60"/>
  <c r="I240" i="60" s="1"/>
  <c r="N239" i="60"/>
  <c r="I239" i="60" s="1"/>
  <c r="N237" i="60"/>
  <c r="I237" i="60" s="1"/>
  <c r="N236" i="60"/>
  <c r="I236" i="60" s="1"/>
  <c r="N235" i="60"/>
  <c r="I235" i="60" s="1"/>
  <c r="N234" i="60"/>
  <c r="I234" i="60" s="1"/>
  <c r="N216" i="60"/>
  <c r="I216" i="60" s="1"/>
  <c r="N215" i="60"/>
  <c r="I215" i="60" s="1"/>
  <c r="N214" i="60"/>
  <c r="I214" i="60" s="1"/>
  <c r="N213" i="60"/>
  <c r="I213" i="60" s="1"/>
  <c r="N212" i="60"/>
  <c r="I212" i="60" s="1"/>
  <c r="N211" i="60"/>
  <c r="I211" i="60" s="1"/>
  <c r="K210" i="60"/>
  <c r="N204" i="60"/>
  <c r="I204" i="60" s="1"/>
  <c r="N202" i="60"/>
  <c r="I202" i="60" s="1"/>
  <c r="N196" i="60"/>
  <c r="I196" i="60" s="1"/>
  <c r="N195" i="60"/>
  <c r="I195" i="60" s="1"/>
  <c r="K194" i="60"/>
  <c r="N186" i="60"/>
  <c r="I186" i="60" s="1"/>
  <c r="N185" i="60"/>
  <c r="I185" i="60" s="1"/>
  <c r="N179" i="60"/>
  <c r="I179" i="60" s="1"/>
  <c r="N178" i="60"/>
  <c r="I178" i="60" s="1"/>
  <c r="K177" i="60"/>
  <c r="N176" i="60"/>
  <c r="I176" i="60" s="1"/>
  <c r="N170" i="60"/>
  <c r="I170" i="60" s="1"/>
  <c r="N169" i="60"/>
  <c r="I169" i="60" s="1"/>
  <c r="N168" i="60"/>
  <c r="I168" i="60" s="1"/>
  <c r="N167" i="60"/>
  <c r="I167" i="60" s="1"/>
  <c r="K166" i="60"/>
  <c r="N165" i="60"/>
  <c r="I165" i="60" s="1"/>
  <c r="N153" i="60"/>
  <c r="N152" i="60"/>
  <c r="N151" i="60"/>
  <c r="N150" i="60"/>
  <c r="N148" i="60"/>
  <c r="I148" i="60" s="1"/>
  <c r="N142" i="60"/>
  <c r="I142" i="60" s="1"/>
  <c r="N141" i="60"/>
  <c r="I141" i="60" s="1"/>
  <c r="N139" i="60"/>
  <c r="I139" i="60" s="1"/>
  <c r="N138" i="60"/>
  <c r="I138" i="60" s="1"/>
  <c r="N137" i="60"/>
  <c r="I137" i="60" s="1"/>
  <c r="K136" i="60"/>
  <c r="N130" i="60"/>
  <c r="I130" i="60" s="1"/>
  <c r="N129" i="60"/>
  <c r="I129" i="60" s="1"/>
  <c r="K128" i="60"/>
  <c r="N127" i="60"/>
  <c r="I127" i="60" s="1"/>
  <c r="N118" i="60"/>
  <c r="I118" i="60" s="1"/>
  <c r="N117" i="60"/>
  <c r="I117" i="60" s="1"/>
  <c r="N116" i="60"/>
  <c r="I116" i="60" s="1"/>
  <c r="N115" i="60"/>
  <c r="I115" i="60" s="1"/>
  <c r="N114" i="60"/>
  <c r="I114" i="60" s="1"/>
  <c r="N113" i="60"/>
  <c r="I113" i="60" s="1"/>
  <c r="N99" i="60"/>
  <c r="I99" i="60" s="1"/>
  <c r="N97" i="60"/>
  <c r="I97" i="60" s="1"/>
  <c r="N95" i="60"/>
  <c r="I95" i="60" s="1"/>
  <c r="N94" i="60"/>
  <c r="I94" i="60" s="1"/>
  <c r="N93" i="60"/>
  <c r="I93" i="60" s="1"/>
  <c r="N92" i="60"/>
  <c r="I92" i="60" s="1"/>
  <c r="N91" i="60"/>
  <c r="I91" i="60" s="1"/>
  <c r="N90" i="60"/>
  <c r="I90" i="60" s="1"/>
  <c r="N89" i="60"/>
  <c r="I89" i="60" s="1"/>
  <c r="N88" i="60"/>
  <c r="I88" i="60" s="1"/>
  <c r="N87" i="60"/>
  <c r="I87" i="60" s="1"/>
  <c r="K86" i="60"/>
  <c r="N78" i="60"/>
  <c r="I78" i="60" s="1"/>
  <c r="N77" i="60"/>
  <c r="I77" i="60" s="1"/>
  <c r="N71" i="60"/>
  <c r="I71" i="60" s="1"/>
  <c r="K70" i="60"/>
  <c r="N24" i="60"/>
  <c r="I24" i="60" s="1"/>
  <c r="N23" i="60"/>
  <c r="I23" i="60" s="1"/>
  <c r="N22" i="60"/>
  <c r="I22" i="60" s="1"/>
  <c r="N21" i="60"/>
  <c r="I21" i="60" s="1"/>
  <c r="N18" i="60"/>
  <c r="I18" i="60" s="1"/>
  <c r="N17" i="60"/>
  <c r="I17" i="60" s="1"/>
  <c r="K16" i="60"/>
  <c r="N15" i="60"/>
  <c r="I15" i="60" s="1"/>
  <c r="N14" i="60"/>
  <c r="I14" i="60" s="1"/>
  <c r="N279" i="60"/>
  <c r="N259" i="60"/>
  <c r="D56" i="57"/>
  <c r="I171" i="60"/>
  <c r="I172" i="60"/>
  <c r="I173" i="60"/>
  <c r="I174" i="60"/>
  <c r="I175" i="60"/>
  <c r="I23" i="104"/>
  <c r="I21" i="104" s="1"/>
  <c r="I20" i="104" s="1"/>
  <c r="H20" i="58"/>
  <c r="H14" i="58"/>
  <c r="Q23" i="60"/>
  <c r="F87" i="54"/>
  <c r="H62" i="54"/>
  <c r="H61" i="54"/>
  <c r="H58" i="54"/>
  <c r="H53" i="56"/>
  <c r="J7" i="56"/>
  <c r="Q252" i="60"/>
  <c r="O252" i="60"/>
  <c r="J252" i="60"/>
  <c r="Q251" i="60"/>
  <c r="O251" i="60"/>
  <c r="J251" i="60"/>
  <c r="P250" i="60"/>
  <c r="H67" i="55"/>
  <c r="H64" i="55"/>
  <c r="H62" i="55"/>
  <c r="F37" i="55"/>
  <c r="F35" i="55"/>
  <c r="BB12" i="66"/>
  <c r="BB34" i="66" s="1"/>
  <c r="BH12" i="66"/>
  <c r="BD26" i="66"/>
  <c r="BJ26" i="66" s="1"/>
  <c r="BF30" i="66"/>
  <c r="BF34" i="66" s="1"/>
  <c r="AP12" i="66"/>
  <c r="AP34" i="66" s="1"/>
  <c r="AV12" i="66"/>
  <c r="AV34" i="66" s="1"/>
  <c r="AR26" i="66"/>
  <c r="AX26" i="66" s="1"/>
  <c r="AT30" i="66"/>
  <c r="AT34" i="66" s="1"/>
  <c r="AD12" i="66"/>
  <c r="AJ12" i="66"/>
  <c r="AJ34" i="66" s="1"/>
  <c r="AF26" i="66"/>
  <c r="AH30" i="66"/>
  <c r="AL30" i="66" s="1"/>
  <c r="R12" i="66"/>
  <c r="R34" i="66" s="1"/>
  <c r="X12" i="66"/>
  <c r="X34" i="66" s="1"/>
  <c r="T26" i="66"/>
  <c r="T34" i="66" s="1"/>
  <c r="V30" i="66"/>
  <c r="Z30" i="66" s="1"/>
  <c r="F12" i="66"/>
  <c r="L12" i="66"/>
  <c r="L34" i="66" s="1"/>
  <c r="H26" i="66"/>
  <c r="J30" i="66"/>
  <c r="N30" i="66" s="1"/>
  <c r="BB11" i="66"/>
  <c r="BH11" i="66"/>
  <c r="BH33" i="66" s="1"/>
  <c r="BD25" i="66"/>
  <c r="BJ25" i="66" s="1"/>
  <c r="BF29" i="66"/>
  <c r="BJ29" i="66" s="1"/>
  <c r="AP11" i="66"/>
  <c r="AP33" i="66" s="1"/>
  <c r="AV11" i="66"/>
  <c r="AR25" i="66"/>
  <c r="AR33" i="66" s="1"/>
  <c r="AT29" i="66"/>
  <c r="AD11" i="66"/>
  <c r="AJ11" i="66"/>
  <c r="AJ33" i="66" s="1"/>
  <c r="AF25" i="66"/>
  <c r="AL25" i="66" s="1"/>
  <c r="AH29" i="66"/>
  <c r="AL29" i="66" s="1"/>
  <c r="R11" i="66"/>
  <c r="X11" i="66"/>
  <c r="X33" i="66" s="1"/>
  <c r="T25" i="66"/>
  <c r="V29" i="66"/>
  <c r="Z29" i="66" s="1"/>
  <c r="T63" i="60" s="1"/>
  <c r="F11" i="66"/>
  <c r="F33" i="66" s="1"/>
  <c r="L11" i="66"/>
  <c r="L33" i="66" s="1"/>
  <c r="H25" i="66"/>
  <c r="H33" i="66" s="1"/>
  <c r="J29" i="66"/>
  <c r="BD28" i="66"/>
  <c r="BJ28" i="66" s="1"/>
  <c r="AR28" i="66"/>
  <c r="AX28" i="66" s="1"/>
  <c r="AF28" i="66"/>
  <c r="AL28" i="66" s="1"/>
  <c r="T28" i="66"/>
  <c r="Z28" i="66" s="1"/>
  <c r="H28" i="66"/>
  <c r="N28" i="66" s="1"/>
  <c r="BD27" i="66"/>
  <c r="BJ27" i="66" s="1"/>
  <c r="AR27" i="66"/>
  <c r="AX27" i="66" s="1"/>
  <c r="AF27" i="66"/>
  <c r="AL27" i="66" s="1"/>
  <c r="T27" i="66"/>
  <c r="Z27" i="66" s="1"/>
  <c r="H27" i="66"/>
  <c r="N27" i="66" s="1"/>
  <c r="BB24" i="66"/>
  <c r="BH24" i="66"/>
  <c r="AP24" i="66"/>
  <c r="AX24" i="66" s="1"/>
  <c r="AV24" i="66"/>
  <c r="AD24" i="66"/>
  <c r="AJ24" i="66"/>
  <c r="R24" i="66"/>
  <c r="X24" i="66"/>
  <c r="F24" i="66"/>
  <c r="L24" i="66"/>
  <c r="BB23" i="66"/>
  <c r="BH23" i="66"/>
  <c r="AP23" i="66"/>
  <c r="AV23" i="66"/>
  <c r="AD23" i="66"/>
  <c r="AL23" i="66" s="1"/>
  <c r="AJ23" i="66"/>
  <c r="R23" i="66"/>
  <c r="X23" i="66"/>
  <c r="F23" i="66"/>
  <c r="L23" i="66"/>
  <c r="AT13" i="61"/>
  <c r="AX13" i="61"/>
  <c r="AT17" i="61"/>
  <c r="AV17" i="61"/>
  <c r="AX17" i="61"/>
  <c r="AT21" i="61"/>
  <c r="AV21" i="61"/>
  <c r="AX21" i="61"/>
  <c r="AT25" i="61"/>
  <c r="AV25" i="61"/>
  <c r="AX25" i="61"/>
  <c r="AJ13" i="61"/>
  <c r="AN13" i="61"/>
  <c r="AJ17" i="61"/>
  <c r="AL17" i="61"/>
  <c r="AN17" i="61"/>
  <c r="AJ21" i="61"/>
  <c r="AL21" i="61"/>
  <c r="AN21" i="61"/>
  <c r="AJ25" i="61"/>
  <c r="AL25" i="61"/>
  <c r="AN25" i="61"/>
  <c r="Z13" i="61"/>
  <c r="AD13" i="61"/>
  <c r="Z17" i="61"/>
  <c r="AB17" i="61"/>
  <c r="AD17" i="61"/>
  <c r="Z21" i="61"/>
  <c r="AB21" i="61"/>
  <c r="AD21" i="61"/>
  <c r="Z25" i="61"/>
  <c r="AB25" i="61"/>
  <c r="AD25" i="61"/>
  <c r="P13" i="61"/>
  <c r="T13" i="61"/>
  <c r="P17" i="61"/>
  <c r="R17" i="61"/>
  <c r="T17" i="61"/>
  <c r="P21" i="61"/>
  <c r="R21" i="61"/>
  <c r="T21" i="61"/>
  <c r="P25" i="61"/>
  <c r="R25" i="61"/>
  <c r="T25" i="61"/>
  <c r="F13" i="61"/>
  <c r="J13" i="61"/>
  <c r="F17" i="61"/>
  <c r="H17" i="61"/>
  <c r="L17" i="61" s="1"/>
  <c r="J17" i="61"/>
  <c r="F21" i="61"/>
  <c r="H21" i="61"/>
  <c r="J21" i="61"/>
  <c r="F25" i="61"/>
  <c r="H25" i="61"/>
  <c r="J25" i="61"/>
  <c r="AT12" i="61"/>
  <c r="AX12" i="61"/>
  <c r="AT16" i="61"/>
  <c r="AV16" i="61"/>
  <c r="AX16" i="61"/>
  <c r="AT20" i="61"/>
  <c r="AV20" i="61"/>
  <c r="AX20" i="61"/>
  <c r="AT24" i="61"/>
  <c r="AV24" i="61"/>
  <c r="AX24" i="61"/>
  <c r="AJ12" i="61"/>
  <c r="AN12" i="61"/>
  <c r="AJ16" i="61"/>
  <c r="AL16" i="61"/>
  <c r="AN16" i="61"/>
  <c r="AJ20" i="61"/>
  <c r="AL20" i="61"/>
  <c r="AN20" i="61"/>
  <c r="AJ24" i="61"/>
  <c r="AL24" i="61"/>
  <c r="AN24" i="61"/>
  <c r="Z12" i="61"/>
  <c r="AD12" i="61"/>
  <c r="Z16" i="61"/>
  <c r="AB16" i="61"/>
  <c r="AB28" i="61" s="1"/>
  <c r="AD16" i="61"/>
  <c r="Z20" i="61"/>
  <c r="AB20" i="61"/>
  <c r="AD20" i="61"/>
  <c r="Z24" i="61"/>
  <c r="AB24" i="61"/>
  <c r="AD24" i="61"/>
  <c r="T12" i="61"/>
  <c r="R16" i="61"/>
  <c r="T16" i="61"/>
  <c r="R20" i="61"/>
  <c r="T20" i="61"/>
  <c r="R24" i="61"/>
  <c r="T24" i="61"/>
  <c r="F12" i="61"/>
  <c r="J12" i="61"/>
  <c r="F16" i="61"/>
  <c r="H16" i="61"/>
  <c r="J16" i="61"/>
  <c r="F20" i="61"/>
  <c r="H20" i="61"/>
  <c r="J20" i="61"/>
  <c r="F24" i="61"/>
  <c r="H24" i="61"/>
  <c r="J24" i="61"/>
  <c r="AT27" i="61"/>
  <c r="AV27" i="61"/>
  <c r="AX27" i="61"/>
  <c r="AJ27" i="61"/>
  <c r="AL27" i="61"/>
  <c r="AN27" i="61"/>
  <c r="Z27" i="61"/>
  <c r="AB27" i="61"/>
  <c r="AD27" i="61"/>
  <c r="P27" i="61"/>
  <c r="R27" i="61"/>
  <c r="T27" i="61"/>
  <c r="F27" i="61"/>
  <c r="H27" i="61"/>
  <c r="J27" i="61"/>
  <c r="AT26" i="61"/>
  <c r="AV26" i="61"/>
  <c r="AX26" i="61"/>
  <c r="AJ26" i="61"/>
  <c r="AL26" i="61"/>
  <c r="AN26" i="61"/>
  <c r="Z26" i="61"/>
  <c r="AB26" i="61"/>
  <c r="AD26" i="61"/>
  <c r="P26" i="61"/>
  <c r="R26" i="61"/>
  <c r="T26" i="61"/>
  <c r="F26" i="61"/>
  <c r="H26" i="61"/>
  <c r="J26" i="61"/>
  <c r="AT23" i="61"/>
  <c r="AV23" i="61"/>
  <c r="AX23" i="61"/>
  <c r="AJ23" i="61"/>
  <c r="AL23" i="61"/>
  <c r="AN23" i="61"/>
  <c r="Z23" i="61"/>
  <c r="AB23" i="61"/>
  <c r="AD23" i="61"/>
  <c r="P23" i="61"/>
  <c r="R23" i="61"/>
  <c r="T23" i="61"/>
  <c r="F23" i="61"/>
  <c r="H23" i="61"/>
  <c r="J23" i="61"/>
  <c r="AT22" i="61"/>
  <c r="AZ22" i="61" s="1"/>
  <c r="AV22" i="61"/>
  <c r="AX22" i="61"/>
  <c r="AJ22" i="61"/>
  <c r="AL22" i="61"/>
  <c r="AN22" i="61"/>
  <c r="Z22" i="61"/>
  <c r="AB22" i="61"/>
  <c r="AD22" i="61"/>
  <c r="P22" i="61"/>
  <c r="R22" i="61"/>
  <c r="T22" i="61"/>
  <c r="F22" i="61"/>
  <c r="H22" i="61"/>
  <c r="J22" i="61"/>
  <c r="AT19" i="61"/>
  <c r="AV19" i="61"/>
  <c r="AX19" i="61"/>
  <c r="AJ19" i="61"/>
  <c r="AL19" i="61"/>
  <c r="AN19" i="61"/>
  <c r="Z19" i="61"/>
  <c r="AB19" i="61"/>
  <c r="AD19" i="61"/>
  <c r="P19" i="61"/>
  <c r="R19" i="61"/>
  <c r="T19" i="61"/>
  <c r="F19" i="61"/>
  <c r="H19" i="61"/>
  <c r="J19" i="61"/>
  <c r="AT18" i="61"/>
  <c r="AV18" i="61"/>
  <c r="AX18" i="61"/>
  <c r="AJ18" i="61"/>
  <c r="AL18" i="61"/>
  <c r="AN18" i="61"/>
  <c r="Z18" i="61"/>
  <c r="AB18" i="61"/>
  <c r="AD18" i="61"/>
  <c r="P18" i="61"/>
  <c r="R18" i="61"/>
  <c r="T18" i="61"/>
  <c r="F18" i="61"/>
  <c r="H18" i="61"/>
  <c r="J18" i="61"/>
  <c r="AT15" i="61"/>
  <c r="AX15" i="61"/>
  <c r="AJ15" i="61"/>
  <c r="AN15" i="61"/>
  <c r="Z15" i="61"/>
  <c r="AD15" i="61"/>
  <c r="P15" i="61"/>
  <c r="T15" i="61"/>
  <c r="F15" i="61"/>
  <c r="J15" i="61"/>
  <c r="AT14" i="61"/>
  <c r="AX14" i="61"/>
  <c r="AJ14" i="61"/>
  <c r="AN14" i="61"/>
  <c r="AP14" i="61" s="1"/>
  <c r="Z14" i="61"/>
  <c r="AD14" i="61"/>
  <c r="P14" i="61"/>
  <c r="T14" i="61"/>
  <c r="F14" i="61"/>
  <c r="J14" i="61"/>
  <c r="M13" i="67"/>
  <c r="M35" i="67" s="1"/>
  <c r="Q279" i="60"/>
  <c r="O279" i="60"/>
  <c r="Q278" i="60"/>
  <c r="O278" i="60"/>
  <c r="Q277" i="60"/>
  <c r="O277" i="60"/>
  <c r="O276" i="60"/>
  <c r="O275" i="60"/>
  <c r="Q274" i="60"/>
  <c r="O274" i="60"/>
  <c r="Q273" i="60"/>
  <c r="O273" i="60"/>
  <c r="Q272" i="60"/>
  <c r="O272" i="60"/>
  <c r="Q270" i="60"/>
  <c r="O270" i="60"/>
  <c r="Q269" i="60"/>
  <c r="O269" i="60"/>
  <c r="Q268" i="60"/>
  <c r="O268" i="60"/>
  <c r="Q266" i="60"/>
  <c r="O266" i="60"/>
  <c r="O265" i="60"/>
  <c r="P16" i="60"/>
  <c r="P19" i="60"/>
  <c r="O19" i="60" s="1"/>
  <c r="P31" i="60"/>
  <c r="P51" i="60"/>
  <c r="P60" i="60"/>
  <c r="P70" i="60"/>
  <c r="P86" i="60"/>
  <c r="P128" i="60"/>
  <c r="P136" i="60"/>
  <c r="P149" i="60"/>
  <c r="P166" i="60"/>
  <c r="P177" i="60"/>
  <c r="P194" i="60"/>
  <c r="P210" i="60"/>
  <c r="P222" i="60"/>
  <c r="O222" i="60" s="1"/>
  <c r="O259" i="60"/>
  <c r="Q256" i="60"/>
  <c r="O256" i="60"/>
  <c r="Q255" i="60"/>
  <c r="O255" i="60"/>
  <c r="P249" i="60"/>
  <c r="O248" i="60"/>
  <c r="Q9" i="60"/>
  <c r="Q14" i="60"/>
  <c r="Q15" i="60"/>
  <c r="Q17" i="60"/>
  <c r="Q18" i="60"/>
  <c r="Q71" i="60"/>
  <c r="Q77" i="60"/>
  <c r="Q78" i="60"/>
  <c r="Q87" i="60"/>
  <c r="Q88" i="60"/>
  <c r="Q89" i="60"/>
  <c r="Q90" i="60"/>
  <c r="Q91" i="60"/>
  <c r="Q92" i="60"/>
  <c r="Q93" i="60"/>
  <c r="Q94" i="60"/>
  <c r="Q95" i="60"/>
  <c r="Q97" i="60"/>
  <c r="Q113" i="60"/>
  <c r="Q114" i="60"/>
  <c r="Q115" i="60"/>
  <c r="Q116" i="60"/>
  <c r="Q117" i="60"/>
  <c r="Q118" i="60"/>
  <c r="Q127" i="60"/>
  <c r="Q129" i="60"/>
  <c r="Q130" i="60"/>
  <c r="Q137" i="60"/>
  <c r="Q138" i="60"/>
  <c r="Q139" i="60"/>
  <c r="Q141" i="60"/>
  <c r="Q142" i="60"/>
  <c r="Q148" i="60"/>
  <c r="Q150" i="60"/>
  <c r="Q151" i="60"/>
  <c r="Q152" i="60"/>
  <c r="Q153" i="60"/>
  <c r="Q154" i="60"/>
  <c r="Q165" i="60"/>
  <c r="Q167" i="60"/>
  <c r="Q168" i="60"/>
  <c r="Q169" i="60"/>
  <c r="Q170" i="60"/>
  <c r="Q176" i="60"/>
  <c r="Q178" i="60"/>
  <c r="Q179" i="60"/>
  <c r="Q185" i="60"/>
  <c r="Q186" i="60"/>
  <c r="Q195" i="60"/>
  <c r="Q196" i="60"/>
  <c r="Q202" i="60"/>
  <c r="Q204" i="60"/>
  <c r="Q211" i="60"/>
  <c r="Q212" i="60"/>
  <c r="Q213" i="60"/>
  <c r="Q214" i="60"/>
  <c r="Q215" i="60"/>
  <c r="Q216" i="60"/>
  <c r="Q234" i="60"/>
  <c r="Q235" i="60"/>
  <c r="Q236" i="60"/>
  <c r="Q237" i="60"/>
  <c r="Q239" i="60"/>
  <c r="Q240" i="60"/>
  <c r="Q247" i="60"/>
  <c r="O247" i="60"/>
  <c r="O242" i="60"/>
  <c r="O240" i="60"/>
  <c r="O239" i="60"/>
  <c r="O237" i="60"/>
  <c r="O236" i="60"/>
  <c r="O235" i="60"/>
  <c r="O234" i="60"/>
  <c r="O216" i="60"/>
  <c r="O215" i="60"/>
  <c r="O214" i="60"/>
  <c r="O213" i="60"/>
  <c r="O212" i="60"/>
  <c r="O211" i="60"/>
  <c r="O204" i="60"/>
  <c r="O202" i="60"/>
  <c r="O196" i="60"/>
  <c r="O195" i="60"/>
  <c r="O186" i="60"/>
  <c r="O185" i="60"/>
  <c r="O179" i="60"/>
  <c r="O178" i="60"/>
  <c r="O176" i="60"/>
  <c r="O170" i="60"/>
  <c r="O169" i="60"/>
  <c r="O168" i="60"/>
  <c r="O167" i="60"/>
  <c r="O165" i="60"/>
  <c r="O154" i="60"/>
  <c r="O153" i="60"/>
  <c r="O152" i="60"/>
  <c r="O151" i="60"/>
  <c r="O150" i="60"/>
  <c r="O148" i="60"/>
  <c r="O142" i="60"/>
  <c r="O141" i="60"/>
  <c r="O139" i="60"/>
  <c r="O138" i="60"/>
  <c r="O137" i="60"/>
  <c r="O130" i="60"/>
  <c r="O129" i="60"/>
  <c r="O127" i="60"/>
  <c r="O118" i="60"/>
  <c r="O117" i="60"/>
  <c r="O116" i="60"/>
  <c r="O115" i="60"/>
  <c r="O114" i="60"/>
  <c r="O113" i="60"/>
  <c r="O97" i="60"/>
  <c r="O95" i="60"/>
  <c r="O94" i="60"/>
  <c r="O93" i="60"/>
  <c r="O92" i="60"/>
  <c r="O91" i="60"/>
  <c r="O90" i="60"/>
  <c r="O89" i="60"/>
  <c r="O88" i="60"/>
  <c r="O87" i="60"/>
  <c r="O78" i="60"/>
  <c r="O77" i="60"/>
  <c r="O71" i="60"/>
  <c r="Q22" i="60"/>
  <c r="O22" i="60"/>
  <c r="Q21" i="60"/>
  <c r="O21" i="60"/>
  <c r="O20" i="60"/>
  <c r="O18" i="60"/>
  <c r="O17" i="60"/>
  <c r="O15" i="60"/>
  <c r="O14" i="60"/>
  <c r="O9" i="60"/>
  <c r="H13" i="58"/>
  <c r="H19" i="58"/>
  <c r="H18" i="58"/>
  <c r="H17" i="58"/>
  <c r="H16" i="58"/>
  <c r="H15" i="58"/>
  <c r="H12" i="58"/>
  <c r="H11" i="58"/>
  <c r="H9" i="58"/>
  <c r="AH33" i="66"/>
  <c r="I254" i="60"/>
  <c r="X18" i="112"/>
  <c r="Q54" i="112"/>
  <c r="Y53" i="112"/>
  <c r="Y67" i="112"/>
  <c r="Y55" i="112"/>
  <c r="X56" i="112" s="1"/>
  <c r="U45" i="112"/>
  <c r="Q33" i="112"/>
  <c r="P36" i="112"/>
  <c r="AF15" i="61"/>
  <c r="AF34" i="66"/>
  <c r="AL26" i="66"/>
  <c r="W53" i="112"/>
  <c r="U66" i="112"/>
  <c r="V18" i="112"/>
  <c r="I54" i="56"/>
  <c r="X8" i="60" l="1"/>
  <c r="AX11" i="66"/>
  <c r="AL24" i="66"/>
  <c r="V23" i="61"/>
  <c r="V20" i="61"/>
  <c r="T54" i="60" s="1"/>
  <c r="V13" i="61"/>
  <c r="Z11" i="66"/>
  <c r="T61" i="60" s="1"/>
  <c r="AF12" i="61"/>
  <c r="AX30" i="66"/>
  <c r="AP18" i="61"/>
  <c r="AZ23" i="61"/>
  <c r="AP20" i="61"/>
  <c r="AJ29" i="61"/>
  <c r="AZ13" i="61"/>
  <c r="V16" i="61"/>
  <c r="T53" i="60" s="1"/>
  <c r="R19" i="60"/>
  <c r="Q19" i="60" s="1"/>
  <c r="AF33" i="66"/>
  <c r="AF13" i="61"/>
  <c r="W24" i="112"/>
  <c r="V27" i="112" s="1"/>
  <c r="K8" i="60"/>
  <c r="AV33" i="66"/>
  <c r="V15" i="61"/>
  <c r="AF18" i="61"/>
  <c r="AF21" i="61"/>
  <c r="T28" i="61"/>
  <c r="O13" i="67"/>
  <c r="AZ26" i="61"/>
  <c r="H28" i="61"/>
  <c r="L16" i="61"/>
  <c r="R53" i="60" s="1"/>
  <c r="R28" i="61"/>
  <c r="AF24" i="61"/>
  <c r="AZ25" i="61"/>
  <c r="AZ17" i="61"/>
  <c r="T8" i="60"/>
  <c r="Z8" i="60"/>
  <c r="AF23" i="61"/>
  <c r="L24" i="61"/>
  <c r="R55" i="60" s="1"/>
  <c r="L12" i="61"/>
  <c r="R52" i="60" s="1"/>
  <c r="AX28" i="61"/>
  <c r="N25" i="66"/>
  <c r="R62" i="60" s="1"/>
  <c r="BJ11" i="66"/>
  <c r="BJ12" i="66"/>
  <c r="P28" i="61"/>
  <c r="L27" i="61"/>
  <c r="V34" i="66"/>
  <c r="AL29" i="61"/>
  <c r="BD33" i="66"/>
  <c r="AZ14" i="61"/>
  <c r="AP15" i="61"/>
  <c r="L23" i="61"/>
  <c r="V12" i="61"/>
  <c r="AD28" i="61"/>
  <c r="H29" i="61"/>
  <c r="AD29" i="61"/>
  <c r="AV29" i="61"/>
  <c r="N24" i="66"/>
  <c r="BJ24" i="66"/>
  <c r="BF33" i="66"/>
  <c r="BH34" i="66"/>
  <c r="Z18" i="112"/>
  <c r="O24" i="67"/>
  <c r="AP26" i="61"/>
  <c r="R19" i="112"/>
  <c r="V33" i="66"/>
  <c r="L19" i="61"/>
  <c r="AP22" i="61"/>
  <c r="BB33" i="66"/>
  <c r="L18" i="61"/>
  <c r="V27" i="61"/>
  <c r="N23" i="66"/>
  <c r="BJ23" i="66"/>
  <c r="Q24" i="112"/>
  <c r="P27" i="112" s="1"/>
  <c r="K34" i="109"/>
  <c r="Q55" i="112"/>
  <c r="L26" i="61"/>
  <c r="AP21" i="61"/>
  <c r="BD34" i="66"/>
  <c r="V26" i="61"/>
  <c r="Z23" i="66"/>
  <c r="S24" i="112"/>
  <c r="R27" i="112" s="1"/>
  <c r="L24" i="109"/>
  <c r="T36" i="112"/>
  <c r="AA67" i="112"/>
  <c r="S54" i="112"/>
  <c r="S55" i="112"/>
  <c r="S68" i="112"/>
  <c r="AA45" i="112"/>
  <c r="AA66" i="112"/>
  <c r="Z69" i="112" s="1"/>
  <c r="U43" i="112"/>
  <c r="T46" i="112" s="1"/>
  <c r="Y66" i="112"/>
  <c r="X69" i="112" s="1"/>
  <c r="N16" i="60"/>
  <c r="I16" i="60" s="1"/>
  <c r="N280" i="60"/>
  <c r="I280" i="60" s="1"/>
  <c r="I150" i="60"/>
  <c r="N177" i="60"/>
  <c r="I177" i="60" s="1"/>
  <c r="N20" i="60"/>
  <c r="I20" i="60" s="1"/>
  <c r="T222" i="60"/>
  <c r="T187" i="60" s="1"/>
  <c r="K67" i="109"/>
  <c r="K222" i="60"/>
  <c r="V31" i="60"/>
  <c r="V30" i="60" s="1"/>
  <c r="N35" i="60"/>
  <c r="I35" i="60" s="1"/>
  <c r="N228" i="60"/>
  <c r="I228" i="60" s="1"/>
  <c r="N281" i="60"/>
  <c r="I281" i="60" s="1"/>
  <c r="N33" i="60"/>
  <c r="I33" i="60" s="1"/>
  <c r="N34" i="60"/>
  <c r="I34" i="60" s="1"/>
  <c r="P18" i="112"/>
  <c r="Z29" i="61"/>
  <c r="AT33" i="66"/>
  <c r="AX29" i="66"/>
  <c r="Y25" i="112"/>
  <c r="Y24" i="112"/>
  <c r="X27" i="112" s="1"/>
  <c r="AA54" i="112"/>
  <c r="V8" i="60"/>
  <c r="X31" i="60"/>
  <c r="X30" i="60" s="1"/>
  <c r="X29" i="60" s="1"/>
  <c r="N250" i="60"/>
  <c r="I250" i="60" s="1"/>
  <c r="N128" i="60"/>
  <c r="I128" i="60" s="1"/>
  <c r="W54" i="112"/>
  <c r="V56" i="112" s="1"/>
  <c r="AX12" i="66"/>
  <c r="AX34" i="66" s="1"/>
  <c r="V18" i="61"/>
  <c r="AF22" i="61"/>
  <c r="J28" i="61"/>
  <c r="T52" i="60"/>
  <c r="AZ16" i="61"/>
  <c r="F29" i="61"/>
  <c r="AP17" i="61"/>
  <c r="R33" i="66"/>
  <c r="AX25" i="66"/>
  <c r="V46" i="112"/>
  <c r="AA53" i="112"/>
  <c r="V84" i="60"/>
  <c r="N84" i="60" s="1"/>
  <c r="R222" i="60"/>
  <c r="Q222" i="60" s="1"/>
  <c r="Q276" i="60"/>
  <c r="Q275" i="60"/>
  <c r="K149" i="60"/>
  <c r="Q44" i="112"/>
  <c r="Q43" i="112"/>
  <c r="P46" i="112" s="1"/>
  <c r="U53" i="112"/>
  <c r="U54" i="112"/>
  <c r="V25" i="61"/>
  <c r="AP27" i="61"/>
  <c r="Y45" i="112"/>
  <c r="Y44" i="112"/>
  <c r="AP19" i="61"/>
  <c r="AP23" i="61"/>
  <c r="L20" i="61"/>
  <c r="R54" i="60" s="1"/>
  <c r="Z24" i="66"/>
  <c r="Q34" i="112"/>
  <c r="L21" i="61"/>
  <c r="L29" i="61" s="1"/>
  <c r="Q68" i="112"/>
  <c r="Q67" i="112"/>
  <c r="H34" i="66"/>
  <c r="N26" i="66"/>
  <c r="BJ33" i="66"/>
  <c r="F34" i="66"/>
  <c r="N12" i="66"/>
  <c r="AA35" i="112"/>
  <c r="AA33" i="112"/>
  <c r="U67" i="112"/>
  <c r="U68" i="112"/>
  <c r="N166" i="60"/>
  <c r="I166" i="60" s="1"/>
  <c r="R8" i="60"/>
  <c r="V24" i="61"/>
  <c r="T55" i="60" s="1"/>
  <c r="N86" i="60"/>
  <c r="I86" i="60" s="1"/>
  <c r="W35" i="112"/>
  <c r="V36" i="112" s="1"/>
  <c r="Y43" i="112"/>
  <c r="AV28" i="61"/>
  <c r="AX23" i="66"/>
  <c r="Z25" i="66"/>
  <c r="T62" i="60" s="1"/>
  <c r="T33" i="66"/>
  <c r="K84" i="60"/>
  <c r="Q25" i="112"/>
  <c r="W67" i="112"/>
  <c r="W68" i="112"/>
  <c r="W66" i="112"/>
  <c r="AP16" i="61"/>
  <c r="AZ20" i="61"/>
  <c r="J29" i="61"/>
  <c r="V17" i="61"/>
  <c r="N251" i="60"/>
  <c r="I251" i="60" s="1"/>
  <c r="K44" i="109"/>
  <c r="S43" i="112"/>
  <c r="R46" i="112" s="1"/>
  <c r="O12" i="67"/>
  <c r="V222" i="60"/>
  <c r="V187" i="60" s="1"/>
  <c r="N70" i="60"/>
  <c r="I70" i="60" s="1"/>
  <c r="N37" i="60"/>
  <c r="I37" i="60" s="1"/>
  <c r="N225" i="60"/>
  <c r="I225" i="60" s="1"/>
  <c r="N136" i="60"/>
  <c r="I136" i="60" s="1"/>
  <c r="V14" i="61"/>
  <c r="L15" i="61"/>
  <c r="AZ15" i="61"/>
  <c r="AZ27" i="61"/>
  <c r="P29" i="61"/>
  <c r="AF17" i="61"/>
  <c r="AN29" i="61"/>
  <c r="AX29" i="61"/>
  <c r="N149" i="60"/>
  <c r="N203" i="60"/>
  <c r="N41" i="60"/>
  <c r="I41" i="60" s="1"/>
  <c r="X222" i="60"/>
  <c r="AZ24" i="61"/>
  <c r="AB29" i="61"/>
  <c r="AR34" i="66"/>
  <c r="T19" i="112"/>
  <c r="AA43" i="112"/>
  <c r="Z46" i="112" s="1"/>
  <c r="N49" i="60"/>
  <c r="I49" i="60" s="1"/>
  <c r="N40" i="60"/>
  <c r="I40" i="60" s="1"/>
  <c r="P84" i="60"/>
  <c r="P187" i="60"/>
  <c r="P30" i="60"/>
  <c r="L22" i="61"/>
  <c r="L25" i="61"/>
  <c r="V21" i="61"/>
  <c r="AF25" i="61"/>
  <c r="S66" i="112"/>
  <c r="R69" i="112" s="1"/>
  <c r="A7" i="59"/>
  <c r="N194" i="60"/>
  <c r="I194" i="60" s="1"/>
  <c r="N42" i="60"/>
  <c r="I42" i="60" s="1"/>
  <c r="N39" i="60"/>
  <c r="I39" i="60" s="1"/>
  <c r="J33" i="66"/>
  <c r="N29" i="66"/>
  <c r="R63" i="60" s="1"/>
  <c r="N63" i="60" s="1"/>
  <c r="R29" i="61"/>
  <c r="L22" i="109"/>
  <c r="AF27" i="61"/>
  <c r="AP25" i="61"/>
  <c r="AJ28" i="61"/>
  <c r="L23" i="109"/>
  <c r="AF14" i="61"/>
  <c r="AP13" i="61"/>
  <c r="J34" i="66"/>
  <c r="Z26" i="66"/>
  <c r="O25" i="67"/>
  <c r="K51" i="60"/>
  <c r="AZ18" i="61"/>
  <c r="F28" i="61"/>
  <c r="AP24" i="61"/>
  <c r="AP12" i="61"/>
  <c r="B6" i="112"/>
  <c r="Z222" i="60"/>
  <c r="Z187" i="60" s="1"/>
  <c r="N226" i="60"/>
  <c r="I226" i="60" s="1"/>
  <c r="AN28" i="61"/>
  <c r="AT29" i="61"/>
  <c r="AZ21" i="61"/>
  <c r="Y35" i="112"/>
  <c r="Y34" i="112"/>
  <c r="G35" i="67"/>
  <c r="R188" i="60"/>
  <c r="B7" i="70"/>
  <c r="V19" i="61"/>
  <c r="AF20" i="61"/>
  <c r="Z28" i="61"/>
  <c r="AF26" i="61"/>
  <c r="AL12" i="66"/>
  <c r="AL34" i="66" s="1"/>
  <c r="AD34" i="66"/>
  <c r="R31" i="60"/>
  <c r="N32" i="60"/>
  <c r="I32" i="60" s="1"/>
  <c r="N224" i="60"/>
  <c r="I224" i="60" s="1"/>
  <c r="N19" i="60"/>
  <c r="I19" i="60" s="1"/>
  <c r="AL28" i="61"/>
  <c r="N223" i="60"/>
  <c r="I223" i="60" s="1"/>
  <c r="N36" i="60"/>
  <c r="I36" i="60" s="1"/>
  <c r="AL11" i="66"/>
  <c r="AL33" i="66" s="1"/>
  <c r="AD33" i="66"/>
  <c r="S34" i="112"/>
  <c r="S33" i="112"/>
  <c r="K31" i="60"/>
  <c r="N45" i="60"/>
  <c r="I45" i="60" s="1"/>
  <c r="L13" i="61"/>
  <c r="T31" i="60"/>
  <c r="N43" i="60"/>
  <c r="I43" i="60" s="1"/>
  <c r="N38" i="60"/>
  <c r="I38" i="60" s="1"/>
  <c r="S35" i="112"/>
  <c r="U55" i="112"/>
  <c r="AZ19" i="61"/>
  <c r="T29" i="61"/>
  <c r="I19" i="104"/>
  <c r="I49" i="104" s="1"/>
  <c r="K54" i="109"/>
  <c r="AA24" i="112"/>
  <c r="Z27" i="112" s="1"/>
  <c r="AA25" i="112"/>
  <c r="P8" i="60"/>
  <c r="AF19" i="61"/>
  <c r="AF16" i="61"/>
  <c r="AT28" i="61"/>
  <c r="AZ12" i="61"/>
  <c r="N11" i="66"/>
  <c r="U24" i="112"/>
  <c r="T27" i="112" s="1"/>
  <c r="U25" i="112"/>
  <c r="Z31" i="60"/>
  <c r="Z30" i="60" s="1"/>
  <c r="Z29" i="60" s="1"/>
  <c r="L14" i="61"/>
  <c r="V22" i="61"/>
  <c r="Z12" i="66"/>
  <c r="N252" i="60"/>
  <c r="I252" i="60" s="1"/>
  <c r="N210" i="60"/>
  <c r="I210" i="60" s="1"/>
  <c r="BJ30" i="66"/>
  <c r="BJ34" i="66" s="1"/>
  <c r="AH34" i="66"/>
  <c r="N55" i="60" l="1"/>
  <c r="I55" i="60" s="1"/>
  <c r="L28" i="61"/>
  <c r="N62" i="60"/>
  <c r="N53" i="60"/>
  <c r="I53" i="60" s="1"/>
  <c r="N54" i="60"/>
  <c r="I54" i="60" s="1"/>
  <c r="AX33" i="66"/>
  <c r="N34" i="66"/>
  <c r="AZ29" i="61"/>
  <c r="V69" i="112"/>
  <c r="R56" i="112"/>
  <c r="AF29" i="61"/>
  <c r="K61" i="60"/>
  <c r="B7" i="65"/>
  <c r="K203" i="60" s="1"/>
  <c r="K187" i="60" s="1"/>
  <c r="V29" i="61"/>
  <c r="AF28" i="61"/>
  <c r="AP28" i="61"/>
  <c r="K25" i="109"/>
  <c r="N8" i="60"/>
  <c r="I8" i="60" s="1"/>
  <c r="T69" i="112"/>
  <c r="X46" i="112"/>
  <c r="T56" i="112"/>
  <c r="Z36" i="112"/>
  <c r="P29" i="60"/>
  <c r="P28" i="60" s="1"/>
  <c r="P260" i="60" s="1"/>
  <c r="V29" i="60"/>
  <c r="V28" i="60" s="1"/>
  <c r="V260" i="60" s="1"/>
  <c r="I149" i="60"/>
  <c r="R51" i="60"/>
  <c r="T51" i="60"/>
  <c r="X249" i="60"/>
  <c r="I84" i="60"/>
  <c r="N52" i="60"/>
  <c r="I52" i="60" s="1"/>
  <c r="X187" i="60"/>
  <c r="X28" i="60" s="1"/>
  <c r="X260" i="60" s="1"/>
  <c r="Z28" i="60"/>
  <c r="Z260" i="60" s="1"/>
  <c r="V28" i="61"/>
  <c r="AZ28" i="61"/>
  <c r="N222" i="60"/>
  <c r="I222" i="60" s="1"/>
  <c r="Z56" i="112"/>
  <c r="Z34" i="66"/>
  <c r="Z33" i="66"/>
  <c r="R36" i="112"/>
  <c r="T60" i="60"/>
  <c r="N188" i="60"/>
  <c r="I188" i="60" s="1"/>
  <c r="R187" i="60"/>
  <c r="N33" i="66"/>
  <c r="R61" i="60"/>
  <c r="X36" i="112"/>
  <c r="AP29" i="61"/>
  <c r="N31" i="60"/>
  <c r="I31" i="60" s="1"/>
  <c r="Z249" i="60"/>
  <c r="I203" i="60" l="1"/>
  <c r="V249" i="60"/>
  <c r="N51" i="60"/>
  <c r="I51" i="60" s="1"/>
  <c r="T30" i="60"/>
  <c r="T29" i="60" s="1"/>
  <c r="T249" i="60" s="1"/>
  <c r="N187" i="60"/>
  <c r="I187" i="60" s="1"/>
  <c r="N61" i="60"/>
  <c r="I61" i="60" s="1"/>
  <c r="R60" i="60"/>
  <c r="T28" i="60" l="1"/>
  <c r="T260" i="60" s="1"/>
  <c r="N60" i="60"/>
  <c r="R30" i="60"/>
  <c r="R29" i="60" l="1"/>
  <c r="N30" i="60"/>
  <c r="R28" i="60" l="1"/>
  <c r="R249" i="60"/>
  <c r="Q248" i="60"/>
  <c r="N29" i="60"/>
  <c r="N28" i="60" l="1"/>
  <c r="R260" i="60"/>
  <c r="Q259" i="60" s="1"/>
  <c r="I26" i="67"/>
  <c r="I34" i="67" s="1"/>
  <c r="I27" i="67"/>
  <c r="O27" i="67" s="1"/>
  <c r="I29" i="67"/>
  <c r="O29" i="67" s="1"/>
  <c r="I28" i="67"/>
  <c r="O28" i="67" s="1"/>
  <c r="O26" i="67" l="1"/>
  <c r="I35" i="67"/>
  <c r="K62" i="60" l="1"/>
  <c r="I62" i="60" l="1"/>
  <c r="K31" i="67"/>
  <c r="O31" i="67" s="1"/>
  <c r="O35" i="67" s="1"/>
  <c r="K30" i="67"/>
  <c r="O30" i="67" s="1"/>
  <c r="O34" i="67" l="1"/>
  <c r="K63" i="60"/>
  <c r="K35" i="67"/>
  <c r="K34" i="67"/>
  <c r="K60" i="60" l="1"/>
  <c r="I63" i="60"/>
  <c r="I60" i="60" l="1"/>
  <c r="K30" i="60"/>
  <c r="K29" i="60" l="1"/>
  <c r="I30" i="60"/>
  <c r="K28" i="60" l="1"/>
  <c r="I29" i="60"/>
  <c r="I28" i="60" l="1"/>
  <c r="H254" i="60"/>
</calcChain>
</file>

<file path=xl/sharedStrings.xml><?xml version="1.0" encoding="utf-8"?>
<sst xmlns="http://schemas.openxmlformats.org/spreadsheetml/2006/main" count="8914" uniqueCount="1729">
  <si>
    <t>B-2</t>
    <phoneticPr fontId="4"/>
  </si>
  <si>
    <t>B-3</t>
    <phoneticPr fontId="4"/>
  </si>
  <si>
    <t>_</t>
    <phoneticPr fontId="4"/>
  </si>
  <si>
    <t>質量20ｔ未満の
建設機械の運搬</t>
    <phoneticPr fontId="4"/>
  </si>
  <si>
    <t xml:space="preserve">  </t>
    <phoneticPr fontId="4"/>
  </si>
  <si>
    <t>_</t>
    <phoneticPr fontId="4"/>
  </si>
  <si>
    <t>質量20ｔ未満の
建設機械の運搬</t>
    <phoneticPr fontId="4"/>
  </si>
  <si>
    <t>_</t>
    <phoneticPr fontId="4"/>
  </si>
  <si>
    <t>5)</t>
    <phoneticPr fontId="4"/>
  </si>
  <si>
    <t>6)</t>
    <phoneticPr fontId="4"/>
  </si>
  <si>
    <t>7)</t>
    <phoneticPr fontId="4"/>
  </si>
  <si>
    <t>8)</t>
    <phoneticPr fontId="4"/>
  </si>
  <si>
    <t>9)</t>
    <phoneticPr fontId="4"/>
  </si>
  <si>
    <t>チ</t>
    <phoneticPr fontId="4"/>
  </si>
  <si>
    <t>Ａ</t>
    <phoneticPr fontId="4"/>
  </si>
  <si>
    <t>Ｂ</t>
    <phoneticPr fontId="4"/>
  </si>
  <si>
    <t>Ｃ</t>
    <phoneticPr fontId="4"/>
  </si>
  <si>
    <t>Ｄ</t>
    <phoneticPr fontId="4"/>
  </si>
  <si>
    <t>Ｅ</t>
    <phoneticPr fontId="4"/>
  </si>
  <si>
    <t>リ</t>
    <phoneticPr fontId="4"/>
  </si>
  <si>
    <t>Ａ</t>
    <phoneticPr fontId="4"/>
  </si>
  <si>
    <t>(２)</t>
    <phoneticPr fontId="4"/>
  </si>
  <si>
    <t>(３)</t>
    <phoneticPr fontId="4"/>
  </si>
  <si>
    <t>安全・衛生に要した費用</t>
    <phoneticPr fontId="4"/>
  </si>
  <si>
    <t>研修訓練等に要した費用</t>
    <phoneticPr fontId="4"/>
  </si>
  <si>
    <t>社員等従業員給料手当</t>
    <phoneticPr fontId="4"/>
  </si>
  <si>
    <t>自動車保険</t>
    <phoneticPr fontId="4"/>
  </si>
  <si>
    <t>その他損害保険</t>
    <phoneticPr fontId="4"/>
  </si>
  <si>
    <r>
      <t>厚生年金保険料</t>
    </r>
    <r>
      <rPr>
        <sz val="9"/>
        <rFont val="ＭＳ Ｐゴシック"/>
        <family val="3"/>
        <charset val="128"/>
      </rPr>
      <t>(児童手当拠出金含む)</t>
    </r>
    <phoneticPr fontId="4"/>
  </si>
  <si>
    <t>工 事 期 間</t>
    <rPh sb="0" eb="3">
      <t>コウジ</t>
    </rPh>
    <rPh sb="4" eb="7">
      <t>キカン</t>
    </rPh>
    <phoneticPr fontId="4"/>
  </si>
  <si>
    <t>その他</t>
    <rPh sb="2" eb="3">
      <t>タ</t>
    </rPh>
    <phoneticPr fontId="4"/>
  </si>
  <si>
    <t>始</t>
    <rPh sb="0" eb="1">
      <t>ハジ</t>
    </rPh>
    <phoneticPr fontId="4"/>
  </si>
  <si>
    <t>終</t>
    <rPh sb="0" eb="1">
      <t>オ</t>
    </rPh>
    <phoneticPr fontId="4"/>
  </si>
  <si>
    <t>履歴</t>
    <rPh sb="0" eb="2">
      <t>リレキ</t>
    </rPh>
    <phoneticPr fontId="4"/>
  </si>
  <si>
    <t>月数</t>
    <rPh sb="0" eb="2">
      <t>ツキスウ</t>
    </rPh>
    <phoneticPr fontId="4"/>
  </si>
  <si>
    <t>延人数合計　(人）</t>
    <rPh sb="0" eb="1">
      <t>ノベ</t>
    </rPh>
    <rPh sb="1" eb="3">
      <t>ニンズウ</t>
    </rPh>
    <phoneticPr fontId="11"/>
  </si>
  <si>
    <t>金額合計　（千円）</t>
    <rPh sb="0" eb="2">
      <t>キンガク</t>
    </rPh>
    <phoneticPr fontId="11"/>
  </si>
  <si>
    <t>元請入力欄の『外注費』と各下請入力欄の『工事価格』の合計が一致しているか確認する。</t>
    <rPh sb="0" eb="2">
      <t>モトウケ</t>
    </rPh>
    <rPh sb="2" eb="4">
      <t>ニュウリョク</t>
    </rPh>
    <rPh sb="4" eb="5">
      <t>ラン</t>
    </rPh>
    <rPh sb="7" eb="10">
      <t>ガイチュウヒ</t>
    </rPh>
    <rPh sb="12" eb="13">
      <t>カク</t>
    </rPh>
    <rPh sb="13" eb="15">
      <t>シタウケ</t>
    </rPh>
    <rPh sb="15" eb="17">
      <t>ニュウリョク</t>
    </rPh>
    <rPh sb="17" eb="18">
      <t>ラン</t>
    </rPh>
    <rPh sb="20" eb="22">
      <t>コウジ</t>
    </rPh>
    <rPh sb="22" eb="24">
      <t>カカク</t>
    </rPh>
    <rPh sb="26" eb="28">
      <t>ゴウケイ</t>
    </rPh>
    <rPh sb="29" eb="31">
      <t>イッチ</t>
    </rPh>
    <rPh sb="36" eb="38">
      <t>カクニン</t>
    </rPh>
    <phoneticPr fontId="4"/>
  </si>
  <si>
    <t>別途調査等工事価格</t>
    <rPh sb="0" eb="2">
      <t>ベット</t>
    </rPh>
    <rPh sb="2" eb="4">
      <t>チョウサ</t>
    </rPh>
    <rPh sb="4" eb="5">
      <t>トウ</t>
    </rPh>
    <rPh sb="5" eb="7">
      <t>コウジ</t>
    </rPh>
    <rPh sb="7" eb="9">
      <t>カカク</t>
    </rPh>
    <phoneticPr fontId="4"/>
  </si>
  <si>
    <t>発注者と受注者のどちらか一方だけの費用計上となっていないか確認する。</t>
    <rPh sb="0" eb="3">
      <t>ハッチュウシャ</t>
    </rPh>
    <rPh sb="4" eb="7">
      <t>ジュチュウシャ</t>
    </rPh>
    <rPh sb="12" eb="14">
      <t>イッポウ</t>
    </rPh>
    <rPh sb="17" eb="19">
      <t>ヒヨウ</t>
    </rPh>
    <rPh sb="19" eb="21">
      <t>ケイジョウ</t>
    </rPh>
    <rPh sb="29" eb="31">
      <t>カクニン</t>
    </rPh>
    <phoneticPr fontId="4"/>
  </si>
  <si>
    <t>最終工事請負金額（消費税込）</t>
    <rPh sb="0" eb="2">
      <t>サイシュウ</t>
    </rPh>
    <rPh sb="2" eb="4">
      <t>コウジ</t>
    </rPh>
    <rPh sb="4" eb="6">
      <t>ウケオイ</t>
    </rPh>
    <rPh sb="6" eb="8">
      <t>キンガク</t>
    </rPh>
    <phoneticPr fontId="4"/>
  </si>
  <si>
    <t>うち消費税</t>
    <rPh sb="2" eb="5">
      <t>ショウヒゼイ</t>
    </rPh>
    <phoneticPr fontId="4"/>
  </si>
  <si>
    <t>工事請負者選定の工事種別</t>
    <rPh sb="0" eb="2">
      <t>コウジ</t>
    </rPh>
    <rPh sb="2" eb="4">
      <t>ウケオイ</t>
    </rPh>
    <rPh sb="4" eb="5">
      <t>シャ</t>
    </rPh>
    <rPh sb="5" eb="7">
      <t>センテイ</t>
    </rPh>
    <rPh sb="8" eb="10">
      <t>コウジ</t>
    </rPh>
    <rPh sb="10" eb="12">
      <t>シュベツ</t>
    </rPh>
    <phoneticPr fontId="4"/>
  </si>
  <si>
    <t>一般土木</t>
  </si>
  <si>
    <t>「その他」の場合の記入欄</t>
    <rPh sb="3" eb="4">
      <t>タ</t>
    </rPh>
    <rPh sb="6" eb="8">
      <t>バアイ</t>
    </rPh>
    <rPh sb="9" eb="12">
      <t>キニュウラン</t>
    </rPh>
    <phoneticPr fontId="4"/>
  </si>
  <si>
    <t>当初工事請負金額（消費税込）</t>
    <rPh sb="0" eb="2">
      <t>トウショ</t>
    </rPh>
    <rPh sb="2" eb="4">
      <t>コウジ</t>
    </rPh>
    <rPh sb="4" eb="6">
      <t>ウケオイ</t>
    </rPh>
    <rPh sb="6" eb="8">
      <t>キンガク</t>
    </rPh>
    <rPh sb="9" eb="12">
      <t>ショウヒゼイ</t>
    </rPh>
    <rPh sb="12" eb="13">
      <t>コ</t>
    </rPh>
    <phoneticPr fontId="4"/>
  </si>
  <si>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4"/>
  </si>
  <si>
    <t>当初積算工事価格</t>
    <rPh sb="0" eb="2">
      <t>トウショ</t>
    </rPh>
    <rPh sb="2" eb="4">
      <t>セキサン</t>
    </rPh>
    <rPh sb="4" eb="6">
      <t>コウジ</t>
    </rPh>
    <rPh sb="6" eb="8">
      <t>カカク</t>
    </rPh>
    <phoneticPr fontId="4"/>
  </si>
  <si>
    <t>14,16,23</t>
    <phoneticPr fontId="4"/>
  </si>
  <si>
    <t>15,16,24</t>
    <phoneticPr fontId="4"/>
  </si>
  <si>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4"/>
  </si>
  <si>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4"/>
  </si>
  <si>
    <t>35％を超えるもの</t>
    <rPh sb="4" eb="5">
      <t>コ</t>
    </rPh>
    <phoneticPr fontId="4"/>
  </si>
  <si>
    <t>契約工期(当初）</t>
    <rPh sb="0" eb="2">
      <t>ケイヤク</t>
    </rPh>
    <rPh sb="2" eb="4">
      <t>コウキ</t>
    </rPh>
    <rPh sb="5" eb="7">
      <t>トウショ</t>
    </rPh>
    <phoneticPr fontId="4"/>
  </si>
  <si>
    <t>技術職員</t>
  </si>
  <si>
    <t>事務職員</t>
  </si>
  <si>
    <t>土木係</t>
  </si>
  <si>
    <t>事務係</t>
  </si>
  <si>
    <t>基礎・土工</t>
  </si>
  <si>
    <t>事務全般</t>
  </si>
  <si>
    <t>め</t>
  </si>
  <si>
    <t>検討内容</t>
  </si>
  <si>
    <t>金額単位：千円</t>
  </si>
  <si>
    <t>募集・解散費</t>
  </si>
  <si>
    <t>慰安・娯楽・厚生費</t>
  </si>
  <si>
    <t>作業被服費</t>
  </si>
  <si>
    <t>労働者の食事補助、交通費の支給　     ＊マイクロバス等の送迎は、共通仮設費の営繕費(労働者送迎費)に記入</t>
  </si>
  <si>
    <t>災害時負担費用</t>
  </si>
  <si>
    <t>労災保険料</t>
  </si>
  <si>
    <t>雇用保険料</t>
  </si>
  <si>
    <t>項目</t>
  </si>
  <si>
    <t>内容</t>
  </si>
  <si>
    <t>排砂管、トレミー管等</t>
  </si>
  <si>
    <t>設計書コード</t>
    <rPh sb="0" eb="3">
      <t>セッケイショ</t>
    </rPh>
    <phoneticPr fontId="4"/>
  </si>
  <si>
    <t>特別区、政令市、中核市、特例市</t>
    <rPh sb="0" eb="3">
      <t>トクベツク</t>
    </rPh>
    <rPh sb="4" eb="6">
      <t>セイレイ</t>
    </rPh>
    <rPh sb="6" eb="7">
      <t>シ</t>
    </rPh>
    <rPh sb="8" eb="10">
      <t>チュウカク</t>
    </rPh>
    <rPh sb="10" eb="11">
      <t>シ</t>
    </rPh>
    <rPh sb="12" eb="14">
      <t>トクレイ</t>
    </rPh>
    <rPh sb="14" eb="15">
      <t>シ</t>
    </rPh>
    <phoneticPr fontId="4"/>
  </si>
  <si>
    <t>一般管理費等</t>
    <rPh sb="0" eb="2">
      <t>イッパン</t>
    </rPh>
    <rPh sb="2" eb="5">
      <t>カンリヒ</t>
    </rPh>
    <rPh sb="5" eb="6">
      <t>トウ</t>
    </rPh>
    <phoneticPr fontId="4"/>
  </si>
  <si>
    <t>されているものである。</t>
    <phoneticPr fontId="4"/>
  </si>
  <si>
    <t>共通仮設費積算対象金額（自動計算値）</t>
    <rPh sb="0" eb="2">
      <t>キョウツウ</t>
    </rPh>
    <rPh sb="2" eb="5">
      <t>カセツヒ</t>
    </rPh>
    <rPh sb="5" eb="7">
      <t>セキサン</t>
    </rPh>
    <rPh sb="7" eb="9">
      <t>タイショウ</t>
    </rPh>
    <rPh sb="9" eb="11">
      <t>キンガク</t>
    </rPh>
    <rPh sb="12" eb="14">
      <t>ジドウ</t>
    </rPh>
    <rPh sb="14" eb="17">
      <t>ケイサンチ</t>
    </rPh>
    <phoneticPr fontId="4"/>
  </si>
  <si>
    <t>管理費区分別費用</t>
    <rPh sb="0" eb="3">
      <t>カンリヒ</t>
    </rPh>
    <rPh sb="3" eb="5">
      <t>クブン</t>
    </rPh>
    <rPh sb="5" eb="6">
      <t>ベツ</t>
    </rPh>
    <rPh sb="6" eb="8">
      <t>ヒヨウ</t>
    </rPh>
    <phoneticPr fontId="4"/>
  </si>
  <si>
    <t>管理費区分を設定した費用がある場合は、入力漏れとなっていないか確認する</t>
    <rPh sb="0" eb="3">
      <t>カンリヒ</t>
    </rPh>
    <rPh sb="3" eb="5">
      <t>クブン</t>
    </rPh>
    <rPh sb="6" eb="8">
      <t>セッテイ</t>
    </rPh>
    <rPh sb="10" eb="12">
      <t>ヒヨウ</t>
    </rPh>
    <rPh sb="15" eb="17">
      <t>バアイ</t>
    </rPh>
    <rPh sb="19" eb="21">
      <t>ニュウリョク</t>
    </rPh>
    <rPh sb="21" eb="22">
      <t>モ</t>
    </rPh>
    <rPh sb="31" eb="33">
      <t>カクニン</t>
    </rPh>
    <phoneticPr fontId="4"/>
  </si>
  <si>
    <r>
      <t>「建設、農水、都市機構」</t>
    </r>
    <r>
      <rPr>
        <sz val="9"/>
        <rFont val="ＭＳ Ｐゴシック"/>
        <family val="3"/>
        <charset val="128"/>
      </rPr>
      <t xml:space="preserve">
トラッククレーンラチスジブ型25ｔ吊及び油圧伸縮ジブ型80ｔ以上の自走による運搬</t>
    </r>
    <rPh sb="46" eb="48">
      <t>ジソウ</t>
    </rPh>
    <rPh sb="51" eb="53">
      <t>ウンパン</t>
    </rPh>
    <phoneticPr fontId="4"/>
  </si>
  <si>
    <r>
      <t>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20" eb="22">
      <t>トクシュ</t>
    </rPh>
    <rPh sb="23" eb="25">
      <t>ゲンバ</t>
    </rPh>
    <rPh sb="25" eb="27">
      <t>ジョウケン</t>
    </rPh>
    <rPh sb="27" eb="28">
      <t>トウ</t>
    </rPh>
    <rPh sb="31" eb="33">
      <t>ブンカイ</t>
    </rPh>
    <rPh sb="34" eb="36">
      <t>クミタテ</t>
    </rPh>
    <rPh sb="37" eb="39">
      <t>ヒツヨウ</t>
    </rPh>
    <rPh sb="42" eb="44">
      <t>バアイ</t>
    </rPh>
    <rPh sb="45" eb="47">
      <t>ブンカイ</t>
    </rPh>
    <rPh sb="48" eb="50">
      <t>クミタテ</t>
    </rPh>
    <rPh sb="50" eb="51">
      <t>ヒ</t>
    </rPh>
    <phoneticPr fontId="4"/>
  </si>
  <si>
    <t>施工パッケージ型積算分</t>
    <rPh sb="0" eb="2">
      <t>セコウ</t>
    </rPh>
    <rPh sb="7" eb="8">
      <t>カタ</t>
    </rPh>
    <rPh sb="8" eb="10">
      <t>セキサン</t>
    </rPh>
    <rPh sb="10" eb="11">
      <t>ブン</t>
    </rPh>
    <phoneticPr fontId="4"/>
  </si>
  <si>
    <t>１)</t>
    <phoneticPr fontId="4"/>
  </si>
  <si>
    <t>経費算定方法</t>
    <rPh sb="4" eb="6">
      <t>ホウホウ</t>
    </rPh>
    <phoneticPr fontId="3"/>
  </si>
  <si>
    <t>その他の方法記入欄　（</t>
    <phoneticPr fontId="4"/>
  </si>
  <si>
    <t>前払金の有無によるｺｰﾄﾞ</t>
    <phoneticPr fontId="3"/>
  </si>
  <si>
    <t>（単位　千円）</t>
    <phoneticPr fontId="3"/>
  </si>
  <si>
    <t>％</t>
    <phoneticPr fontId="3"/>
  </si>
  <si>
    <t xml:space="preserve"> （本支店経費率 =当初本支店経費/⑦工事請負金額× 100）</t>
    <phoneticPr fontId="4"/>
  </si>
  <si>
    <t>⑩</t>
  </si>
  <si>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</si>
  <si>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⑪</t>
  </si>
  <si>
    <t>⑫</t>
  </si>
  <si>
    <t>⑬</t>
  </si>
  <si>
    <t>⑭</t>
  </si>
  <si>
    <t>⑮</t>
  </si>
  <si>
    <t>⑯</t>
  </si>
  <si>
    <t>労務費率
(%)</t>
    <rPh sb="0" eb="2">
      <t>ロウム</t>
    </rPh>
    <rPh sb="2" eb="3">
      <t>ヒ</t>
    </rPh>
    <rPh sb="3" eb="4">
      <t>リツ</t>
    </rPh>
    <phoneticPr fontId="4"/>
  </si>
  <si>
    <t>労災保険料率
(%)</t>
    <rPh sb="0" eb="2">
      <t>ロウサイ</t>
    </rPh>
    <rPh sb="2" eb="4">
      <t>ホケン</t>
    </rPh>
    <rPh sb="4" eb="5">
      <t>リョウ</t>
    </rPh>
    <rPh sb="5" eb="6">
      <t>リツ</t>
    </rPh>
    <phoneticPr fontId="4"/>
  </si>
  <si>
    <t>元請【4_社員等従業員給料等】</t>
    <rPh sb="0" eb="2">
      <t>モトウケ</t>
    </rPh>
    <phoneticPr fontId="4"/>
  </si>
  <si>
    <t>元請【5_現場支援】</t>
    <rPh sb="0" eb="2">
      <t>モトウケ</t>
    </rPh>
    <phoneticPr fontId="11"/>
  </si>
  <si>
    <t>元請【6_法定福利費】</t>
    <rPh sb="0" eb="2">
      <t>モトウケ</t>
    </rPh>
    <phoneticPr fontId="23"/>
  </si>
  <si>
    <r>
      <t>元請【7_労務管理費</t>
    </r>
    <r>
      <rPr>
        <sz val="11"/>
        <rFont val="ＭＳ Ｐゴシック"/>
        <family val="3"/>
        <charset val="128"/>
      </rPr>
      <t>】</t>
    </r>
    <rPh sb="0" eb="2">
      <t>モトウケ</t>
    </rPh>
    <phoneticPr fontId="4"/>
  </si>
  <si>
    <r>
      <t>元請【8-1</t>
    </r>
    <r>
      <rPr>
        <sz val="11"/>
        <rFont val="ＭＳ Ｐゴシック"/>
        <family val="3"/>
        <charset val="128"/>
      </rPr>
      <t>_</t>
    </r>
    <r>
      <rPr>
        <sz val="11"/>
        <rFont val="ＭＳ Ｐゴシック"/>
        <family val="3"/>
        <charset val="128"/>
      </rPr>
      <t>機器材運搬費】</t>
    </r>
    <rPh sb="0" eb="2">
      <t>モトウケ</t>
    </rPh>
    <rPh sb="7" eb="9">
      <t>キキ</t>
    </rPh>
    <rPh sb="9" eb="10">
      <t>ザイ</t>
    </rPh>
    <rPh sb="10" eb="12">
      <t>ウンパン</t>
    </rPh>
    <rPh sb="12" eb="13">
      <t>ヒ</t>
    </rPh>
    <phoneticPr fontId="4"/>
  </si>
  <si>
    <t>元請【8-2_建設機械Ⅰ】</t>
    <rPh sb="0" eb="2">
      <t>モトウケ</t>
    </rPh>
    <phoneticPr fontId="4"/>
  </si>
  <si>
    <t>元請【8-3_建設機械Ⅱ】</t>
    <rPh sb="0" eb="2">
      <t>モトウケ</t>
    </rPh>
    <phoneticPr fontId="4"/>
  </si>
  <si>
    <t>元請【9_工事費】</t>
    <rPh sb="0" eb="2">
      <t>モトウケ</t>
    </rPh>
    <rPh sb="5" eb="7">
      <t>コウジ</t>
    </rPh>
    <rPh sb="7" eb="8">
      <t>ヒ</t>
    </rPh>
    <phoneticPr fontId="3"/>
  </si>
  <si>
    <r>
      <t>元請【10</t>
    </r>
    <r>
      <rPr>
        <sz val="11"/>
        <rFont val="ＭＳ Ｐゴシック"/>
        <family val="3"/>
        <charset val="128"/>
      </rPr>
      <t>_</t>
    </r>
    <r>
      <rPr>
        <sz val="11"/>
        <rFont val="ＭＳ Ｐゴシック"/>
        <family val="3"/>
        <charset val="128"/>
      </rPr>
      <t>下請入力】</t>
    </r>
    <rPh sb="0" eb="2">
      <t>モトウケ</t>
    </rPh>
    <rPh sb="6" eb="8">
      <t>シタウケ</t>
    </rPh>
    <rPh sb="8" eb="10">
      <t>ニュウリョク</t>
    </rPh>
    <phoneticPr fontId="4"/>
  </si>
  <si>
    <r>
      <t>下請【1</t>
    </r>
    <r>
      <rPr>
        <sz val="11"/>
        <rFont val="ＭＳ Ｐゴシック"/>
        <family val="3"/>
        <charset val="128"/>
      </rPr>
      <t>2_</t>
    </r>
    <r>
      <rPr>
        <sz val="11"/>
        <rFont val="ＭＳ Ｐゴシック"/>
        <family val="3"/>
        <charset val="128"/>
      </rPr>
      <t>社員等従業員給料等_下請】</t>
    </r>
    <rPh sb="0" eb="2">
      <t>シタウケ</t>
    </rPh>
    <phoneticPr fontId="4"/>
  </si>
  <si>
    <t>下請【13_法定福利費_下請】</t>
    <phoneticPr fontId="23"/>
  </si>
  <si>
    <r>
      <t>下請【14_労務管理費_下請</t>
    </r>
    <r>
      <rPr>
        <sz val="11"/>
        <rFont val="ＭＳ Ｐゴシック"/>
        <family val="3"/>
        <charset val="128"/>
      </rPr>
      <t>】</t>
    </r>
    <rPh sb="0" eb="2">
      <t>シタウケ</t>
    </rPh>
    <phoneticPr fontId="4"/>
  </si>
  <si>
    <t>下請【15-1_機器材運搬費_下請】</t>
    <rPh sb="0" eb="2">
      <t>シタウケ</t>
    </rPh>
    <phoneticPr fontId="4"/>
  </si>
  <si>
    <t>下請【15-2_建設機械Ⅰ_下請】</t>
    <rPh sb="0" eb="2">
      <t>シタウケ</t>
    </rPh>
    <rPh sb="8" eb="10">
      <t>ケンセツ</t>
    </rPh>
    <rPh sb="10" eb="12">
      <t>キカイ</t>
    </rPh>
    <phoneticPr fontId="4"/>
  </si>
  <si>
    <t>下請【15-3_建設機械Ⅱ_下請】</t>
    <rPh sb="0" eb="2">
      <t>シタウケ</t>
    </rPh>
    <rPh sb="8" eb="10">
      <t>ケンセツ</t>
    </rPh>
    <rPh sb="10" eb="12">
      <t>キカイ</t>
    </rPh>
    <phoneticPr fontId="4"/>
  </si>
  <si>
    <t>受注者側の一般管理費等は、工事価格から工事実績額を差し引いた残額（下記により算出した金額）を入力することから極端に大きいまたは、小さい場合（目安として工事費に占める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【一般管理費等】
一般管理費=工事価格-(直接工事費+間接工事費+外注費+鋼橋等工場製作費+別途調査等工事価格）
　※工事価格＝請負額-消費税</t>
    <rPh sb="0" eb="3">
      <t>ジュチュウシャ</t>
    </rPh>
    <rPh sb="3" eb="4">
      <t>ガワ</t>
    </rPh>
    <rPh sb="5" eb="7">
      <t>イッパン</t>
    </rPh>
    <rPh sb="7" eb="10">
      <t>カンリヒ</t>
    </rPh>
    <rPh sb="10" eb="11">
      <t>トウ</t>
    </rPh>
    <rPh sb="13" eb="15">
      <t>コウジ</t>
    </rPh>
    <rPh sb="15" eb="17">
      <t>カカク</t>
    </rPh>
    <rPh sb="19" eb="21">
      <t>コウジ</t>
    </rPh>
    <rPh sb="21" eb="24">
      <t>ジッセキガク</t>
    </rPh>
    <rPh sb="25" eb="26">
      <t>サ</t>
    </rPh>
    <rPh sb="27" eb="28">
      <t>ヒ</t>
    </rPh>
    <rPh sb="33" eb="35">
      <t>カキ</t>
    </rPh>
    <rPh sb="38" eb="40">
      <t>サンシュツ</t>
    </rPh>
    <rPh sb="42" eb="44">
      <t>キンガク</t>
    </rPh>
    <rPh sb="46" eb="48">
      <t>ニュウリョク</t>
    </rPh>
    <rPh sb="57" eb="58">
      <t>オオ</t>
    </rPh>
    <rPh sb="64" eb="65">
      <t>チイ</t>
    </rPh>
    <rPh sb="70" eb="72">
      <t>メヤス</t>
    </rPh>
    <rPh sb="75" eb="77">
      <t>コウジ</t>
    </rPh>
    <rPh sb="77" eb="78">
      <t>ヒ</t>
    </rPh>
    <rPh sb="79" eb="80">
      <t>シ</t>
    </rPh>
    <rPh sb="82" eb="84">
      <t>イッパン</t>
    </rPh>
    <rPh sb="84" eb="87">
      <t>カンリヒ</t>
    </rPh>
    <rPh sb="87" eb="88">
      <t>トウ</t>
    </rPh>
    <rPh sb="89" eb="91">
      <t>ワリアイ</t>
    </rPh>
    <rPh sb="96" eb="98">
      <t>イジョウ</t>
    </rPh>
    <rPh sb="101" eb="103">
      <t>チョクセツ</t>
    </rPh>
    <rPh sb="103" eb="105">
      <t>コウジ</t>
    </rPh>
    <rPh sb="105" eb="106">
      <t>ヒ</t>
    </rPh>
    <rPh sb="106" eb="107">
      <t>オヨ</t>
    </rPh>
    <rPh sb="108" eb="110">
      <t>カンセツ</t>
    </rPh>
    <rPh sb="110" eb="112">
      <t>コウジ</t>
    </rPh>
    <rPh sb="112" eb="113">
      <t>ヒ</t>
    </rPh>
    <rPh sb="114" eb="116">
      <t>ケイジョウ</t>
    </rPh>
    <rPh sb="116" eb="118">
      <t>マチガ</t>
    </rPh>
    <rPh sb="120" eb="122">
      <t>カノウ</t>
    </rPh>
    <rPh sb="122" eb="123">
      <t>セイ</t>
    </rPh>
    <rPh sb="128" eb="129">
      <t>ツギ</t>
    </rPh>
    <rPh sb="130" eb="132">
      <t>ナイヨウ</t>
    </rPh>
    <rPh sb="136" eb="138">
      <t>カクニン</t>
    </rPh>
    <rPh sb="143" eb="145">
      <t>チョクセツ</t>
    </rPh>
    <rPh sb="145" eb="148">
      <t>コウジヒ</t>
    </rPh>
    <rPh sb="149" eb="151">
      <t>カンセツ</t>
    </rPh>
    <rPh sb="151" eb="154">
      <t>コウジヒ</t>
    </rPh>
    <rPh sb="155" eb="157">
      <t>ニジュウ</t>
    </rPh>
    <rPh sb="157" eb="159">
      <t>ケイジョウ</t>
    </rPh>
    <rPh sb="165" eb="167">
      <t>ヒヨウ</t>
    </rPh>
    <rPh sb="168" eb="170">
      <t>ケイジョウ</t>
    </rPh>
    <rPh sb="170" eb="171">
      <t>モ</t>
    </rPh>
    <rPh sb="178" eb="180">
      <t>ニュウリョク</t>
    </rPh>
    <rPh sb="180" eb="182">
      <t>キンガク</t>
    </rPh>
    <rPh sb="183" eb="184">
      <t>ケタ</t>
    </rPh>
    <rPh sb="184" eb="186">
      <t>マチガ</t>
    </rPh>
    <rPh sb="193" eb="195">
      <t>イッパン</t>
    </rPh>
    <rPh sb="195" eb="198">
      <t>カンリヒ</t>
    </rPh>
    <rPh sb="198" eb="199">
      <t>トウ</t>
    </rPh>
    <rPh sb="201" eb="203">
      <t>イッパン</t>
    </rPh>
    <rPh sb="203" eb="206">
      <t>カンリヒ</t>
    </rPh>
    <rPh sb="207" eb="209">
      <t>コウジ</t>
    </rPh>
    <rPh sb="209" eb="211">
      <t>カカク</t>
    </rPh>
    <rPh sb="213" eb="215">
      <t>チョクセツ</t>
    </rPh>
    <rPh sb="215" eb="218">
      <t>コウジヒ</t>
    </rPh>
    <rPh sb="219" eb="221">
      <t>カンセツ</t>
    </rPh>
    <rPh sb="221" eb="224">
      <t>コウジヒ</t>
    </rPh>
    <rPh sb="225" eb="228">
      <t>ガイチュウヒ</t>
    </rPh>
    <rPh sb="229" eb="231">
      <t>コウキョウ</t>
    </rPh>
    <rPh sb="231" eb="232">
      <t>トウ</t>
    </rPh>
    <rPh sb="232" eb="234">
      <t>コウジョウ</t>
    </rPh>
    <rPh sb="234" eb="237">
      <t>セイサクヒ</t>
    </rPh>
    <rPh sb="238" eb="240">
      <t>ベット</t>
    </rPh>
    <rPh sb="240" eb="242">
      <t>チョウサ</t>
    </rPh>
    <rPh sb="242" eb="243">
      <t>トウ</t>
    </rPh>
    <rPh sb="243" eb="245">
      <t>コウジ</t>
    </rPh>
    <rPh sb="245" eb="247">
      <t>カカク</t>
    </rPh>
    <rPh sb="251" eb="253">
      <t>コウジ</t>
    </rPh>
    <rPh sb="253" eb="255">
      <t>カカク</t>
    </rPh>
    <rPh sb="256" eb="258">
      <t>ウケオイ</t>
    </rPh>
    <rPh sb="258" eb="259">
      <t>ガク</t>
    </rPh>
    <rPh sb="260" eb="263">
      <t>ショウヒゼイ</t>
    </rPh>
    <phoneticPr fontId="4"/>
  </si>
  <si>
    <r>
      <t>費用、社員等従業員給料手当、法定福利費</t>
    </r>
    <r>
      <rPr>
        <sz val="11"/>
        <rFont val="ＭＳ Ｐ明朝"/>
        <family val="1"/>
        <charset val="128"/>
      </rPr>
      <t>の内容については資料等により重点的に確認する。</t>
    </r>
    <phoneticPr fontId="4"/>
  </si>
  <si>
    <t>(単位：千円)</t>
    <phoneticPr fontId="3"/>
  </si>
  <si>
    <t>(単位：千円)</t>
    <phoneticPr fontId="3"/>
  </si>
  <si>
    <t>港湾</t>
    <rPh sb="0" eb="2">
      <t>コウワン</t>
    </rPh>
    <phoneticPr fontId="4"/>
  </si>
  <si>
    <t>航空</t>
    <rPh sb="0" eb="2">
      <t>コウクウ</t>
    </rPh>
    <phoneticPr fontId="4"/>
  </si>
  <si>
    <t>下水</t>
    <rPh sb="0" eb="2">
      <t>ゲスイ</t>
    </rPh>
    <phoneticPr fontId="4"/>
  </si>
  <si>
    <t>維持管理費の低減、耐久性の向上、騒音の低減</t>
    <rPh sb="0" eb="2">
      <t>イジ</t>
    </rPh>
    <rPh sb="2" eb="5">
      <t>カンリヒ</t>
    </rPh>
    <rPh sb="6" eb="8">
      <t>テイゲン</t>
    </rPh>
    <rPh sb="9" eb="12">
      <t>タイキュウセイ</t>
    </rPh>
    <rPh sb="13" eb="15">
      <t>コウジョウ</t>
    </rPh>
    <rPh sb="16" eb="18">
      <t>ソウオン</t>
    </rPh>
    <rPh sb="19" eb="21">
      <t>テイゲン</t>
    </rPh>
    <phoneticPr fontId="4"/>
  </si>
  <si>
    <t>品川区○○１丁目１番地</t>
    <rPh sb="0" eb="3">
      <t>シナガワク</t>
    </rPh>
    <rPh sb="6" eb="8">
      <t>チョウメ</t>
    </rPh>
    <rPh sb="9" eb="11">
      <t>バンチ</t>
    </rPh>
    <phoneticPr fontId="4"/>
  </si>
  <si>
    <t>14：神奈川県</t>
    <rPh sb="3" eb="7">
      <t>カナガワケン</t>
    </rPh>
    <phoneticPr fontId="4"/>
  </si>
  <si>
    <t>横浜市○○１丁目１番地</t>
    <rPh sb="0" eb="3">
      <t>ヨコハマシ</t>
    </rPh>
    <phoneticPr fontId="4"/>
  </si>
  <si>
    <t>法定福利費が適正に計上されているか健康保険・厚生年金保険被保険者報酬月額算定基礎届や社会保険料等の支払い資料で確認する。
◆参考
【労災保険料】
　賃金総額×保険料率 
　または、（工事請負金額×労務比率）×保険料率
【雇用保険料】
　賃金総額×事業主負担分保険料率
【健康保険料】
　標準報酬月額×事業主負担分保険料率
【厚生年金保険料】
　標準報酬月額×事業主負担分保険料率
【建退共制度掛金等】
　建設業退職金共済組合掛金事業主負担額
【船員保険料】
　船員保険料事業主負担額</t>
    <rPh sb="17" eb="19">
      <t>ケンコウ</t>
    </rPh>
    <rPh sb="19" eb="21">
      <t>ホケン</t>
    </rPh>
    <rPh sb="22" eb="24">
      <t>コウセイ</t>
    </rPh>
    <rPh sb="24" eb="26">
      <t>ネンキン</t>
    </rPh>
    <rPh sb="26" eb="28">
      <t>ホケン</t>
    </rPh>
    <rPh sb="28" eb="29">
      <t>ヒ</t>
    </rPh>
    <rPh sb="29" eb="32">
      <t>ホケンシャ</t>
    </rPh>
    <rPh sb="32" eb="34">
      <t>ホウシュウ</t>
    </rPh>
    <rPh sb="34" eb="36">
      <t>ゲツガク</t>
    </rPh>
    <rPh sb="36" eb="38">
      <t>サンテイ</t>
    </rPh>
    <rPh sb="38" eb="40">
      <t>キソ</t>
    </rPh>
    <rPh sb="40" eb="41">
      <t>トド</t>
    </rPh>
    <rPh sb="42" eb="44">
      <t>シャカイ</t>
    </rPh>
    <rPh sb="44" eb="47">
      <t>ホケンリョウ</t>
    </rPh>
    <rPh sb="47" eb="48">
      <t>トウ</t>
    </rPh>
    <rPh sb="49" eb="51">
      <t>シハラ</t>
    </rPh>
    <rPh sb="52" eb="54">
      <t>シリョウ</t>
    </rPh>
    <rPh sb="55" eb="57">
      <t>カクニン</t>
    </rPh>
    <rPh sb="62" eb="64">
      <t>サンコウ</t>
    </rPh>
    <phoneticPr fontId="4"/>
  </si>
  <si>
    <t>大田区○○１丁目１番地</t>
    <rPh sb="0" eb="2">
      <t>オオタ</t>
    </rPh>
    <rPh sb="2" eb="3">
      <t>ク</t>
    </rPh>
    <rPh sb="6" eb="8">
      <t>チョウメ</t>
    </rPh>
    <rPh sb="9" eb="11">
      <t>バンチ</t>
    </rPh>
    <phoneticPr fontId="4"/>
  </si>
  <si>
    <t>起重機船210t吊、120t吊り：各１隻、クローラクレーン80t吊：１台、ガット船499t：１隻</t>
    <rPh sb="0" eb="3">
      <t>キジュウキ</t>
    </rPh>
    <rPh sb="3" eb="4">
      <t>フネ</t>
    </rPh>
    <rPh sb="8" eb="9">
      <t>ツ</t>
    </rPh>
    <rPh sb="14" eb="15">
      <t>ツ</t>
    </rPh>
    <rPh sb="17" eb="18">
      <t>カク</t>
    </rPh>
    <rPh sb="19" eb="20">
      <t>セキ</t>
    </rPh>
    <rPh sb="32" eb="33">
      <t>ツ</t>
    </rPh>
    <rPh sb="40" eb="41">
      <t>フネ</t>
    </rPh>
    <rPh sb="47" eb="48">
      <t>セキ</t>
    </rPh>
    <phoneticPr fontId="4"/>
  </si>
  <si>
    <t>路面切削機2m級：3台、ｱｽﾌｧﾙﾄﾌｨﾆｯｼｬ7.5m級：3台、ﾏｶﾀﾞﾑﾛｰﾗ10t級：2台、ﾀｲﾔﾛｰﾗ10ｔ級：2台</t>
    <rPh sb="0" eb="2">
      <t>ロメン</t>
    </rPh>
    <rPh sb="2" eb="5">
      <t>セッサクキ</t>
    </rPh>
    <rPh sb="7" eb="8">
      <t>キュウ</t>
    </rPh>
    <rPh sb="28" eb="29">
      <t>キュウ</t>
    </rPh>
    <rPh sb="44" eb="45">
      <t>キュウ</t>
    </rPh>
    <rPh sb="47" eb="48">
      <t>ダイ</t>
    </rPh>
    <rPh sb="58" eb="59">
      <t>キュウ</t>
    </rPh>
    <rPh sb="61" eb="62">
      <t>ダイ</t>
    </rPh>
    <phoneticPr fontId="4"/>
  </si>
  <si>
    <t>13：東京都</t>
    <rPh sb="3" eb="6">
      <t>トウキョウト</t>
    </rPh>
    <phoneticPr fontId="4"/>
  </si>
  <si>
    <t>12：千葉県</t>
    <rPh sb="3" eb="6">
      <t>チバケン</t>
    </rPh>
    <phoneticPr fontId="4"/>
  </si>
  <si>
    <t>補助ダム</t>
    <rPh sb="0" eb="2">
      <t>ホジョ</t>
    </rPh>
    <phoneticPr fontId="4"/>
  </si>
  <si>
    <r>
      <t>建設、</t>
    </r>
    <r>
      <rPr>
        <sz val="10"/>
        <color indexed="10"/>
        <rFont val="ＭＳ Ｐゴシック"/>
        <family val="3"/>
        <charset val="128"/>
      </rPr>
      <t>ダム</t>
    </r>
    <rPh sb="0" eb="2">
      <t>ケンセツ</t>
    </rPh>
    <phoneticPr fontId="4"/>
  </si>
  <si>
    <t>4：地　方（一般交通等の影響を受けない地区）</t>
    <phoneticPr fontId="4"/>
  </si>
  <si>
    <t>151：コンクリートダム工事(建)</t>
    <phoneticPr fontId="4"/>
  </si>
  <si>
    <r>
      <t>港湾、</t>
    </r>
    <r>
      <rPr>
        <sz val="10"/>
        <color indexed="11"/>
        <rFont val="ＭＳ Ｐゴシック"/>
        <family val="3"/>
        <charset val="128"/>
      </rPr>
      <t>都市</t>
    </r>
    <r>
      <rPr>
        <sz val="10"/>
        <color indexed="10"/>
        <rFont val="ＭＳ Ｐゴシック"/>
        <family val="3"/>
        <charset val="128"/>
      </rPr>
      <t>、補助ダム</t>
    </r>
    <rPh sb="0" eb="2">
      <t>コウワン</t>
    </rPh>
    <rPh sb="3" eb="5">
      <t>トシ</t>
    </rPh>
    <phoneticPr fontId="4"/>
  </si>
  <si>
    <r>
      <t>建設</t>
    </r>
    <r>
      <rPr>
        <sz val="10"/>
        <color indexed="10"/>
        <rFont val="ＭＳ Ｐゴシック"/>
        <family val="3"/>
        <charset val="128"/>
      </rPr>
      <t>、補助ダム</t>
    </r>
    <rPh sb="0" eb="2">
      <t>ケンセツ</t>
    </rPh>
    <phoneticPr fontId="4"/>
  </si>
  <si>
    <t>千葉市○○１丁目１番地</t>
    <rPh sb="0" eb="3">
      <t>チバシ</t>
    </rPh>
    <rPh sb="6" eb="8">
      <t>チョウメ</t>
    </rPh>
    <rPh sb="9" eb="11">
      <t>バンチ</t>
    </rPh>
    <phoneticPr fontId="4"/>
  </si>
  <si>
    <t>トラッククレーン50t吊り：１台、バックホウ0.6ｍ3：１台、タイヤローラ8～20ｔ：１台</t>
    <rPh sb="11" eb="12">
      <t>ツ</t>
    </rPh>
    <rPh sb="44" eb="45">
      <t>ダイ</t>
    </rPh>
    <phoneticPr fontId="4"/>
  </si>
  <si>
    <t>バックホウ0.7m3：1台、バックホウ0.2m3：1台、ラフテレンクレーン25t吊：1台、ダンプトラック4t：1台</t>
    <rPh sb="12" eb="13">
      <t>ダイ</t>
    </rPh>
    <rPh sb="40" eb="41">
      <t>ツ</t>
    </rPh>
    <rPh sb="43" eb="44">
      <t>ダイ</t>
    </rPh>
    <rPh sb="56" eb="57">
      <t>ダイ</t>
    </rPh>
    <phoneticPr fontId="4"/>
  </si>
  <si>
    <t>川崎市○○１丁目１番地</t>
    <rPh sb="0" eb="2">
      <t>カワサキ</t>
    </rPh>
    <rPh sb="2" eb="3">
      <t>シ</t>
    </rPh>
    <phoneticPr fontId="4"/>
  </si>
  <si>
    <t>推進設備一式、バックホウ0.45m3：1台、ラフテレーンクレーン25t吊：1台</t>
    <rPh sb="0" eb="2">
      <t>スイシン</t>
    </rPh>
    <rPh sb="2" eb="4">
      <t>セツビ</t>
    </rPh>
    <rPh sb="4" eb="6">
      <t>イッシキ</t>
    </rPh>
    <rPh sb="20" eb="21">
      <t>ダイ</t>
    </rPh>
    <rPh sb="35" eb="36">
      <t>ツ</t>
    </rPh>
    <rPh sb="38" eb="39">
      <t>ダイ</t>
    </rPh>
    <phoneticPr fontId="4"/>
  </si>
  <si>
    <t>路面切削機：1台、ｱｽﾌｧﾙﾄﾌｨﾆｯｼｬｰ2.5～6.0m：1台、ﾀｲﾔﾛｰﾗ8～20t：1台、ﾏｶﾀﾞﾑﾛｰﾗ10～12t：1台</t>
    <rPh sb="0" eb="2">
      <t>ロメン</t>
    </rPh>
    <rPh sb="2" eb="5">
      <t>セッサクキ</t>
    </rPh>
    <rPh sb="47" eb="48">
      <t>ダイ</t>
    </rPh>
    <rPh sb="65" eb="66">
      <t>ダイ</t>
    </rPh>
    <phoneticPr fontId="4"/>
  </si>
  <si>
    <t>バックホウ0.6m3：4台、バックホウ0.35m3：2台、ブルドーザ6t：1台</t>
    <rPh sb="12" eb="13">
      <t>ダイ</t>
    </rPh>
    <rPh sb="38" eb="39">
      <t>ダイ</t>
    </rPh>
    <phoneticPr fontId="4"/>
  </si>
  <si>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4"/>
  </si>
  <si>
    <t>機器管理費
（電気通信設備工事の場合）</t>
    <rPh sb="0" eb="2">
      <t>キキ</t>
    </rPh>
    <rPh sb="2" eb="5">
      <t>カンリヒ</t>
    </rPh>
    <phoneticPr fontId="4"/>
  </si>
  <si>
    <r>
      <t>バケット容量0.6m</t>
    </r>
    <r>
      <rPr>
        <vertAlign val="superscript"/>
        <sz val="9"/>
        <rFont val="ＭＳ Ｐゴシック"/>
        <family val="3"/>
        <charset val="128"/>
      </rPr>
      <t>3</t>
    </r>
    <rPh sb="4" eb="6">
      <t>ヨウリョウ</t>
    </rPh>
    <phoneticPr fontId="4"/>
  </si>
  <si>
    <t>　Ｂ：建設機械Ⅰの運搬に係る費用</t>
    <phoneticPr fontId="11"/>
  </si>
  <si>
    <t>■■■操作ボタン■■■</t>
    <rPh sb="3" eb="5">
      <t>ソウサ</t>
    </rPh>
    <phoneticPr fontId="4"/>
  </si>
  <si>
    <t xml:space="preserve">
↑で選択した下請業者の入力欄にｼﾞｬﾝﾌﾟ↓
↓各建設機械を追加するﾎﾞﾀﾝ群.</t>
    <rPh sb="28" eb="29">
      <t>カク</t>
    </rPh>
    <phoneticPr fontId="4"/>
  </si>
  <si>
    <t>総合計</t>
  </si>
  <si>
    <t>　5-1.未入力・エラーの確認</t>
    <phoneticPr fontId="4"/>
  </si>
  <si>
    <t>外注経費(外注一般管理費等)</t>
    <rPh sb="0" eb="2">
      <t>ガイチュウ</t>
    </rPh>
    <rPh sb="2" eb="4">
      <t>ケイヒ</t>
    </rPh>
    <rPh sb="5" eb="7">
      <t>ガイチュウ</t>
    </rPh>
    <rPh sb="7" eb="9">
      <t>イッパン</t>
    </rPh>
    <rPh sb="9" eb="12">
      <t>カンリヒ</t>
    </rPh>
    <rPh sb="12" eb="13">
      <t>トウ</t>
    </rPh>
    <phoneticPr fontId="4"/>
  </si>
  <si>
    <t>間接工事費等諸経費動向
調査チェックリスト</t>
    <rPh sb="0" eb="2">
      <t>カンセツ</t>
    </rPh>
    <rPh sb="2" eb="5">
      <t>コウジヒ</t>
    </rPh>
    <rPh sb="5" eb="6">
      <t>トウ</t>
    </rPh>
    <rPh sb="6" eb="9">
      <t>ショケイヒ</t>
    </rPh>
    <rPh sb="9" eb="11">
      <t>ドウコウ</t>
    </rPh>
    <rPh sb="12" eb="14">
      <t>チョウサ</t>
    </rPh>
    <phoneticPr fontId="4"/>
  </si>
  <si>
    <r>
      <t>【必須提出】</t>
    </r>
    <r>
      <rPr>
        <sz val="10"/>
        <rFont val="ＭＳ Ｐ明朝"/>
        <family val="1"/>
        <charset val="128"/>
      </rPr>
      <t xml:space="preserve">
本チェックリストにより入力内容を確認する</t>
    </r>
    <rPh sb="1" eb="3">
      <t>ヒッス</t>
    </rPh>
    <rPh sb="3" eb="5">
      <t>テイシュツ</t>
    </rPh>
    <rPh sb="7" eb="8">
      <t>ホン</t>
    </rPh>
    <rPh sb="18" eb="20">
      <t>ニュウリョク</t>
    </rPh>
    <rPh sb="20" eb="22">
      <t>ナイヨウ</t>
    </rPh>
    <rPh sb="23" eb="25">
      <t>カクニン</t>
    </rPh>
    <phoneticPr fontId="4"/>
  </si>
  <si>
    <t>下請者名</t>
    <phoneticPr fontId="4"/>
  </si>
  <si>
    <t>Ａ建設 （株）</t>
    <phoneticPr fontId="4"/>
  </si>
  <si>
    <t>Ｂ舗装</t>
    <phoneticPr fontId="4"/>
  </si>
  <si>
    <t>Ｃ警備</t>
    <phoneticPr fontId="4"/>
  </si>
  <si>
    <t>Ｄ技術</t>
    <phoneticPr fontId="4"/>
  </si>
  <si>
    <t>Ｅ測量</t>
    <phoneticPr fontId="4"/>
  </si>
  <si>
    <t>合計</t>
    <phoneticPr fontId="11"/>
  </si>
  <si>
    <t>下請者名</t>
    <phoneticPr fontId="4"/>
  </si>
  <si>
    <t>費 用</t>
    <phoneticPr fontId="6"/>
  </si>
  <si>
    <t>内 容</t>
    <phoneticPr fontId="4"/>
  </si>
  <si>
    <t>労働者の赴任手当                 　         
労働者の帰省旅費                   　       
労働者の解散手当</t>
    <phoneticPr fontId="6"/>
  </si>
  <si>
    <t>作業用具、作業服の費用   (但し、工事費に含めている場合は除く)</t>
    <phoneticPr fontId="4"/>
  </si>
  <si>
    <t>賃金以外の食事、通勤等に要する費用</t>
    <phoneticPr fontId="4"/>
  </si>
  <si>
    <t>労働者の食事補助、交通費の支給
＊マイクロバス等の送迎は、共通仮設費の営繕費(労働者送迎費)に記入</t>
    <phoneticPr fontId="4"/>
  </si>
  <si>
    <t>e.</t>
    <phoneticPr fontId="4"/>
  </si>
  <si>
    <t>労働者の看護費、見舞金                　 
＊労災保険等に給付以外の費用</t>
    <phoneticPr fontId="6"/>
  </si>
  <si>
    <r>
      <t>：</t>
    </r>
    <r>
      <rPr>
        <b/>
        <sz val="10"/>
        <rFont val="ＭＳ Ｐゴシック"/>
        <family val="3"/>
        <charset val="128"/>
      </rPr>
      <t>Ａ</t>
    </r>
    <phoneticPr fontId="29"/>
  </si>
  <si>
    <t>当該工事労務管理費</t>
    <phoneticPr fontId="6"/>
  </si>
  <si>
    <t>　a+b+c+d+e</t>
    <phoneticPr fontId="6"/>
  </si>
  <si>
    <t>配布物・受領物</t>
    <rPh sb="0" eb="2">
      <t>ハイフ</t>
    </rPh>
    <rPh sb="2" eb="3">
      <t>ブツ</t>
    </rPh>
    <rPh sb="4" eb="6">
      <t>ジュリョウ</t>
    </rPh>
    <rPh sb="6" eb="7">
      <t>ブツ</t>
    </rPh>
    <phoneticPr fontId="4"/>
  </si>
  <si>
    <t>配布証明</t>
    <rPh sb="0" eb="2">
      <t>ハイフ</t>
    </rPh>
    <rPh sb="2" eb="4">
      <t>ショウメイ</t>
    </rPh>
    <phoneticPr fontId="4"/>
  </si>
  <si>
    <t>受領証明</t>
    <rPh sb="0" eb="2">
      <t>ジュリョウ</t>
    </rPh>
    <rPh sb="2" eb="4">
      <t>ショウメイ</t>
    </rPh>
    <phoneticPr fontId="4"/>
  </si>
  <si>
    <t>延人員が０で計上されている場合、計上漏れがないか確認する。</t>
    <rPh sb="0" eb="1">
      <t>ノ</t>
    </rPh>
    <rPh sb="1" eb="3">
      <t>ジンイン</t>
    </rPh>
    <rPh sb="6" eb="8">
      <t>ケイジョウ</t>
    </rPh>
    <rPh sb="13" eb="15">
      <t>バアイ</t>
    </rPh>
    <rPh sb="16" eb="18">
      <t>ケイジョウ</t>
    </rPh>
    <rPh sb="18" eb="19">
      <t>モ</t>
    </rPh>
    <rPh sb="24" eb="26">
      <t>カクニン</t>
    </rPh>
    <phoneticPr fontId="4"/>
  </si>
  <si>
    <t>発注者
確認欄</t>
    <rPh sb="0" eb="3">
      <t>ハッチュウシャ</t>
    </rPh>
    <rPh sb="4" eb="6">
      <t>カクニン</t>
    </rPh>
    <rPh sb="6" eb="7">
      <t>ラン</t>
    </rPh>
    <phoneticPr fontId="4"/>
  </si>
  <si>
    <t>Ａ建設 （株）</t>
    <phoneticPr fontId="6"/>
  </si>
  <si>
    <t>Ｂ舗装</t>
    <phoneticPr fontId="6"/>
  </si>
  <si>
    <t>Ｃ警備</t>
    <phoneticPr fontId="6"/>
  </si>
  <si>
    <t>Ｄ技術</t>
    <phoneticPr fontId="6"/>
  </si>
  <si>
    <t>Ｅ測量</t>
    <phoneticPr fontId="6"/>
  </si>
  <si>
    <t>構造物工
土工</t>
    <phoneticPr fontId="6"/>
  </si>
  <si>
    <t>舗装工</t>
    <phoneticPr fontId="6"/>
  </si>
  <si>
    <t>交通整理</t>
    <phoneticPr fontId="6"/>
  </si>
  <si>
    <t>品質管理</t>
    <phoneticPr fontId="6"/>
  </si>
  <si>
    <t>測量</t>
    <phoneticPr fontId="6"/>
  </si>
  <si>
    <t xml:space="preserve"> </t>
    <phoneticPr fontId="12"/>
  </si>
  <si>
    <t>：元請</t>
    <phoneticPr fontId="12"/>
  </si>
  <si>
    <t>004：宮城県</t>
    <rPh sb="4" eb="6">
      <t>ミヤギ</t>
    </rPh>
    <rPh sb="6" eb="7">
      <t>ケン</t>
    </rPh>
    <phoneticPr fontId="4"/>
  </si>
  <si>
    <t>04：宮城県</t>
    <rPh sb="3" eb="6">
      <t>ミヤギケン</t>
    </rPh>
    <phoneticPr fontId="4"/>
  </si>
  <si>
    <t>気仙沼市○○番地</t>
    <rPh sb="0" eb="2">
      <t>ケセン</t>
    </rPh>
    <rPh sb="2" eb="3">
      <t>ヌマ</t>
    </rPh>
    <rPh sb="3" eb="4">
      <t>シ</t>
    </rPh>
    <rPh sb="6" eb="8">
      <t>バンチ</t>
    </rPh>
    <phoneticPr fontId="4"/>
  </si>
  <si>
    <t>堤体積55,000m3</t>
    <rPh sb="0" eb="1">
      <t>ツツミ</t>
    </rPh>
    <rPh sb="1" eb="3">
      <t>タイセキ</t>
    </rPh>
    <phoneticPr fontId="4"/>
  </si>
  <si>
    <t>タワークレーン、クローラクレーン、トランスファーカ、バッチャプラント、セメントサイロ</t>
    <phoneticPr fontId="4"/>
  </si>
  <si>
    <t>099：その他</t>
    <rPh sb="6" eb="7">
      <t>タ</t>
    </rPh>
    <phoneticPr fontId="4"/>
  </si>
  <si>
    <t>気仙沼市</t>
    <rPh sb="0" eb="3">
      <t>ケセンヌマ</t>
    </rPh>
    <rPh sb="3" eb="4">
      <t>シ</t>
    </rPh>
    <phoneticPr fontId="4"/>
  </si>
  <si>
    <t>元請負業者</t>
    <phoneticPr fontId="4"/>
  </si>
  <si>
    <t>元請負業者</t>
    <phoneticPr fontId="6"/>
  </si>
  <si>
    <t>費 用</t>
    <phoneticPr fontId="6"/>
  </si>
  <si>
    <t>内 容</t>
    <phoneticPr fontId="4"/>
  </si>
  <si>
    <t>労働者の赴任手当                 　         
労働者の帰省旅費                   　       
労働者の解散手当</t>
    <phoneticPr fontId="6"/>
  </si>
  <si>
    <t>：Ａ</t>
    <phoneticPr fontId="29"/>
  </si>
  <si>
    <t>2)各チェック項目に対して調査票入力内容を確認し、確認欄に○印を記入する。</t>
    <rPh sb="2" eb="3">
      <t>カク</t>
    </rPh>
    <rPh sb="7" eb="9">
      <t>コウモク</t>
    </rPh>
    <rPh sb="10" eb="11">
      <t>タイ</t>
    </rPh>
    <rPh sb="13" eb="16">
      <t>チョウサヒョウ</t>
    </rPh>
    <rPh sb="16" eb="18">
      <t>ニュウリョク</t>
    </rPh>
    <rPh sb="18" eb="20">
      <t>ナイヨウ</t>
    </rPh>
    <rPh sb="21" eb="23">
      <t>カクニン</t>
    </rPh>
    <rPh sb="25" eb="27">
      <t>カクニン</t>
    </rPh>
    <rPh sb="27" eb="28">
      <t>ラン</t>
    </rPh>
    <rPh sb="30" eb="31">
      <t>シルシ</t>
    </rPh>
    <rPh sb="32" eb="34">
      <t>キニュウ</t>
    </rPh>
    <phoneticPr fontId="4"/>
  </si>
  <si>
    <t>3)上記確認内容に不備がある場合は、調査票の修正を行う。</t>
    <rPh sb="2" eb="4">
      <t>ジョウキ</t>
    </rPh>
    <rPh sb="4" eb="6">
      <t>カクニン</t>
    </rPh>
    <rPh sb="6" eb="8">
      <t>ナイヨウ</t>
    </rPh>
    <rPh sb="9" eb="11">
      <t>フビ</t>
    </rPh>
    <rPh sb="14" eb="16">
      <t>バアイ</t>
    </rPh>
    <rPh sb="18" eb="21">
      <t>チョウサヒョウ</t>
    </rPh>
    <rPh sb="22" eb="24">
      <t>シュウセイ</t>
    </rPh>
    <rPh sb="25" eb="26">
      <t>オコナ</t>
    </rPh>
    <phoneticPr fontId="4"/>
  </si>
  <si>
    <t>1)下請会社まで確実に調査票が配布され、下請会社から調査票が提出がされているかを確認し、</t>
    <rPh sb="2" eb="4">
      <t>シタウケ</t>
    </rPh>
    <rPh sb="4" eb="6">
      <t>ガイシャ</t>
    </rPh>
    <rPh sb="8" eb="10">
      <t>カクジツ</t>
    </rPh>
    <rPh sb="11" eb="14">
      <t>チョウサヒョウ</t>
    </rPh>
    <rPh sb="15" eb="17">
      <t>ハイフ</t>
    </rPh>
    <rPh sb="20" eb="22">
      <t>シタウケ</t>
    </rPh>
    <rPh sb="22" eb="24">
      <t>カイシャ</t>
    </rPh>
    <rPh sb="26" eb="29">
      <t>チョウサヒョウ</t>
    </rPh>
    <rPh sb="30" eb="32">
      <t>テイシュツ</t>
    </rPh>
    <rPh sb="40" eb="42">
      <t>カクニン</t>
    </rPh>
    <phoneticPr fontId="4"/>
  </si>
  <si>
    <t>敷鉄板①</t>
    <phoneticPr fontId="4"/>
  </si>
  <si>
    <r>
      <t>※管更生工事の場合は、</t>
    </r>
    <r>
      <rPr>
        <b/>
        <sz val="10"/>
        <rFont val="ＭＳ Ｐゴシック"/>
        <family val="3"/>
        <charset val="128"/>
      </rPr>
      <t xml:space="preserve">「管径」
</t>
    </r>
    <r>
      <rPr>
        <sz val="10"/>
        <rFont val="ＭＳ Ｐゴシック"/>
        <family val="3"/>
        <charset val="128"/>
      </rPr>
      <t>を必ず入力してください</t>
    </r>
    <rPh sb="1" eb="2">
      <t>カン</t>
    </rPh>
    <rPh sb="2" eb="4">
      <t>コウセイ</t>
    </rPh>
    <rPh sb="4" eb="6">
      <t>コウジ</t>
    </rPh>
    <rPh sb="7" eb="9">
      <t>バアイ</t>
    </rPh>
    <rPh sb="12" eb="13">
      <t>カン</t>
    </rPh>
    <rPh sb="13" eb="14">
      <t>ケイ</t>
    </rPh>
    <rPh sb="17" eb="18">
      <t>カナラ</t>
    </rPh>
    <rPh sb="19" eb="21">
      <t>ニュウリョク</t>
    </rPh>
    <phoneticPr fontId="4"/>
  </si>
  <si>
    <r>
      <t>建設、港湾、航空、下水、農水、</t>
    </r>
    <r>
      <rPr>
        <sz val="7"/>
        <color indexed="17"/>
        <rFont val="ＭＳ Ｐゴシック"/>
        <family val="3"/>
        <charset val="128"/>
      </rPr>
      <t>高速、保全</t>
    </r>
    <rPh sb="0" eb="2">
      <t>ケンセツ</t>
    </rPh>
    <rPh sb="3" eb="5">
      <t>コウワン</t>
    </rPh>
    <rPh sb="6" eb="8">
      <t>コウクウ</t>
    </rPh>
    <rPh sb="9" eb="11">
      <t>ゲスイ</t>
    </rPh>
    <rPh sb="12" eb="14">
      <t>ノウスイ</t>
    </rPh>
    <rPh sb="15" eb="17">
      <t>コウソク</t>
    </rPh>
    <rPh sb="18" eb="20">
      <t>ホゼン</t>
    </rPh>
    <phoneticPr fontId="4"/>
  </si>
  <si>
    <t>8-1.保険料額表（参考）</t>
    <rPh sb="10" eb="12">
      <t>サンコウ</t>
    </rPh>
    <phoneticPr fontId="4"/>
  </si>
  <si>
    <t>保険料額表（参考）</t>
    <rPh sb="6" eb="8">
      <t>サンコウ</t>
    </rPh>
    <phoneticPr fontId="4"/>
  </si>
  <si>
    <t>敷鉄板②</t>
    <phoneticPr fontId="4"/>
  </si>
  <si>
    <t>受注１</t>
    <rPh sb="0" eb="2">
      <t>ジュチュウ</t>
    </rPh>
    <phoneticPr fontId="4"/>
  </si>
  <si>
    <t>受注２</t>
    <rPh sb="0" eb="2">
      <t>ジュチュウ</t>
    </rPh>
    <phoneticPr fontId="4"/>
  </si>
  <si>
    <t>準備費
　準備・測量等</t>
    <rPh sb="0" eb="3">
      <t>ジュンビヒ</t>
    </rPh>
    <rPh sb="5" eb="7">
      <t>ジュンビ</t>
    </rPh>
    <rPh sb="8" eb="10">
      <t>ソクリョウ</t>
    </rPh>
    <rPh sb="10" eb="11">
      <t>トウ</t>
    </rPh>
    <phoneticPr fontId="4"/>
  </si>
  <si>
    <t>安全費
　交通誘導員等</t>
    <rPh sb="0" eb="2">
      <t>アンゼン</t>
    </rPh>
    <rPh sb="2" eb="3">
      <t>ヒ</t>
    </rPh>
    <rPh sb="5" eb="7">
      <t>コウツウ</t>
    </rPh>
    <rPh sb="7" eb="10">
      <t>ユウドウイン</t>
    </rPh>
    <rPh sb="10" eb="11">
      <t>トウ</t>
    </rPh>
    <phoneticPr fontId="4"/>
  </si>
  <si>
    <t>現場管理費
　安全訓練費等</t>
    <rPh sb="0" eb="2">
      <t>ゲンバ</t>
    </rPh>
    <rPh sb="2" eb="5">
      <t>カンリヒ</t>
    </rPh>
    <rPh sb="7" eb="9">
      <t>アンゼン</t>
    </rPh>
    <rPh sb="9" eb="12">
      <t>クンレンヒ</t>
    </rPh>
    <rPh sb="12" eb="13">
      <t>トウ</t>
    </rPh>
    <phoneticPr fontId="4"/>
  </si>
  <si>
    <t>有</t>
    <rPh sb="0" eb="1">
      <t>ユウ</t>
    </rPh>
    <phoneticPr fontId="3"/>
  </si>
  <si>
    <t>交通誘導員の計上</t>
    <rPh sb="0" eb="2">
      <t>コウツウ</t>
    </rPh>
    <rPh sb="2" eb="4">
      <t>ユウドウ</t>
    </rPh>
    <rPh sb="4" eb="5">
      <t>イン</t>
    </rPh>
    <rPh sb="6" eb="8">
      <t>ケイジョウ</t>
    </rPh>
    <phoneticPr fontId="3"/>
  </si>
  <si>
    <t>無</t>
    <rPh sb="0" eb="1">
      <t>ム</t>
    </rPh>
    <phoneticPr fontId="3"/>
  </si>
  <si>
    <t>⑦</t>
    <phoneticPr fontId="3"/>
  </si>
  <si>
    <t>⑧</t>
    <phoneticPr fontId="4"/>
  </si>
  <si>
    <t>3)現場内小運搬</t>
    <rPh sb="2" eb="4">
      <t>ゲンバ</t>
    </rPh>
    <rPh sb="4" eb="5">
      <t>ナイ</t>
    </rPh>
    <rPh sb="5" eb="6">
      <t>ショウ</t>
    </rPh>
    <rPh sb="6" eb="8">
      <t>ウンパン</t>
    </rPh>
    <phoneticPr fontId="4"/>
  </si>
  <si>
    <t>交通誘導等の労務賃金を直接工事費の労務費に誤計上していないか確認する。（交通誘導員の労務賃金は安全費の交通誘導員等に計上する）</t>
    <rPh sb="0" eb="2">
      <t>コウツウ</t>
    </rPh>
    <rPh sb="2" eb="4">
      <t>ユウドウ</t>
    </rPh>
    <rPh sb="4" eb="5">
      <t>トウ</t>
    </rPh>
    <rPh sb="6" eb="8">
      <t>ロウム</t>
    </rPh>
    <rPh sb="8" eb="10">
      <t>チンギン</t>
    </rPh>
    <rPh sb="42" eb="44">
      <t>ロウム</t>
    </rPh>
    <rPh sb="44" eb="46">
      <t>チンギン</t>
    </rPh>
    <rPh sb="47" eb="50">
      <t>アンゼンヒ</t>
    </rPh>
    <rPh sb="51" eb="53">
      <t>コウツウ</t>
    </rPh>
    <rPh sb="53" eb="56">
      <t>ユウドウイン</t>
    </rPh>
    <rPh sb="56" eb="57">
      <t>トウ</t>
    </rPh>
    <rPh sb="58" eb="60">
      <t>ケイジョウ</t>
    </rPh>
    <phoneticPr fontId="4"/>
  </si>
  <si>
    <t>質量20ｔ以上の建設機械の貨物自動車等による運搬</t>
    <rPh sb="13" eb="15">
      <t>カモツ</t>
    </rPh>
    <rPh sb="15" eb="18">
      <t>ジドウシャ</t>
    </rPh>
    <rPh sb="18" eb="19">
      <t>トウ</t>
    </rPh>
    <phoneticPr fontId="4"/>
  </si>
  <si>
    <t>敷鉄板③</t>
    <phoneticPr fontId="4"/>
  </si>
  <si>
    <t>敷鉄板④</t>
    <phoneticPr fontId="4"/>
  </si>
  <si>
    <t>橋梁等架設支保工</t>
    <phoneticPr fontId="4"/>
  </si>
  <si>
    <t>橋梁用架設タワー等</t>
    <phoneticPr fontId="4"/>
  </si>
  <si>
    <t>積み込み取り卸し費</t>
    <phoneticPr fontId="4"/>
  </si>
  <si>
    <t>トンネル用スライドセントル</t>
    <phoneticPr fontId="4"/>
  </si>
  <si>
    <t>敷鉄板①</t>
    <phoneticPr fontId="4"/>
  </si>
  <si>
    <t>敷鉄板②</t>
    <phoneticPr fontId="4"/>
  </si>
  <si>
    <t>敷鉄板③</t>
    <phoneticPr fontId="4"/>
  </si>
  <si>
    <t>敷鉄板④</t>
    <phoneticPr fontId="4"/>
  </si>
  <si>
    <t>A</t>
    <phoneticPr fontId="4"/>
  </si>
  <si>
    <t>B</t>
    <phoneticPr fontId="4"/>
  </si>
  <si>
    <t>間接工事費</t>
  </si>
  <si>
    <t>運搬費</t>
  </si>
  <si>
    <t>準備費</t>
  </si>
  <si>
    <t>安全費</t>
  </si>
  <si>
    <t>役務費</t>
  </si>
  <si>
    <t>技術管理費</t>
  </si>
  <si>
    <t>営繕費</t>
  </si>
  <si>
    <t>その他</t>
  </si>
  <si>
    <t>共通仮設費の率分</t>
  </si>
  <si>
    <t>イメージアップ経費の率分</t>
  </si>
  <si>
    <t>補償費</t>
  </si>
  <si>
    <t>現場管理費</t>
  </si>
  <si>
    <t>一般管理費等</t>
  </si>
  <si>
    <t>工事価格</t>
  </si>
  <si>
    <t>①</t>
  </si>
  <si>
    <t>②</t>
  </si>
  <si>
    <t>③</t>
  </si>
  <si>
    <t>a.</t>
  </si>
  <si>
    <t>b.</t>
  </si>
  <si>
    <t>工種コード</t>
  </si>
  <si>
    <t>一般事項</t>
  </si>
  <si>
    <t>c.</t>
  </si>
  <si>
    <t>d.</t>
  </si>
  <si>
    <t>e.</t>
  </si>
  <si>
    <t>１．目的</t>
  </si>
  <si>
    <t>３．調査票のチェックポイント</t>
  </si>
  <si>
    <t>）</t>
  </si>
  <si>
    <t>氏名</t>
  </si>
  <si>
    <t>役職名</t>
  </si>
  <si>
    <t>材料費</t>
  </si>
  <si>
    <t>労務費</t>
  </si>
  <si>
    <t>イ</t>
  </si>
  <si>
    <t>ロ</t>
  </si>
  <si>
    <t>ニ</t>
  </si>
  <si>
    <t>ホ</t>
  </si>
  <si>
    <t>ヘ</t>
  </si>
  <si>
    <t>ト</t>
  </si>
  <si>
    <t>チ</t>
  </si>
  <si>
    <t>リ</t>
  </si>
  <si>
    <t>市場単価</t>
  </si>
  <si>
    <r>
      <t>　　　　　　　　　（</t>
    </r>
    <r>
      <rPr>
        <b/>
        <sz val="11"/>
        <rFont val="ＭＳ Ｐゴシック"/>
        <family val="3"/>
        <charset val="128"/>
      </rPr>
      <t>工事完了後、30日以内</t>
    </r>
    <r>
      <rPr>
        <sz val="11"/>
        <rFont val="ＭＳ Ｐ明朝"/>
        <family val="1"/>
        <charset val="128"/>
      </rPr>
      <t>に本局（農政局等）担当者へ提出）</t>
    </r>
    <rPh sb="10" eb="12">
      <t>コウジ</t>
    </rPh>
    <rPh sb="12" eb="15">
      <t>カンリョウゴ</t>
    </rPh>
    <rPh sb="18" eb="19">
      <t>ニチ</t>
    </rPh>
    <rPh sb="19" eb="21">
      <t>イナイ</t>
    </rPh>
    <rPh sb="25" eb="27">
      <t>ノウセイ</t>
    </rPh>
    <phoneticPr fontId="4"/>
  </si>
  <si>
    <r>
      <t>　　　　　　　　　（</t>
    </r>
    <r>
      <rPr>
        <b/>
        <sz val="11"/>
        <rFont val="ＭＳ Ｐゴシック"/>
        <family val="3"/>
        <charset val="128"/>
      </rPr>
      <t>工事完了後、30日以内</t>
    </r>
    <r>
      <rPr>
        <sz val="11"/>
        <rFont val="ＭＳ Ｐ明朝"/>
        <family val="1"/>
        <charset val="128"/>
      </rPr>
      <t>に支社等担当者へ提出）</t>
    </r>
    <rPh sb="10" eb="12">
      <t>コウジ</t>
    </rPh>
    <rPh sb="12" eb="15">
      <t>カンリョウゴ</t>
    </rPh>
    <rPh sb="18" eb="19">
      <t>ニチ</t>
    </rPh>
    <rPh sb="19" eb="21">
      <t>イナイ</t>
    </rPh>
    <rPh sb="22" eb="24">
      <t>シシャ</t>
    </rPh>
    <phoneticPr fontId="4"/>
  </si>
  <si>
    <r>
      <t>　　　　　　　　　（</t>
    </r>
    <r>
      <rPr>
        <b/>
        <sz val="11"/>
        <rFont val="ＭＳ Ｐゴシック"/>
        <family val="3"/>
        <charset val="128"/>
      </rPr>
      <t>工事完了後、30日以内</t>
    </r>
    <r>
      <rPr>
        <sz val="11"/>
        <rFont val="ＭＳ Ｐ明朝"/>
        <family val="1"/>
        <charset val="128"/>
      </rPr>
      <t>に本局（地方整備局等）担当者へ提出）</t>
    </r>
    <rPh sb="10" eb="12">
      <t>コウジ</t>
    </rPh>
    <rPh sb="12" eb="15">
      <t>カンリョウゴ</t>
    </rPh>
    <rPh sb="18" eb="19">
      <t>ニチ</t>
    </rPh>
    <rPh sb="19" eb="21">
      <t>イナイ</t>
    </rPh>
    <phoneticPr fontId="4"/>
  </si>
  <si>
    <t>準備費
　その他</t>
    <rPh sb="7" eb="8">
      <t>タ</t>
    </rPh>
    <phoneticPr fontId="4"/>
  </si>
  <si>
    <t>交通誘導員Ａ延人員</t>
    <rPh sb="0" eb="2">
      <t>コウツウ</t>
    </rPh>
    <rPh sb="2" eb="5">
      <t>ユウドウイン</t>
    </rPh>
    <rPh sb="6" eb="7">
      <t>ノ</t>
    </rPh>
    <rPh sb="7" eb="9">
      <t>ジンイン</t>
    </rPh>
    <phoneticPr fontId="4"/>
  </si>
  <si>
    <t>交通誘導員Ｂ延人員</t>
    <rPh sb="0" eb="2">
      <t>コウツウ</t>
    </rPh>
    <rPh sb="2" eb="5">
      <t>ユウドウイン</t>
    </rPh>
    <rPh sb="6" eb="7">
      <t>ノ</t>
    </rPh>
    <rPh sb="7" eb="9">
      <t>ジンイン</t>
    </rPh>
    <phoneticPr fontId="4"/>
  </si>
  <si>
    <t>行数</t>
    <rPh sb="0" eb="2">
      <t>ギョウスウ</t>
    </rPh>
    <phoneticPr fontId="4"/>
  </si>
  <si>
    <t>測量・地質調査・試験等の技能業務に従事した延人員が適正に入力されているか確認する。（測量技士、試験員等が該当）</t>
    <rPh sb="0" eb="2">
      <t>ソクリョウ</t>
    </rPh>
    <rPh sb="3" eb="5">
      <t>チシツ</t>
    </rPh>
    <rPh sb="5" eb="7">
      <t>チョウサ</t>
    </rPh>
    <rPh sb="8" eb="10">
      <t>シケン</t>
    </rPh>
    <rPh sb="10" eb="11">
      <t>トウ</t>
    </rPh>
    <rPh sb="12" eb="14">
      <t>ギノウ</t>
    </rPh>
    <rPh sb="14" eb="16">
      <t>ギョウム</t>
    </rPh>
    <rPh sb="17" eb="19">
      <t>ジュウジ</t>
    </rPh>
    <rPh sb="21" eb="24">
      <t>ノベジンイン</t>
    </rPh>
    <rPh sb="25" eb="27">
      <t>テキセイ</t>
    </rPh>
    <rPh sb="28" eb="30">
      <t>ニュウリョク</t>
    </rPh>
    <rPh sb="36" eb="38">
      <t>カクニン</t>
    </rPh>
    <rPh sb="42" eb="44">
      <t>ソクリョウ</t>
    </rPh>
    <rPh sb="44" eb="46">
      <t>ギシ</t>
    </rPh>
    <rPh sb="47" eb="49">
      <t>シケン</t>
    </rPh>
    <rPh sb="49" eb="50">
      <t>イン</t>
    </rPh>
    <rPh sb="50" eb="51">
      <t>トウ</t>
    </rPh>
    <rPh sb="52" eb="54">
      <t>ガイトウ</t>
    </rPh>
    <phoneticPr fontId="4"/>
  </si>
  <si>
    <t>社員等従業員給料手当に計上した延人員が適正に入力されているか確認する。（所長、現場管理を行っている技術者、夜警員、倉庫番、炊事婦、連絡者運転手等が該当）</t>
    <rPh sb="0" eb="2">
      <t>シャイン</t>
    </rPh>
    <rPh sb="2" eb="3">
      <t>トウ</t>
    </rPh>
    <rPh sb="3" eb="6">
      <t>ジュウギョウイン</t>
    </rPh>
    <rPh sb="6" eb="8">
      <t>キュウリョウ</t>
    </rPh>
    <rPh sb="8" eb="10">
      <t>テアテ</t>
    </rPh>
    <rPh sb="11" eb="13">
      <t>ケイジョウ</t>
    </rPh>
    <rPh sb="15" eb="18">
      <t>ノベジンイン</t>
    </rPh>
    <rPh sb="19" eb="21">
      <t>テキセイ</t>
    </rPh>
    <rPh sb="22" eb="24">
      <t>ニュウリョク</t>
    </rPh>
    <rPh sb="30" eb="32">
      <t>カクニン</t>
    </rPh>
    <rPh sb="36" eb="38">
      <t>ショチョウ</t>
    </rPh>
    <rPh sb="39" eb="41">
      <t>ゲンバ</t>
    </rPh>
    <rPh sb="41" eb="43">
      <t>カンリ</t>
    </rPh>
    <rPh sb="44" eb="45">
      <t>オコナ</t>
    </rPh>
    <rPh sb="49" eb="52">
      <t>ギジュツシャ</t>
    </rPh>
    <rPh sb="53" eb="56">
      <t>ヤケイイン</t>
    </rPh>
    <rPh sb="57" eb="60">
      <t>ソウコバン</t>
    </rPh>
    <rPh sb="61" eb="64">
      <t>スイジフ</t>
    </rPh>
    <rPh sb="65" eb="68">
      <t>レンラクシャ</t>
    </rPh>
    <rPh sb="68" eb="71">
      <t>ウンテンシュ</t>
    </rPh>
    <rPh sb="71" eb="72">
      <t>トウ</t>
    </rPh>
    <rPh sb="73" eb="75">
      <t>ガイトウ</t>
    </rPh>
    <phoneticPr fontId="4"/>
  </si>
  <si>
    <t>　</t>
    <phoneticPr fontId="4"/>
  </si>
  <si>
    <t>612：関東支社</t>
    <rPh sb="4" eb="6">
      <t>カントウ</t>
    </rPh>
    <rPh sb="6" eb="8">
      <t>シシャ</t>
    </rPh>
    <phoneticPr fontId="4"/>
  </si>
  <si>
    <r>
      <t>鋼橋等工場製作費（機器単体費）の積算計上が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鋼橋等工場製作費（機器単体費）に計上すべき品目と材料費に計上すべき品目とが分離されているか確認する。
鋼橋等工場製作費（機器単体費）に計上すべき品目が材料費に誤計上されていないか確認する。
(注)　【鋼橋等工場製作費（機器単体費）】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6" eb="29">
      <t>ジュチュウシャ</t>
    </rPh>
    <rPh sb="29" eb="30">
      <t>ガワ</t>
    </rPh>
    <rPh sb="31" eb="33">
      <t>ジッセキ</t>
    </rPh>
    <rPh sb="33" eb="35">
      <t>ヒヨウ</t>
    </rPh>
    <rPh sb="36" eb="38">
      <t>ケイジョウ</t>
    </rPh>
    <rPh sb="46" eb="48">
      <t>カクニン</t>
    </rPh>
    <rPh sb="63" eb="65">
      <t>タンタイ</t>
    </rPh>
    <rPh sb="76" eb="79">
      <t>ザイリョウヒ</t>
    </rPh>
    <rPh sb="80" eb="82">
      <t>ケイジョウ</t>
    </rPh>
    <rPh sb="85" eb="87">
      <t>ヒンモク</t>
    </rPh>
    <rPh sb="89" eb="91">
      <t>ブンリ</t>
    </rPh>
    <rPh sb="97" eb="99">
      <t>カクニン</t>
    </rPh>
    <rPh sb="103" eb="105">
      <t>コウキョウ</t>
    </rPh>
    <rPh sb="105" eb="106">
      <t>トウ</t>
    </rPh>
    <rPh sb="106" eb="108">
      <t>コウジョウ</t>
    </rPh>
    <rPh sb="108" eb="111">
      <t>セイサクヒ</t>
    </rPh>
    <rPh sb="119" eb="121">
      <t>ケイジョウ</t>
    </rPh>
    <rPh sb="124" eb="126">
      <t>ヒンモク</t>
    </rPh>
    <rPh sb="127" eb="130">
      <t>ザイリョウヒ</t>
    </rPh>
    <rPh sb="131" eb="132">
      <t>ゴ</t>
    </rPh>
    <rPh sb="132" eb="134">
      <t>ケイジョウ</t>
    </rPh>
    <rPh sb="141" eb="143">
      <t>カクニン</t>
    </rPh>
    <rPh sb="148" eb="149">
      <t>チュウ</t>
    </rPh>
    <rPh sb="152" eb="154">
      <t>コウキョウ</t>
    </rPh>
    <rPh sb="154" eb="155">
      <t>トウ</t>
    </rPh>
    <rPh sb="155" eb="157">
      <t>コウジョウ</t>
    </rPh>
    <rPh sb="157" eb="160">
      <t>セイサクヒ</t>
    </rPh>
    <rPh sb="173" eb="175">
      <t>コウジョウ</t>
    </rPh>
    <rPh sb="175" eb="177">
      <t>セイサク</t>
    </rPh>
    <rPh sb="177" eb="179">
      <t>ゲンカ</t>
    </rPh>
    <rPh sb="182" eb="184">
      <t>セイサク</t>
    </rPh>
    <rPh sb="185" eb="186">
      <t>カカ</t>
    </rPh>
    <rPh sb="187" eb="189">
      <t>イッパン</t>
    </rPh>
    <rPh sb="189" eb="192">
      <t>カンリヒ</t>
    </rPh>
    <rPh sb="196" eb="198">
      <t>コウジョウ</t>
    </rPh>
    <rPh sb="200" eb="202">
      <t>ゲンバ</t>
    </rPh>
    <rPh sb="205" eb="208">
      <t>ユソウヒ</t>
    </rPh>
    <rPh sb="210" eb="212">
      <t>チョクセツ</t>
    </rPh>
    <rPh sb="212" eb="215">
      <t>コウジヒ</t>
    </rPh>
    <rPh sb="225" eb="227">
      <t>ケイジョウ</t>
    </rPh>
    <phoneticPr fontId="4"/>
  </si>
  <si>
    <t>(２)</t>
    <phoneticPr fontId="4"/>
  </si>
  <si>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4"/>
  </si>
  <si>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</si>
  <si>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4"/>
  </si>
  <si>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</si>
  <si>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4"/>
  </si>
  <si>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</si>
  <si>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4"/>
  </si>
  <si>
    <t>建築事業（既設建築物設備工事業を除く）</t>
    <phoneticPr fontId="4"/>
  </si>
  <si>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</si>
  <si>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えい航費</t>
    <rPh sb="2" eb="3">
      <t>コウ</t>
    </rPh>
    <rPh sb="3" eb="4">
      <t>ヒ</t>
    </rPh>
    <phoneticPr fontId="4"/>
  </si>
  <si>
    <t>発注者入力票</t>
    <rPh sb="0" eb="3">
      <t>ハッチュウシャ</t>
    </rPh>
    <rPh sb="3" eb="5">
      <t>ニュウリョク</t>
    </rPh>
    <rPh sb="5" eb="6">
      <t>ヒョウ</t>
    </rPh>
    <phoneticPr fontId="4"/>
  </si>
  <si>
    <t>既設建築物設備工事業</t>
  </si>
  <si>
    <t>A 労災保険料</t>
    <rPh sb="2" eb="4">
      <t>ロウサイ</t>
    </rPh>
    <rPh sb="4" eb="7">
      <t>ホケンリョウ</t>
    </rPh>
    <phoneticPr fontId="4"/>
  </si>
  <si>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</si>
  <si>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4"/>
  </si>
  <si>
    <t>機械装置の組立て又は据付けの事業（その他のもの）</t>
  </si>
  <si>
    <t>2.事業の種類</t>
    <rPh sb="2" eb="4">
      <t>ジギョウ</t>
    </rPh>
    <rPh sb="5" eb="7">
      <t>シュルイ</t>
    </rPh>
    <phoneticPr fontId="4"/>
  </si>
  <si>
    <t>その他の建設事業</t>
  </si>
  <si>
    <t>3.算出方法</t>
    <rPh sb="2" eb="4">
      <t>サンシュツ</t>
    </rPh>
    <rPh sb="4" eb="6">
      <t>ホウホウ</t>
    </rPh>
    <phoneticPr fontId="4"/>
  </si>
  <si>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4"/>
  </si>
  <si>
    <t>7.労務比率（％）</t>
    <rPh sb="2" eb="4">
      <t>ロウム</t>
    </rPh>
    <rPh sb="4" eb="6">
      <t>ヒリツ</t>
    </rPh>
    <phoneticPr fontId="4"/>
  </si>
  <si>
    <t>労災保険算出方法</t>
    <rPh sb="0" eb="2">
      <t>ロウサイ</t>
    </rPh>
    <rPh sb="2" eb="4">
      <t>ホケン</t>
    </rPh>
    <rPh sb="4" eb="6">
      <t>サンシュツ</t>
    </rPh>
    <rPh sb="6" eb="8">
      <t>ホウホウ</t>
    </rPh>
    <phoneticPr fontId="4"/>
  </si>
  <si>
    <t>8.保険料率（‰）</t>
    <rPh sb="2" eb="5">
      <t>ホケンリョウ</t>
    </rPh>
    <rPh sb="5" eb="6">
      <t>リツ</t>
    </rPh>
    <phoneticPr fontId="4"/>
  </si>
  <si>
    <t>9.事業主負担額の自動計算値（千円）</t>
    <rPh sb="2" eb="5">
      <t>ジギョウヌシ</t>
    </rPh>
    <rPh sb="5" eb="8">
      <t>フタンガク</t>
    </rPh>
    <rPh sb="9" eb="11">
      <t>ジドウ</t>
    </rPh>
    <rPh sb="11" eb="14">
      <t>ケイサンチ</t>
    </rPh>
    <rPh sb="15" eb="17">
      <t>センエン</t>
    </rPh>
    <phoneticPr fontId="4"/>
  </si>
  <si>
    <t>1：支払い賃金合計×保険料率</t>
    <rPh sb="2" eb="4">
      <t>シハラ</t>
    </rPh>
    <rPh sb="5" eb="7">
      <t>チンギン</t>
    </rPh>
    <rPh sb="7" eb="9">
      <t>ゴウケイ</t>
    </rPh>
    <rPh sb="10" eb="12">
      <t>ホケン</t>
    </rPh>
    <rPh sb="12" eb="13">
      <t>リョウ</t>
    </rPh>
    <rPh sb="13" eb="14">
      <t>リツ</t>
    </rPh>
    <phoneticPr fontId="4"/>
  </si>
  <si>
    <t>10.入力確認
（事業主負担額）</t>
    <rPh sb="3" eb="5">
      <t>ニュウリョク</t>
    </rPh>
    <rPh sb="5" eb="7">
      <t>カクニン</t>
    </rPh>
    <rPh sb="9" eb="11">
      <t>ジギョウ</t>
    </rPh>
    <rPh sb="11" eb="12">
      <t>ヌシ</t>
    </rPh>
    <rPh sb="12" eb="15">
      <t>フタンガク</t>
    </rPh>
    <phoneticPr fontId="4"/>
  </si>
  <si>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4"/>
  </si>
  <si>
    <t>※請負金額：税込み</t>
    <rPh sb="1" eb="3">
      <t>ウケオイ</t>
    </rPh>
    <rPh sb="3" eb="5">
      <t>キンガク</t>
    </rPh>
    <rPh sb="6" eb="7">
      <t>ゼイ</t>
    </rPh>
    <rPh sb="7" eb="8">
      <t>コ</t>
    </rPh>
    <phoneticPr fontId="4"/>
  </si>
  <si>
    <t>（支払い賃金合計）</t>
    <rPh sb="1" eb="3">
      <t>シハラ</t>
    </rPh>
    <rPh sb="4" eb="6">
      <t>チンギン</t>
    </rPh>
    <rPh sb="6" eb="8">
      <t>ゴウケイ</t>
    </rPh>
    <phoneticPr fontId="4"/>
  </si>
  <si>
    <t>（工事請負金額）</t>
    <rPh sb="1" eb="3">
      <t>コウジ</t>
    </rPh>
    <rPh sb="3" eb="5">
      <t>ウケオイ</t>
    </rPh>
    <rPh sb="5" eb="7">
      <t>キンガク</t>
    </rPh>
    <phoneticPr fontId="4"/>
  </si>
  <si>
    <t>11.上記入力確認欄で確認メッセージが表示される場合の理由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4"/>
  </si>
  <si>
    <t>B 雇用保険料</t>
    <rPh sb="2" eb="4">
      <t>コヨウ</t>
    </rPh>
    <rPh sb="4" eb="7">
      <t>ホケンリョウ</t>
    </rPh>
    <phoneticPr fontId="4"/>
  </si>
  <si>
    <t>2.支払い賃金合計（千円）</t>
    <rPh sb="2" eb="4">
      <t>シハラ</t>
    </rPh>
    <rPh sb="5" eb="7">
      <t>チンギン</t>
    </rPh>
    <rPh sb="7" eb="9">
      <t>ゴウケイ</t>
    </rPh>
    <rPh sb="10" eb="11">
      <t>セン</t>
    </rPh>
    <rPh sb="11" eb="12">
      <t>エン</t>
    </rPh>
    <phoneticPr fontId="4"/>
  </si>
  <si>
    <t>3.対象者延べ人数（人）</t>
    <rPh sb="2" eb="5">
      <t>タイショウシャ</t>
    </rPh>
    <rPh sb="5" eb="6">
      <t>ノ</t>
    </rPh>
    <rPh sb="7" eb="9">
      <t>ニンズウ</t>
    </rPh>
    <rPh sb="10" eb="11">
      <t>ニン</t>
    </rPh>
    <phoneticPr fontId="4"/>
  </si>
  <si>
    <t>4.事業主負担額の自動計算値（千円）</t>
    <rPh sb="2" eb="5">
      <t>ジギョウヌシ</t>
    </rPh>
    <rPh sb="5" eb="8">
      <t>フタンガク</t>
    </rPh>
    <rPh sb="9" eb="11">
      <t>ジドウ</t>
    </rPh>
    <rPh sb="11" eb="14">
      <t>ケイサンチ</t>
    </rPh>
    <rPh sb="15" eb="17">
      <t>センエン</t>
    </rPh>
    <phoneticPr fontId="4"/>
  </si>
  <si>
    <t>5.入力確認
（事業主負担額）</t>
    <rPh sb="2" eb="4">
      <t>ニュウリョク</t>
    </rPh>
    <rPh sb="4" eb="6">
      <t>カクニン</t>
    </rPh>
    <phoneticPr fontId="4"/>
  </si>
  <si>
    <t>（対象者延べ人数）</t>
    <rPh sb="1" eb="4">
      <t>タイショウシャ</t>
    </rPh>
    <rPh sb="4" eb="5">
      <t>ノ</t>
    </rPh>
    <rPh sb="6" eb="8">
      <t>ニンズウ</t>
    </rPh>
    <phoneticPr fontId="4"/>
  </si>
  <si>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</si>
  <si>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C 健康保険料（介護保険料含む）</t>
    <rPh sb="2" eb="4">
      <t>ケンコウ</t>
    </rPh>
    <rPh sb="4" eb="7">
      <t>ホケンリョウ</t>
    </rPh>
    <rPh sb="8" eb="10">
      <t>カイゴ</t>
    </rPh>
    <rPh sb="10" eb="13">
      <t>ホケンリョウ</t>
    </rPh>
    <rPh sb="13" eb="14">
      <t>フク</t>
    </rPh>
    <phoneticPr fontId="4"/>
  </si>
  <si>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4"/>
  </si>
  <si>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4"/>
  </si>
  <si>
    <t>6.入力確認
（事業主負担額）</t>
    <rPh sb="2" eb="4">
      <t>ニュウリョク</t>
    </rPh>
    <rPh sb="4" eb="6">
      <t>カクニン</t>
    </rPh>
    <phoneticPr fontId="4"/>
  </si>
  <si>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</si>
  <si>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D 厚生年金保険料(児童手当拠出金含む）</t>
    <phoneticPr fontId="4"/>
  </si>
  <si>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4"/>
  </si>
  <si>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4"/>
  </si>
  <si>
    <t>E 建退共制度掛金等</t>
    <rPh sb="2" eb="3">
      <t>ケン</t>
    </rPh>
    <rPh sb="3" eb="4">
      <t>タイ</t>
    </rPh>
    <rPh sb="4" eb="5">
      <t>トモ</t>
    </rPh>
    <rPh sb="5" eb="7">
      <t>セイド</t>
    </rPh>
    <rPh sb="7" eb="9">
      <t>カケガネ</t>
    </rPh>
    <rPh sb="9" eb="10">
      <t>ナド</t>
    </rPh>
    <phoneticPr fontId="4"/>
  </si>
  <si>
    <t>2.対象者延べ人数（人）</t>
    <rPh sb="2" eb="5">
      <t>タイショウシャ</t>
    </rPh>
    <rPh sb="5" eb="6">
      <t>ノ</t>
    </rPh>
    <rPh sb="7" eb="9">
      <t>ニンズウ</t>
    </rPh>
    <rPh sb="10" eb="11">
      <t>ニン</t>
    </rPh>
    <phoneticPr fontId="4"/>
  </si>
  <si>
    <t>F 船員保険料（介護保険料含む）</t>
    <rPh sb="2" eb="4">
      <t>センイン</t>
    </rPh>
    <rPh sb="4" eb="7">
      <t>ホケンリョウ</t>
    </rPh>
    <rPh sb="8" eb="10">
      <t>カイゴ</t>
    </rPh>
    <rPh sb="10" eb="13">
      <t>ホケンリョウ</t>
    </rPh>
    <rPh sb="13" eb="14">
      <t>フク</t>
    </rPh>
    <phoneticPr fontId="4"/>
  </si>
  <si>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4"/>
  </si>
  <si>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4"/>
  </si>
  <si>
    <t>法定福利費合計
（A1+B1+C1+D1+E1+F1)</t>
    <rPh sb="0" eb="2">
      <t>ホウテイ</t>
    </rPh>
    <rPh sb="2" eb="4">
      <t>フクリ</t>
    </rPh>
    <rPh sb="4" eb="5">
      <t>ヒ</t>
    </rPh>
    <rPh sb="5" eb="7">
      <t>ゴウケイ</t>
    </rPh>
    <phoneticPr fontId="4"/>
  </si>
  <si>
    <t>有料道路利用料</t>
    <rPh sb="0" eb="2">
      <t>ユウリョウ</t>
    </rPh>
    <rPh sb="2" eb="4">
      <t>ドウロ</t>
    </rPh>
    <rPh sb="4" eb="7">
      <t>リヨウリョウ</t>
    </rPh>
    <phoneticPr fontId="4"/>
  </si>
  <si>
    <t>機器材</t>
    <rPh sb="0" eb="1">
      <t>キキ</t>
    </rPh>
    <rPh sb="2" eb="3">
      <t>ザイ</t>
    </rPh>
    <phoneticPr fontId="4"/>
  </si>
  <si>
    <t>数式</t>
    <rPh sb="0" eb="2">
      <t>スウシキ</t>
    </rPh>
    <phoneticPr fontId="3"/>
  </si>
  <si>
    <t>現場内小運搬</t>
    <rPh sb="0" eb="2">
      <t>ゲンバ</t>
    </rPh>
    <rPh sb="2" eb="3">
      <t>ナイ</t>
    </rPh>
    <rPh sb="3" eb="4">
      <t>ショウ</t>
    </rPh>
    <rPh sb="4" eb="6">
      <t>ウンパン</t>
    </rPh>
    <phoneticPr fontId="4"/>
  </si>
  <si>
    <t>直接工事費の労務費と現場管理費の社員等従業員給料手当が適正に分離されているか確認する。（社員等従業員給料との二重計上や現場管理費の社員等従業員給料手当が誤計上されていないか確認する。</t>
    <rPh sb="0" eb="2">
      <t>チョクセツ</t>
    </rPh>
    <rPh sb="2" eb="5">
      <t>コウジヒ</t>
    </rPh>
    <rPh sb="6" eb="9">
      <t>ロウムヒ</t>
    </rPh>
    <rPh sb="10" eb="12">
      <t>ゲンバ</t>
    </rPh>
    <rPh sb="12" eb="15">
      <t>カンリヒ</t>
    </rPh>
    <rPh sb="16" eb="18">
      <t>シャイン</t>
    </rPh>
    <rPh sb="18" eb="19">
      <t>トウ</t>
    </rPh>
    <rPh sb="19" eb="22">
      <t>ジュウギョウイン</t>
    </rPh>
    <rPh sb="22" eb="24">
      <t>キュウリョウ</t>
    </rPh>
    <rPh sb="24" eb="26">
      <t>テアテ</t>
    </rPh>
    <rPh sb="27" eb="29">
      <t>テキセイ</t>
    </rPh>
    <rPh sb="30" eb="32">
      <t>ブンリ</t>
    </rPh>
    <rPh sb="38" eb="40">
      <t>カクニン</t>
    </rPh>
    <rPh sb="44" eb="46">
      <t>シャイン</t>
    </rPh>
    <rPh sb="46" eb="47">
      <t>トウ</t>
    </rPh>
    <rPh sb="47" eb="50">
      <t>ジュウギョウイン</t>
    </rPh>
    <rPh sb="50" eb="52">
      <t>キュウリョウ</t>
    </rPh>
    <rPh sb="54" eb="56">
      <t>ニジュウ</t>
    </rPh>
    <rPh sb="56" eb="58">
      <t>ケイジョウ</t>
    </rPh>
    <rPh sb="59" eb="61">
      <t>ゲンバ</t>
    </rPh>
    <rPh sb="61" eb="64">
      <t>カンリヒ</t>
    </rPh>
    <rPh sb="65" eb="67">
      <t>シャイン</t>
    </rPh>
    <rPh sb="67" eb="68">
      <t>トウ</t>
    </rPh>
    <rPh sb="68" eb="71">
      <t>ジュウギョウイン</t>
    </rPh>
    <rPh sb="71" eb="73">
      <t>キュウリョウ</t>
    </rPh>
    <rPh sb="73" eb="75">
      <t>テアテ</t>
    </rPh>
    <rPh sb="76" eb="77">
      <t>ゴ</t>
    </rPh>
    <rPh sb="77" eb="79">
      <t>ケイジョウ</t>
    </rPh>
    <rPh sb="86" eb="88">
      <t>カクニン</t>
    </rPh>
    <phoneticPr fontId="4"/>
  </si>
  <si>
    <t>器機材の運搬費が適正に計上されているか確認する。また、元請・下請の費用合計が０の場合、計上漏れがないか確認する。（型枠材、足場材等の運搬費に計上漏れがないか確認する）</t>
    <rPh sb="4" eb="7">
      <t>ウンパンヒ</t>
    </rPh>
    <rPh sb="8" eb="10">
      <t>テキセイ</t>
    </rPh>
    <rPh sb="11" eb="13">
      <t>ケイジョウ</t>
    </rPh>
    <rPh sb="19" eb="21">
      <t>カクニン</t>
    </rPh>
    <rPh sb="27" eb="29">
      <t>モトウケ</t>
    </rPh>
    <rPh sb="30" eb="32">
      <t>シタウケ</t>
    </rPh>
    <rPh sb="33" eb="35">
      <t>ヒヨウ</t>
    </rPh>
    <rPh sb="35" eb="37">
      <t>ゴウケイ</t>
    </rPh>
    <rPh sb="40" eb="42">
      <t>バアイ</t>
    </rPh>
    <rPh sb="43" eb="45">
      <t>ケイジョウ</t>
    </rPh>
    <rPh sb="45" eb="46">
      <t>モ</t>
    </rPh>
    <rPh sb="51" eb="53">
      <t>カクニン</t>
    </rPh>
    <rPh sb="57" eb="59">
      <t>カタワク</t>
    </rPh>
    <rPh sb="59" eb="60">
      <t>ザイ</t>
    </rPh>
    <rPh sb="61" eb="63">
      <t>アシバ</t>
    </rPh>
    <rPh sb="63" eb="64">
      <t>ザイ</t>
    </rPh>
    <rPh sb="64" eb="65">
      <t>トウ</t>
    </rPh>
    <rPh sb="66" eb="69">
      <t>ウンパンヒ</t>
    </rPh>
    <rPh sb="70" eb="72">
      <t>ケイジョウ</t>
    </rPh>
    <rPh sb="72" eb="73">
      <t>モ</t>
    </rPh>
    <rPh sb="78" eb="80">
      <t>カクニン</t>
    </rPh>
    <phoneticPr fontId="4"/>
  </si>
  <si>
    <t>建設機械の質量及び運搬方法に応じ、運搬費が適正に計上されているか確認する。また、元請・下請の費用合計が０の場合、計上漏れがないか確認する。</t>
    <rPh sb="0" eb="2">
      <t>ケンセツ</t>
    </rPh>
    <rPh sb="2" eb="4">
      <t>キカイ</t>
    </rPh>
    <rPh sb="5" eb="7">
      <t>シツリョウ</t>
    </rPh>
    <rPh sb="7" eb="8">
      <t>オヨ</t>
    </rPh>
    <rPh sb="9" eb="11">
      <t>ウンパン</t>
    </rPh>
    <rPh sb="11" eb="13">
      <t>ホウホウ</t>
    </rPh>
    <rPh sb="14" eb="15">
      <t>オウ</t>
    </rPh>
    <rPh sb="46" eb="48">
      <t>ヒヨウ</t>
    </rPh>
    <rPh sb="48" eb="50">
      <t>ゴウケイ</t>
    </rPh>
    <rPh sb="53" eb="55">
      <t>バアイ</t>
    </rPh>
    <rPh sb="56" eb="58">
      <t>ケイジョウ</t>
    </rPh>
    <rPh sb="58" eb="59">
      <t>モ</t>
    </rPh>
    <rPh sb="64" eb="66">
      <t>カクニン</t>
    </rPh>
    <phoneticPr fontId="4"/>
  </si>
  <si>
    <t>所長</t>
    <rPh sb="0" eb="2">
      <t>ショチョウ</t>
    </rPh>
    <phoneticPr fontId="4"/>
  </si>
  <si>
    <t>現場代理人</t>
    <rPh sb="0" eb="2">
      <t>ゲンバ</t>
    </rPh>
    <rPh sb="2" eb="5">
      <t>ダイリニン</t>
    </rPh>
    <phoneticPr fontId="4"/>
  </si>
  <si>
    <t>工務主任</t>
    <rPh sb="0" eb="2">
      <t>コウム</t>
    </rPh>
    <rPh sb="2" eb="4">
      <t>シュニン</t>
    </rPh>
    <phoneticPr fontId="4"/>
  </si>
  <si>
    <t>監理技術者</t>
    <rPh sb="0" eb="2">
      <t>カンリ</t>
    </rPh>
    <rPh sb="2" eb="5">
      <t>ギジュツシャ</t>
    </rPh>
    <phoneticPr fontId="4"/>
  </si>
  <si>
    <t>技能関係等従事者延人員</t>
    <rPh sb="0" eb="2">
      <t>ギノウ</t>
    </rPh>
    <rPh sb="2" eb="4">
      <t>カンケイ</t>
    </rPh>
    <rPh sb="4" eb="5">
      <t>トウ</t>
    </rPh>
    <rPh sb="5" eb="8">
      <t>ジュウジシャ</t>
    </rPh>
    <rPh sb="8" eb="11">
      <t>ノベジンイン</t>
    </rPh>
    <phoneticPr fontId="4"/>
  </si>
  <si>
    <t>共通仮設費の対象額に含めない費用内訳</t>
    <rPh sb="0" eb="2">
      <t>キョウツウ</t>
    </rPh>
    <rPh sb="2" eb="4">
      <t>カセツ</t>
    </rPh>
    <rPh sb="4" eb="5">
      <t>ヒ</t>
    </rPh>
    <rPh sb="6" eb="8">
      <t>タイショウ</t>
    </rPh>
    <rPh sb="8" eb="9">
      <t>ガク</t>
    </rPh>
    <rPh sb="10" eb="11">
      <t>フク</t>
    </rPh>
    <rPh sb="15" eb="16">
      <t>ヨウ</t>
    </rPh>
    <phoneticPr fontId="4"/>
  </si>
  <si>
    <t>農水以外</t>
    <rPh sb="0" eb="2">
      <t>ノウスイ</t>
    </rPh>
    <rPh sb="2" eb="4">
      <t>イガイ</t>
    </rPh>
    <phoneticPr fontId="4"/>
  </si>
  <si>
    <t>確認箇所（シート名）</t>
    <rPh sb="0" eb="2">
      <t>カクニン</t>
    </rPh>
    <rPh sb="2" eb="4">
      <t>カショ</t>
    </rPh>
    <rPh sb="8" eb="9">
      <t>メイ</t>
    </rPh>
    <phoneticPr fontId="4"/>
  </si>
  <si>
    <t>施工環境</t>
    <rPh sb="0" eb="2">
      <t>セコウ</t>
    </rPh>
    <rPh sb="2" eb="4">
      <t>カンキョウ</t>
    </rPh>
    <phoneticPr fontId="4"/>
  </si>
  <si>
    <t>二次製品</t>
    <rPh sb="0" eb="2">
      <t>ニジ</t>
    </rPh>
    <rPh sb="2" eb="4">
      <t>セイヒン</t>
    </rPh>
    <phoneticPr fontId="4"/>
  </si>
  <si>
    <t>準備費</t>
    <rPh sb="0" eb="3">
      <t>ジュンビヒ</t>
    </rPh>
    <phoneticPr fontId="4"/>
  </si>
  <si>
    <t>ファイル名
（CD-ROM配布時のﾌｧｲﾙ名）</t>
    <rPh sb="4" eb="5">
      <t>メイ</t>
    </rPh>
    <rPh sb="13" eb="15">
      <t>ハイフ</t>
    </rPh>
    <rPh sb="15" eb="16">
      <t>ジ</t>
    </rPh>
    <rPh sb="21" eb="22">
      <t>メイ</t>
    </rPh>
    <phoneticPr fontId="4"/>
  </si>
  <si>
    <t>1)</t>
    <phoneticPr fontId="3"/>
  </si>
  <si>
    <t>2)</t>
    <phoneticPr fontId="3"/>
  </si>
  <si>
    <t>3)</t>
    <phoneticPr fontId="3"/>
  </si>
  <si>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</si>
  <si>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</si>
  <si>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</si>
  <si>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</si>
  <si>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</si>
  <si>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</si>
  <si>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</si>
  <si>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</si>
  <si>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</si>
  <si>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</si>
  <si>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</si>
  <si>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</si>
  <si>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</si>
  <si>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</si>
  <si>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元請・下請において1社でも費用が０の場合、計上漏れがないか確認する。</t>
    <rPh sb="10" eb="11">
      <t>シャ</t>
    </rPh>
    <rPh sb="13" eb="15">
      <t>ヒヨウ</t>
    </rPh>
    <rPh sb="18" eb="20">
      <t>バアイ</t>
    </rPh>
    <rPh sb="21" eb="23">
      <t>ケイジョウ</t>
    </rPh>
    <rPh sb="23" eb="24">
      <t>モ</t>
    </rPh>
    <rPh sb="29" eb="31">
      <t>カクニン</t>
    </rPh>
    <phoneticPr fontId="4"/>
  </si>
  <si>
    <t>発注者の工事価格が受注者の工事価格より大きくなっていることを確認する。（小さくなっている場合は落札率が100％を超えていることを意味するため、入力金額を再確認する）</t>
    <rPh sb="0" eb="3">
      <t>ハッチュウシャ</t>
    </rPh>
    <rPh sb="4" eb="6">
      <t>コウジ</t>
    </rPh>
    <rPh sb="6" eb="8">
      <t>カカク</t>
    </rPh>
    <rPh sb="9" eb="12">
      <t>ジュチュウシャ</t>
    </rPh>
    <rPh sb="13" eb="15">
      <t>コウジ</t>
    </rPh>
    <rPh sb="15" eb="17">
      <t>カカク</t>
    </rPh>
    <rPh sb="19" eb="20">
      <t>オオ</t>
    </rPh>
    <rPh sb="30" eb="32">
      <t>カクニン</t>
    </rPh>
    <rPh sb="36" eb="37">
      <t>チイ</t>
    </rPh>
    <rPh sb="44" eb="46">
      <t>バアイ</t>
    </rPh>
    <rPh sb="47" eb="49">
      <t>ラクサツ</t>
    </rPh>
    <rPh sb="49" eb="50">
      <t>リツ</t>
    </rPh>
    <rPh sb="56" eb="57">
      <t>コ</t>
    </rPh>
    <rPh sb="64" eb="66">
      <t>イミ</t>
    </rPh>
    <rPh sb="71" eb="73">
      <t>ニュウリョク</t>
    </rPh>
    <rPh sb="73" eb="75">
      <t>キンガク</t>
    </rPh>
    <rPh sb="76" eb="79">
      <t>サイカクニン</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</si>
  <si>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</si>
  <si>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提出物の確認</t>
    <rPh sb="0" eb="2">
      <t>テイシュツ</t>
    </rPh>
    <rPh sb="2" eb="3">
      <t>ブツ</t>
    </rPh>
    <rPh sb="4" eb="6">
      <t>カクニン</t>
    </rPh>
    <phoneticPr fontId="4"/>
  </si>
  <si>
    <t>↑建設</t>
    <rPh sb="1" eb="3">
      <t>ケンセツ</t>
    </rPh>
    <phoneticPr fontId="4"/>
  </si>
  <si>
    <t>↓建設</t>
    <rPh sb="1" eb="3">
      <t>ケンセツ</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</si>
  <si>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</si>
  <si>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</si>
  <si>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</si>
  <si>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</si>
  <si>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</si>
  <si>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</si>
  <si>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</si>
  <si>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</si>
  <si>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t>印刷物でも可</t>
    <rPh sb="0" eb="3">
      <t>インサツブツ</t>
    </rPh>
    <rPh sb="5" eb="6">
      <t>カ</t>
    </rPh>
    <phoneticPr fontId="4"/>
  </si>
  <si>
    <t>ダム</t>
    <phoneticPr fontId="4"/>
  </si>
  <si>
    <t>間接工事費等諸経費動向
調査チェックリスト確認票</t>
    <rPh sb="0" eb="2">
      <t>カンセツ</t>
    </rPh>
    <rPh sb="2" eb="5">
      <t>コウジヒ</t>
    </rPh>
    <rPh sb="5" eb="6">
      <t>トウ</t>
    </rPh>
    <rPh sb="6" eb="9">
      <t>ショケイヒ</t>
    </rPh>
    <rPh sb="9" eb="11">
      <t>ドウコウ</t>
    </rPh>
    <rPh sb="12" eb="14">
      <t>チョウサ</t>
    </rPh>
    <rPh sb="21" eb="23">
      <t>カクニン</t>
    </rPh>
    <rPh sb="23" eb="24">
      <t>ヒョウ</t>
    </rPh>
    <phoneticPr fontId="4"/>
  </si>
  <si>
    <t>-</t>
    <phoneticPr fontId="4"/>
  </si>
  <si>
    <t>提出不要</t>
    <rPh sb="0" eb="2">
      <t>テイシュツ</t>
    </rPh>
    <rPh sb="2" eb="4">
      <t>フヨウ</t>
    </rPh>
    <phoneticPr fontId="4"/>
  </si>
  <si>
    <t>なお、入力内容に不備がある場合は、調査票の修正を行ってください。</t>
    <rPh sb="3" eb="5">
      <t>ニュウリョク</t>
    </rPh>
    <rPh sb="5" eb="7">
      <t>ナイヨウ</t>
    </rPh>
    <rPh sb="8" eb="10">
      <t>フビ</t>
    </rPh>
    <rPh sb="13" eb="15">
      <t>バアイ</t>
    </rPh>
    <rPh sb="17" eb="20">
      <t>チョウサヒョウ</t>
    </rPh>
    <rPh sb="21" eb="23">
      <t>シュウセイ</t>
    </rPh>
    <rPh sb="24" eb="25">
      <t>オコナ</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</si>
  <si>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</si>
  <si>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水雷_傷害</t>
    <rPh sb="0" eb="2">
      <t>スイライ</t>
    </rPh>
    <rPh sb="3" eb="5">
      <t>ショウガイ</t>
    </rPh>
    <phoneticPr fontId="4"/>
  </si>
  <si>
    <t>労働者海上輸送</t>
    <rPh sb="0" eb="3">
      <t>ロウドウシャ</t>
    </rPh>
    <rPh sb="3" eb="5">
      <t>カイジョウ</t>
    </rPh>
    <rPh sb="5" eb="7">
      <t>ユソウ</t>
    </rPh>
    <phoneticPr fontId="4"/>
  </si>
  <si>
    <t>回航費</t>
    <phoneticPr fontId="4"/>
  </si>
  <si>
    <t>えい航費</t>
    <phoneticPr fontId="4"/>
  </si>
  <si>
    <t>借上費</t>
    <rPh sb="0" eb="2">
      <t>カリアゲ</t>
    </rPh>
    <rPh sb="2" eb="3">
      <t>ヒ</t>
    </rPh>
    <phoneticPr fontId="4"/>
  </si>
  <si>
    <r>
      <t>未入力（※印）・エラー箇所（Ｅ）がないか確認する
※電気通信設備工事のうち</t>
    </r>
    <r>
      <rPr>
        <b/>
        <sz val="10"/>
        <rFont val="ＭＳ Ｐゴシック"/>
        <family val="3"/>
        <charset val="128"/>
      </rPr>
      <t>『機器単体費』</t>
    </r>
    <r>
      <rPr>
        <sz val="10"/>
        <rFont val="ＭＳ Ｐ明朝"/>
        <family val="1"/>
        <charset val="128"/>
      </rPr>
      <t>または</t>
    </r>
    <r>
      <rPr>
        <b/>
        <sz val="10"/>
        <rFont val="ＭＳ Ｐゴシック"/>
        <family val="3"/>
        <charset val="128"/>
      </rPr>
      <t>『機器間接費』</t>
    </r>
    <r>
      <rPr>
        <sz val="10"/>
        <rFont val="ＭＳ Ｐ明朝"/>
        <family val="1"/>
        <charset val="128"/>
      </rPr>
      <t>が発生した場合のみ対象</t>
    </r>
    <rPh sb="0" eb="3">
      <t>ミニュウリョク</t>
    </rPh>
    <rPh sb="5" eb="6">
      <t>イン</t>
    </rPh>
    <rPh sb="11" eb="13">
      <t>カショ</t>
    </rPh>
    <rPh sb="20" eb="22">
      <t>カクニン</t>
    </rPh>
    <rPh sb="26" eb="28">
      <t>デンキ</t>
    </rPh>
    <rPh sb="28" eb="30">
      <t>ツウシン</t>
    </rPh>
    <rPh sb="30" eb="32">
      <t>セツビ</t>
    </rPh>
    <rPh sb="32" eb="34">
      <t>コウジ</t>
    </rPh>
    <rPh sb="38" eb="40">
      <t>キキ</t>
    </rPh>
    <rPh sb="40" eb="42">
      <t>タンタイ</t>
    </rPh>
    <rPh sb="42" eb="43">
      <t>ヒ</t>
    </rPh>
    <rPh sb="50" eb="52">
      <t>カンセツ</t>
    </rPh>
    <rPh sb="55" eb="57">
      <t>ハッセイ</t>
    </rPh>
    <rPh sb="59" eb="61">
      <t>バアイ</t>
    </rPh>
    <phoneticPr fontId="4"/>
  </si>
  <si>
    <t>なお、入力内容に不備がある場合は、調査票の修正をおこなってください。</t>
    <rPh sb="3" eb="5">
      <t>ニュウリョク</t>
    </rPh>
    <rPh sb="5" eb="7">
      <t>ナイヨウ</t>
    </rPh>
    <rPh sb="8" eb="10">
      <t>フビ</t>
    </rPh>
    <rPh sb="13" eb="15">
      <t>バアイ</t>
    </rPh>
    <rPh sb="17" eb="20">
      <t>チョウサヒョウ</t>
    </rPh>
    <rPh sb="21" eb="23">
      <t>シュウセイ</t>
    </rPh>
    <phoneticPr fontId="4"/>
  </si>
  <si>
    <r>
      <t>入力している</t>
    </r>
    <r>
      <rPr>
        <sz val="9"/>
        <rFont val="ＭＳ Ｐゴシック"/>
        <family val="3"/>
        <charset val="128"/>
      </rPr>
      <t>「工種コード」</t>
    </r>
    <r>
      <rPr>
        <sz val="9"/>
        <rFont val="ＭＳ Ｐ明朝"/>
        <family val="1"/>
        <charset val="128"/>
      </rPr>
      <t>が設計書の</t>
    </r>
    <r>
      <rPr>
        <sz val="9"/>
        <rFont val="ＭＳ Ｐゴシック"/>
        <family val="3"/>
        <charset val="128"/>
      </rPr>
      <t>「主工種」</t>
    </r>
    <r>
      <rPr>
        <sz val="9"/>
        <rFont val="ＭＳ Ｐ明朝"/>
        <family val="1"/>
        <charset val="128"/>
      </rPr>
      <t>と一致しているか確認する。</t>
    </r>
    <rPh sb="0" eb="2">
      <t>ニュウリョク</t>
    </rPh>
    <rPh sb="7" eb="8">
      <t>コウ</t>
    </rPh>
    <rPh sb="8" eb="9">
      <t>タネ</t>
    </rPh>
    <rPh sb="14" eb="17">
      <t>セッケイショ</t>
    </rPh>
    <rPh sb="19" eb="20">
      <t>シュ</t>
    </rPh>
    <rPh sb="20" eb="22">
      <t>コウシュ</t>
    </rPh>
    <rPh sb="24" eb="26">
      <t>イッチ</t>
    </rPh>
    <rPh sb="31" eb="33">
      <t>カクニン</t>
    </rPh>
    <phoneticPr fontId="4"/>
  </si>
  <si>
    <t>ワ</t>
  </si>
  <si>
    <t>k.</t>
  </si>
  <si>
    <t>上記金額をＪＶ協定給与で入力している（YES/NO）</t>
    <rPh sb="0" eb="2">
      <t>ジョウキ</t>
    </rPh>
    <rPh sb="2" eb="4">
      <t>キンガク</t>
    </rPh>
    <rPh sb="7" eb="9">
      <t>キョウテイ</t>
    </rPh>
    <rPh sb="9" eb="11">
      <t>キュウヨ</t>
    </rPh>
    <rPh sb="12" eb="14">
      <t>ニュウリョク</t>
    </rPh>
    <phoneticPr fontId="3"/>
  </si>
  <si>
    <t>NO</t>
  </si>
  <si>
    <t>l.</t>
  </si>
  <si>
    <t>m.</t>
  </si>
  <si>
    <t>事業損失防止施設費</t>
    <phoneticPr fontId="4"/>
  </si>
  <si>
    <t>２)</t>
    <phoneticPr fontId="4"/>
  </si>
  <si>
    <t>(２)</t>
    <phoneticPr fontId="4"/>
  </si>
  <si>
    <t>(３)</t>
    <phoneticPr fontId="4"/>
  </si>
  <si>
    <t>現場管理費</t>
    <phoneticPr fontId="3"/>
  </si>
  <si>
    <t>⑤</t>
    <phoneticPr fontId="4"/>
  </si>
  <si>
    <t>保全</t>
    <rPh sb="0" eb="2">
      <t>ホゼン</t>
    </rPh>
    <phoneticPr fontId="4"/>
  </si>
  <si>
    <t>別途調査等工事価格</t>
    <phoneticPr fontId="4"/>
  </si>
  <si>
    <t>⑥</t>
    <phoneticPr fontId="4"/>
  </si>
  <si>
    <t>＊</t>
    <phoneticPr fontId="4"/>
  </si>
  <si>
    <t>共通仮設費積算対象金額</t>
    <phoneticPr fontId="4"/>
  </si>
  <si>
    <t>金　　額</t>
    <phoneticPr fontId="4"/>
  </si>
  <si>
    <t>管理費区分</t>
    <rPh sb="0" eb="3">
      <t>カンリヒ</t>
    </rPh>
    <rPh sb="3" eb="5">
      <t>クブン</t>
    </rPh>
    <phoneticPr fontId="3"/>
  </si>
  <si>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4"/>
  </si>
  <si>
    <t>(４)</t>
    <phoneticPr fontId="4"/>
  </si>
  <si>
    <t>機器間接費</t>
    <phoneticPr fontId="3"/>
  </si>
  <si>
    <t>１)</t>
    <phoneticPr fontId="4"/>
  </si>
  <si>
    <t>直接工事費</t>
    <phoneticPr fontId="4"/>
  </si>
  <si>
    <t>(１)</t>
    <phoneticPr fontId="4"/>
  </si>
  <si>
    <t>(４)</t>
    <phoneticPr fontId="4"/>
  </si>
  <si>
    <t>機器間接費</t>
    <phoneticPr fontId="3"/>
  </si>
  <si>
    <t>その他</t>
    <rPh sb="2" eb="3">
      <t>タ</t>
    </rPh>
    <phoneticPr fontId="3"/>
  </si>
  <si>
    <t>その他の場合の具体的な内容を入力</t>
    <rPh sb="0" eb="3">
      <t>ソノタ</t>
    </rPh>
    <rPh sb="4" eb="6">
      <t>バアイ</t>
    </rPh>
    <rPh sb="14" eb="16">
      <t>ニュウリョク</t>
    </rPh>
    <phoneticPr fontId="3"/>
  </si>
  <si>
    <t>合　　計</t>
    <rPh sb="0" eb="4">
      <t>ゴウケイ</t>
    </rPh>
    <phoneticPr fontId="4"/>
  </si>
  <si>
    <t>直接経費</t>
  </si>
  <si>
    <t>Ａ</t>
  </si>
  <si>
    <t>特許使用料</t>
  </si>
  <si>
    <t>Ｂ</t>
  </si>
  <si>
    <t>光熱電力使用料</t>
  </si>
  <si>
    <t>特殊経費</t>
  </si>
  <si>
    <t>共通仮設費</t>
  </si>
  <si>
    <t>橋梁等架設支保工</t>
  </si>
  <si>
    <t>橋梁用架設タワー等</t>
  </si>
  <si>
    <t>積み込み取り卸し費</t>
  </si>
  <si>
    <t>Ｔ</t>
    <phoneticPr fontId="4"/>
  </si>
  <si>
    <t>殻運搬処理
 Co(無筋）</t>
    <rPh sb="0" eb="1">
      <t>ガラ</t>
    </rPh>
    <rPh sb="1" eb="3">
      <t>ウンパン</t>
    </rPh>
    <rPh sb="3" eb="5">
      <t>ショリ</t>
    </rPh>
    <rPh sb="10" eb="12">
      <t>ムキン</t>
    </rPh>
    <phoneticPr fontId="4"/>
  </si>
  <si>
    <t>コンクリート殻（無筋）</t>
    <rPh sb="6" eb="7">
      <t>ガラ</t>
    </rPh>
    <rPh sb="8" eb="10">
      <t>ムキン</t>
    </rPh>
    <phoneticPr fontId="4"/>
  </si>
  <si>
    <r>
      <t>m</t>
    </r>
    <r>
      <rPr>
        <vertAlign val="superscript"/>
        <sz val="9"/>
        <rFont val="ＭＳ Ｐゴシック"/>
        <family val="3"/>
        <charset val="128"/>
      </rPr>
      <t>3</t>
    </r>
    <phoneticPr fontId="4"/>
  </si>
  <si>
    <r>
      <t>金額(千円</t>
    </r>
    <r>
      <rPr>
        <sz val="11"/>
        <rFont val="ＭＳ Ｐゴシック"/>
        <family val="3"/>
        <charset val="128"/>
      </rPr>
      <t>)</t>
    </r>
    <rPh sb="0" eb="2">
      <t>キンガク</t>
    </rPh>
    <rPh sb="3" eb="5">
      <t>センエン</t>
    </rPh>
    <phoneticPr fontId="3"/>
  </si>
  <si>
    <t>トンネル用スライドセントル</t>
  </si>
  <si>
    <t>日々回送による運搬</t>
  </si>
  <si>
    <t>準備・測量等</t>
  </si>
  <si>
    <t>ハ</t>
  </si>
  <si>
    <t>事業損失防止施設費</t>
  </si>
  <si>
    <t>最小限の安全対策</t>
  </si>
  <si>
    <t>不稼働日の保安要員等の費用</t>
  </si>
  <si>
    <t>安全用品等の費用</t>
  </si>
  <si>
    <t>Ｄ</t>
  </si>
  <si>
    <t>Ｅ</t>
  </si>
  <si>
    <t>土地の借上費</t>
  </si>
  <si>
    <t>電力用水等基本料</t>
  </si>
  <si>
    <t>品質管理費等</t>
  </si>
  <si>
    <t>各種調査等</t>
  </si>
  <si>
    <t>各種台帳等</t>
  </si>
  <si>
    <t>建物費</t>
  </si>
  <si>
    <t>借上費</t>
  </si>
  <si>
    <t>Ｃ</t>
  </si>
  <si>
    <t>宿泊費</t>
  </si>
  <si>
    <t>監督員詰所等</t>
  </si>
  <si>
    <t>Ｆ</t>
  </si>
  <si>
    <t>労務管理費</t>
  </si>
  <si>
    <t>安全訓練等費用</t>
  </si>
  <si>
    <t>租税公課</t>
  </si>
  <si>
    <t>退職金</t>
  </si>
  <si>
    <t>保険料</t>
  </si>
  <si>
    <t>火災保険</t>
  </si>
  <si>
    <t>工事保険</t>
  </si>
  <si>
    <t>組立保険</t>
  </si>
  <si>
    <t>法定福利費</t>
  </si>
  <si>
    <t>建退共制度掛金</t>
  </si>
  <si>
    <t>福利厚生費</t>
  </si>
  <si>
    <t>ヌ</t>
  </si>
  <si>
    <t>通信交通費</t>
  </si>
  <si>
    <t>ル</t>
  </si>
  <si>
    <t>交際費</t>
  </si>
  <si>
    <t>ヲ</t>
  </si>
  <si>
    <t>寄付金</t>
  </si>
  <si>
    <t>工事請負金額</t>
  </si>
  <si>
    <t>元請企業名</t>
  </si>
  <si>
    <t>労働者延人員</t>
    <rPh sb="0" eb="3">
      <t>ロウドウシャ</t>
    </rPh>
    <rPh sb="3" eb="4">
      <t>ノ</t>
    </rPh>
    <rPh sb="4" eb="6">
      <t>ジンイン</t>
    </rPh>
    <phoneticPr fontId="4"/>
  </si>
  <si>
    <t>通勤労働者延人員</t>
    <rPh sb="0" eb="2">
      <t>ツウキン</t>
    </rPh>
    <rPh sb="2" eb="5">
      <t>ロウドウシャ</t>
    </rPh>
    <rPh sb="5" eb="6">
      <t>ノ</t>
    </rPh>
    <rPh sb="6" eb="8">
      <t>ジンイン</t>
    </rPh>
    <phoneticPr fontId="4"/>
  </si>
  <si>
    <t>Ⅲ</t>
    <phoneticPr fontId="4"/>
  </si>
  <si>
    <t>Ⅳ</t>
    <phoneticPr fontId="4"/>
  </si>
  <si>
    <r>
      <t xml:space="preserve">補正係数・区分
</t>
    </r>
    <r>
      <rPr>
        <sz val="10"/>
        <rFont val="ＭＳ Ｐゴシック"/>
        <family val="3"/>
        <charset val="128"/>
      </rPr>
      <t>(補正有の場合に入力）</t>
    </r>
    <rPh sb="0" eb="2">
      <t>ホセイ</t>
    </rPh>
    <rPh sb="2" eb="4">
      <t>ケイスウ</t>
    </rPh>
    <rPh sb="5" eb="7">
      <t>クブン</t>
    </rPh>
    <rPh sb="9" eb="11">
      <t>ホセイ</t>
    </rPh>
    <rPh sb="11" eb="12">
      <t>アリ</t>
    </rPh>
    <rPh sb="13" eb="15">
      <t>バアイ</t>
    </rPh>
    <rPh sb="16" eb="18">
      <t>ニュウリョク</t>
    </rPh>
    <phoneticPr fontId="4"/>
  </si>
  <si>
    <t>Ⅰ</t>
    <phoneticPr fontId="3"/>
  </si>
  <si>
    <t>メールアドレス</t>
    <phoneticPr fontId="4"/>
  </si>
  <si>
    <t>トラッククレーン（油圧式20～60ｔ吊）、及びラフテレーンクレーン（油圧式20～50ｔ吊）の分解、組立及び輸送</t>
    <rPh sb="11" eb="12">
      <t>シキ</t>
    </rPh>
    <rPh sb="36" eb="37">
      <t>シキ</t>
    </rPh>
    <phoneticPr fontId="4"/>
  </si>
  <si>
    <t>abc-efg@hi.nn.jp</t>
    <phoneticPr fontId="4"/>
  </si>
  <si>
    <t>その他</t>
    <rPh sb="0" eb="3">
      <t>ソノタ</t>
    </rPh>
    <phoneticPr fontId="3"/>
  </si>
  <si>
    <r>
      <t>【必須提出】</t>
    </r>
    <r>
      <rPr>
        <sz val="10"/>
        <rFont val="ＭＳ Ｐ明朝"/>
        <family val="1"/>
        <charset val="128"/>
      </rPr>
      <t xml:space="preserve">
署名・押印したものを印刷物で提出</t>
    </r>
    <rPh sb="1" eb="3">
      <t>ヒッス</t>
    </rPh>
    <rPh sb="3" eb="5">
      <t>テイシュツ</t>
    </rPh>
    <rPh sb="7" eb="9">
      <t>ショメイ</t>
    </rPh>
    <rPh sb="10" eb="12">
      <t>オウイン</t>
    </rPh>
    <rPh sb="17" eb="20">
      <t>インサツブツ</t>
    </rPh>
    <rPh sb="21" eb="23">
      <t>テイシュツ</t>
    </rPh>
    <phoneticPr fontId="4"/>
  </si>
  <si>
    <t>7,16</t>
    <phoneticPr fontId="4"/>
  </si>
  <si>
    <t>7,16</t>
    <phoneticPr fontId="4"/>
  </si>
  <si>
    <t>7,16</t>
    <phoneticPr fontId="4"/>
  </si>
  <si>
    <t>7,16</t>
    <phoneticPr fontId="4"/>
  </si>
  <si>
    <t>9,10,16,19</t>
    <phoneticPr fontId="4"/>
  </si>
  <si>
    <t>11,16,20</t>
    <phoneticPr fontId="4"/>
  </si>
  <si>
    <t>7,16</t>
    <phoneticPr fontId="4"/>
  </si>
  <si>
    <t>12,16,21</t>
    <phoneticPr fontId="4"/>
  </si>
  <si>
    <t>7,16</t>
    <phoneticPr fontId="4"/>
  </si>
  <si>
    <t>13,16,22</t>
    <phoneticPr fontId="4"/>
  </si>
  <si>
    <t>5,8</t>
    <phoneticPr fontId="4"/>
  </si>
  <si>
    <r>
      <t>※下水道工事及び管更生工事の
場合は、</t>
    </r>
    <r>
      <rPr>
        <b/>
        <sz val="10"/>
        <rFont val="ＭＳ Ｐゴシック"/>
        <family val="3"/>
        <charset val="128"/>
      </rPr>
      <t>「管径」</t>
    </r>
    <r>
      <rPr>
        <sz val="10"/>
        <rFont val="ＭＳ Ｐゴシック"/>
        <family val="3"/>
        <charset val="128"/>
      </rPr>
      <t>を必ず入力してく
ださい</t>
    </r>
    <rPh sb="1" eb="4">
      <t>ゲスイドウ</t>
    </rPh>
    <rPh sb="4" eb="6">
      <t>コウジ</t>
    </rPh>
    <rPh sb="6" eb="7">
      <t>オヨ</t>
    </rPh>
    <rPh sb="8" eb="9">
      <t>カン</t>
    </rPh>
    <rPh sb="9" eb="11">
      <t>コウセイ</t>
    </rPh>
    <rPh sb="11" eb="13">
      <t>コウジ</t>
    </rPh>
    <rPh sb="15" eb="17">
      <t>バアイ</t>
    </rPh>
    <rPh sb="20" eb="21">
      <t>カン</t>
    </rPh>
    <rPh sb="21" eb="22">
      <t>ケイ</t>
    </rPh>
    <rPh sb="24" eb="25">
      <t>カナラ</t>
    </rPh>
    <rPh sb="26" eb="28">
      <t>ニュウリョク</t>
    </rPh>
    <phoneticPr fontId="4"/>
  </si>
  <si>
    <t>前払金の有無を考慮せずに本支店経費を算出している場合</t>
    <rPh sb="0" eb="2">
      <t>マエバラ</t>
    </rPh>
    <rPh sb="2" eb="3">
      <t>キン</t>
    </rPh>
    <rPh sb="4" eb="6">
      <t>ウム</t>
    </rPh>
    <rPh sb="7" eb="9">
      <t>コウリョ</t>
    </rPh>
    <rPh sb="12" eb="13">
      <t>ホン</t>
    </rPh>
    <rPh sb="13" eb="14">
      <t>シテン</t>
    </rPh>
    <rPh sb="14" eb="15">
      <t>ホンテン</t>
    </rPh>
    <rPh sb="15" eb="17">
      <t>ケイヒ</t>
    </rPh>
    <rPh sb="18" eb="20">
      <t>サンシュツ</t>
    </rPh>
    <rPh sb="24" eb="26">
      <t>バアイ</t>
    </rPh>
    <phoneticPr fontId="3"/>
  </si>
  <si>
    <t>本支店経費率</t>
    <rPh sb="0" eb="1">
      <t>ホン</t>
    </rPh>
    <rPh sb="1" eb="3">
      <t>シテン</t>
    </rPh>
    <rPh sb="3" eb="5">
      <t>ケイヒ</t>
    </rPh>
    <rPh sb="5" eb="6">
      <t>リツ</t>
    </rPh>
    <phoneticPr fontId="3"/>
  </si>
  <si>
    <t>その他</t>
    <rPh sb="0" eb="3">
      <t>ソノタ</t>
    </rPh>
    <phoneticPr fontId="4"/>
  </si>
  <si>
    <t>農水</t>
    <rPh sb="0" eb="2">
      <t>ノウスイ</t>
    </rPh>
    <phoneticPr fontId="4"/>
  </si>
  <si>
    <t>発注【工事情報】</t>
    <rPh sb="0" eb="2">
      <t>ハッチュウ</t>
    </rPh>
    <rPh sb="3" eb="5">
      <t>コウジ</t>
    </rPh>
    <rPh sb="5" eb="7">
      <t>ジョウホウ</t>
    </rPh>
    <phoneticPr fontId="4"/>
  </si>
  <si>
    <t>元請【一般事項】</t>
    <rPh sb="0" eb="2">
      <t>モトウケ</t>
    </rPh>
    <rPh sb="3" eb="5">
      <t>イッパン</t>
    </rPh>
    <rPh sb="5" eb="7">
      <t>ジコウ</t>
    </rPh>
    <phoneticPr fontId="4"/>
  </si>
  <si>
    <t>発注【一般事項】</t>
    <rPh sb="0" eb="2">
      <t>ハッチュウ</t>
    </rPh>
    <rPh sb="3" eb="5">
      <t>イッパン</t>
    </rPh>
    <rPh sb="5" eb="7">
      <t>ジコウ</t>
    </rPh>
    <phoneticPr fontId="4"/>
  </si>
  <si>
    <t>発注【工事費】</t>
    <rPh sb="0" eb="2">
      <t>ハッチュウ</t>
    </rPh>
    <rPh sb="3" eb="6">
      <t>コウジヒ</t>
    </rPh>
    <phoneticPr fontId="4"/>
  </si>
  <si>
    <t>受注者側の現場管理費が極端に多い場合は、『社員等従業員給料手当』に労働者の給料手当が誤計上されていないか確認する。（8.労務費参照）</t>
    <rPh sb="0" eb="3">
      <t>ジュチュウシャ</t>
    </rPh>
    <rPh sb="3" eb="4">
      <t>ガワ</t>
    </rPh>
    <rPh sb="5" eb="7">
      <t>ゲンバ</t>
    </rPh>
    <rPh sb="7" eb="10">
      <t>カンリヒ</t>
    </rPh>
    <rPh sb="42" eb="43">
      <t>ゴ</t>
    </rPh>
    <rPh sb="43" eb="45">
      <t>ケイジョウ</t>
    </rPh>
    <rPh sb="52" eb="54">
      <t>カクニン</t>
    </rPh>
    <rPh sb="60" eb="63">
      <t>ロウムヒ</t>
    </rPh>
    <rPh sb="63" eb="65">
      <t>サンショウ</t>
    </rPh>
    <phoneticPr fontId="4"/>
  </si>
  <si>
    <t>○</t>
    <phoneticPr fontId="4"/>
  </si>
  <si>
    <t>確認済</t>
    <rPh sb="0" eb="2">
      <t>カクニン</t>
    </rPh>
    <rPh sb="2" eb="3">
      <t>ズ</t>
    </rPh>
    <phoneticPr fontId="4"/>
  </si>
  <si>
    <t>-</t>
    <phoneticPr fontId="4"/>
  </si>
  <si>
    <t>-</t>
    <phoneticPr fontId="4"/>
  </si>
  <si>
    <t>直接工事費の労務費に対して極端に小さい、又は大きくないか確認する。極端に小さい又は大きい場合は、労務費の計上金額及び労働者延人員の入力間違いがないか再確認する。</t>
    <rPh sb="0" eb="2">
      <t>チョクセツ</t>
    </rPh>
    <rPh sb="2" eb="5">
      <t>コウジヒ</t>
    </rPh>
    <rPh sb="6" eb="9">
      <t>ロウムヒ</t>
    </rPh>
    <rPh sb="10" eb="11">
      <t>タイ</t>
    </rPh>
    <rPh sb="13" eb="15">
      <t>キョクタン</t>
    </rPh>
    <rPh sb="16" eb="17">
      <t>チイ</t>
    </rPh>
    <rPh sb="20" eb="21">
      <t>マタ</t>
    </rPh>
    <rPh sb="22" eb="23">
      <t>オオ</t>
    </rPh>
    <rPh sb="28" eb="30">
      <t>カクニン</t>
    </rPh>
    <rPh sb="33" eb="35">
      <t>キョクタン</t>
    </rPh>
    <rPh sb="36" eb="37">
      <t>チイ</t>
    </rPh>
    <rPh sb="39" eb="40">
      <t>マタ</t>
    </rPh>
    <rPh sb="41" eb="42">
      <t>オオ</t>
    </rPh>
    <rPh sb="44" eb="46">
      <t>バアイ</t>
    </rPh>
    <rPh sb="48" eb="51">
      <t>ロウムヒ</t>
    </rPh>
    <rPh sb="52" eb="54">
      <t>ケイジョウ</t>
    </rPh>
    <rPh sb="54" eb="56">
      <t>キンガク</t>
    </rPh>
    <rPh sb="56" eb="57">
      <t>オヨ</t>
    </rPh>
    <rPh sb="58" eb="61">
      <t>ロウドウシャ</t>
    </rPh>
    <rPh sb="61" eb="62">
      <t>ノ</t>
    </rPh>
    <rPh sb="62" eb="64">
      <t>ジンイン</t>
    </rPh>
    <rPh sb="65" eb="67">
      <t>ニュウリョク</t>
    </rPh>
    <rPh sb="67" eb="69">
      <t>マチガ</t>
    </rPh>
    <rPh sb="74" eb="77">
      <t>サイカクニン</t>
    </rPh>
    <phoneticPr fontId="4"/>
  </si>
  <si>
    <t>工期</t>
    <rPh sb="0" eb="2">
      <t>コウキ</t>
    </rPh>
    <phoneticPr fontId="4"/>
  </si>
  <si>
    <t>工事情報</t>
    <rPh sb="0" eb="2">
      <t>コウジ</t>
    </rPh>
    <rPh sb="2" eb="4">
      <t>ジョウホウ</t>
    </rPh>
    <phoneticPr fontId="4"/>
  </si>
  <si>
    <t>建設</t>
    <rPh sb="0" eb="2">
      <t>ケンセツ</t>
    </rPh>
    <phoneticPr fontId="4"/>
  </si>
  <si>
    <t>工事費</t>
    <rPh sb="0" eb="3">
      <t>コウジヒ</t>
    </rPh>
    <phoneticPr fontId="4"/>
  </si>
  <si>
    <t>積　　算</t>
    <rPh sb="0" eb="4">
      <t>セキサン</t>
    </rPh>
    <phoneticPr fontId="4"/>
  </si>
  <si>
    <t>営繕費</t>
    <rPh sb="0" eb="2">
      <t>エイゼン</t>
    </rPh>
    <rPh sb="2" eb="3">
      <t>ヒ</t>
    </rPh>
    <phoneticPr fontId="4"/>
  </si>
  <si>
    <t>下請者数</t>
    <rPh sb="0" eb="2">
      <t>シタウケ</t>
    </rPh>
    <rPh sb="2" eb="3">
      <t>シャ</t>
    </rPh>
    <rPh sb="3" eb="4">
      <t>スウ</t>
    </rPh>
    <phoneticPr fontId="4"/>
  </si>
  <si>
    <t>元下関係、下請者数を施工体制台帳で確認する。</t>
    <rPh sb="0" eb="1">
      <t>モト</t>
    </rPh>
    <rPh sb="1" eb="2">
      <t>シタ</t>
    </rPh>
    <rPh sb="2" eb="4">
      <t>カンケイ</t>
    </rPh>
    <rPh sb="5" eb="7">
      <t>シタウケ</t>
    </rPh>
    <rPh sb="7" eb="8">
      <t>シャ</t>
    </rPh>
    <rPh sb="8" eb="9">
      <t>スウ</t>
    </rPh>
    <rPh sb="10" eb="12">
      <t>セコウ</t>
    </rPh>
    <rPh sb="12" eb="14">
      <t>タイセイ</t>
    </rPh>
    <rPh sb="14" eb="16">
      <t>ダイチョウ</t>
    </rPh>
    <rPh sb="17" eb="19">
      <t>カクニン</t>
    </rPh>
    <phoneticPr fontId="4"/>
  </si>
  <si>
    <t>「法定福利費」 
 労災保険料
 雇用保険料
 健康保険料
 厚生年金保険料
 建退共制度掛金
 船員保険料</t>
    <rPh sb="1" eb="3">
      <t>ホウテイ</t>
    </rPh>
    <rPh sb="3" eb="5">
      <t>フクリ</t>
    </rPh>
    <rPh sb="5" eb="6">
      <t>ヒ</t>
    </rPh>
    <rPh sb="10" eb="12">
      <t>ロウサイ</t>
    </rPh>
    <rPh sb="12" eb="15">
      <t>ホケンリョウ</t>
    </rPh>
    <phoneticPr fontId="4"/>
  </si>
  <si>
    <t>C</t>
    <phoneticPr fontId="4"/>
  </si>
  <si>
    <t>職     種</t>
    <phoneticPr fontId="4"/>
  </si>
  <si>
    <t>役 職 名</t>
    <phoneticPr fontId="4"/>
  </si>
  <si>
    <t>現 場 管 理 作 業 上 の 分 担</t>
    <phoneticPr fontId="4"/>
  </si>
  <si>
    <t>f.</t>
    <phoneticPr fontId="4"/>
  </si>
  <si>
    <t>平 均 基 本 給</t>
    <phoneticPr fontId="4"/>
  </si>
  <si>
    <t>(千円)</t>
    <phoneticPr fontId="4"/>
  </si>
  <si>
    <t>g.</t>
    <phoneticPr fontId="4"/>
  </si>
  <si>
    <t>平 均 時 間 外 手 当</t>
    <phoneticPr fontId="4"/>
  </si>
  <si>
    <t>h.</t>
    <phoneticPr fontId="4"/>
  </si>
  <si>
    <t>平 均 そ の 他 手 当</t>
    <phoneticPr fontId="4"/>
  </si>
  <si>
    <t>り</t>
    <phoneticPr fontId="4"/>
  </si>
  <si>
    <t>※</t>
    <phoneticPr fontId="4"/>
  </si>
  <si>
    <t>i.</t>
    <phoneticPr fontId="4"/>
  </si>
  <si>
    <t>平 均 給 料 手 当 料</t>
    <phoneticPr fontId="4"/>
  </si>
  <si>
    <t>E</t>
    <phoneticPr fontId="4"/>
  </si>
  <si>
    <t>j.</t>
    <phoneticPr fontId="4"/>
  </si>
  <si>
    <t>金     額</t>
    <phoneticPr fontId="4"/>
  </si>
  <si>
    <t>02月</t>
    <phoneticPr fontId="4"/>
  </si>
  <si>
    <t>03月</t>
    <phoneticPr fontId="4"/>
  </si>
  <si>
    <t>04月</t>
    <phoneticPr fontId="4"/>
  </si>
  <si>
    <t>05月</t>
    <phoneticPr fontId="4"/>
  </si>
  <si>
    <t>06月</t>
    <phoneticPr fontId="4"/>
  </si>
  <si>
    <t>07月</t>
    <phoneticPr fontId="4"/>
  </si>
  <si>
    <t>08月</t>
    <phoneticPr fontId="4"/>
  </si>
  <si>
    <t>09月</t>
    <phoneticPr fontId="4"/>
  </si>
  <si>
    <t>10月</t>
    <phoneticPr fontId="4"/>
  </si>
  <si>
    <t>11月</t>
    <phoneticPr fontId="4"/>
  </si>
  <si>
    <t>12月</t>
    <phoneticPr fontId="4"/>
  </si>
  <si>
    <t>01月</t>
    <phoneticPr fontId="4"/>
  </si>
  <si>
    <t>期　間</t>
    <phoneticPr fontId="11"/>
  </si>
  <si>
    <t>月</t>
    <phoneticPr fontId="4"/>
  </si>
  <si>
    <t>日</t>
    <phoneticPr fontId="4"/>
  </si>
  <si>
    <t>E</t>
    <phoneticPr fontId="4"/>
  </si>
  <si>
    <t>※</t>
    <phoneticPr fontId="4"/>
  </si>
  <si>
    <t>（千円）</t>
    <phoneticPr fontId="11"/>
  </si>
  <si>
    <t>1)貨物自動車等</t>
    <phoneticPr fontId="11"/>
  </si>
  <si>
    <r>
      <t>運搬費</t>
    </r>
    <r>
      <rPr>
        <sz val="8"/>
        <rFont val="ＭＳ Ｐゴシック"/>
        <family val="3"/>
        <charset val="128"/>
      </rPr>
      <t>（千円）</t>
    </r>
    <phoneticPr fontId="4"/>
  </si>
  <si>
    <t>　による運搬</t>
    <phoneticPr fontId="4"/>
  </si>
  <si>
    <r>
      <t>運搬距離</t>
    </r>
    <r>
      <rPr>
        <sz val="8"/>
        <rFont val="ＭＳ Ｐゴシック"/>
        <family val="3"/>
        <charset val="128"/>
      </rPr>
      <t>（Km）</t>
    </r>
    <phoneticPr fontId="4"/>
  </si>
  <si>
    <r>
      <t>運搬費</t>
    </r>
    <r>
      <rPr>
        <sz val="8"/>
        <rFont val="ＭＳ Ｐゴシック"/>
        <family val="3"/>
        <charset val="128"/>
      </rPr>
      <t>（千円）</t>
    </r>
    <phoneticPr fontId="4"/>
  </si>
  <si>
    <t>3)日々回送</t>
    <phoneticPr fontId="11"/>
  </si>
  <si>
    <t>　による運搬</t>
    <phoneticPr fontId="4"/>
  </si>
  <si>
    <r>
      <t>運搬費</t>
    </r>
    <r>
      <rPr>
        <sz val="8"/>
        <rFont val="ＭＳ Ｐゴシック"/>
        <family val="3"/>
        <charset val="128"/>
      </rPr>
      <t>（千円）</t>
    </r>
    <phoneticPr fontId="4"/>
  </si>
  <si>
    <r>
      <t>運搬費</t>
    </r>
    <r>
      <rPr>
        <sz val="8"/>
        <rFont val="ＭＳ Ｐゴシック"/>
        <family val="3"/>
        <charset val="128"/>
      </rPr>
      <t>（千円）</t>
    </r>
    <phoneticPr fontId="4"/>
  </si>
  <si>
    <t>1)貨物自動車等</t>
    <phoneticPr fontId="11"/>
  </si>
  <si>
    <t>　による運搬</t>
    <phoneticPr fontId="4"/>
  </si>
  <si>
    <t>Ⅲ</t>
    <phoneticPr fontId="4"/>
  </si>
  <si>
    <t>工事費内訳</t>
    <phoneticPr fontId="4"/>
  </si>
  <si>
    <t xml:space="preserve">            ※都道府県、政令指定都市または、下水道事業団等の担当者</t>
    <rPh sb="13" eb="17">
      <t>トドウフケン</t>
    </rPh>
    <rPh sb="18" eb="20">
      <t>セイレイ</t>
    </rPh>
    <rPh sb="36" eb="39">
      <t>タントウシャ</t>
    </rPh>
    <phoneticPr fontId="4"/>
  </si>
  <si>
    <t>　　　②発注事務所等担当者　　→　支社等担当者</t>
    <rPh sb="4" eb="6">
      <t>ハッチュウ</t>
    </rPh>
    <rPh sb="9" eb="10">
      <t>トウ</t>
    </rPh>
    <rPh sb="17" eb="19">
      <t>シシャ</t>
    </rPh>
    <rPh sb="20" eb="23">
      <t>タントウシャ</t>
    </rPh>
    <phoneticPr fontId="4"/>
  </si>
  <si>
    <t>東日本高速道路㈱</t>
    <phoneticPr fontId="4"/>
  </si>
  <si>
    <t>中日本高速道路㈱</t>
    <phoneticPr fontId="4"/>
  </si>
  <si>
    <t>西日本高速道路㈱</t>
    <phoneticPr fontId="4"/>
  </si>
  <si>
    <t>労働者の慰安旅行費                    　      
労働者の慰安会費用                   　    
労働者の慶弔金</t>
    <rPh sb="8" eb="9">
      <t>ヒ</t>
    </rPh>
    <phoneticPr fontId="4"/>
  </si>
  <si>
    <t>通年合計</t>
    <rPh sb="0" eb="2">
      <t>ツウネン</t>
    </rPh>
    <rPh sb="2" eb="4">
      <t>ゴウケイ</t>
    </rPh>
    <phoneticPr fontId="4"/>
  </si>
  <si>
    <t>f.金額の合計値</t>
    <rPh sb="2" eb="4">
      <t>キンガク</t>
    </rPh>
    <rPh sb="5" eb="8">
      <t>ゴウケイチ</t>
    </rPh>
    <phoneticPr fontId="4"/>
  </si>
  <si>
    <t>現場労働者にかかわる</t>
    <rPh sb="2" eb="4">
      <t>ロウドウ</t>
    </rPh>
    <phoneticPr fontId="4"/>
  </si>
  <si>
    <t>　未入力でないことを確認する</t>
    <rPh sb="1" eb="2">
      <t>ミキニュウ</t>
    </rPh>
    <rPh sb="2" eb="4">
      <t>ニュウリョク</t>
    </rPh>
    <phoneticPr fontId="3"/>
  </si>
  <si>
    <t>（例1234-1111-3333)</t>
    <rPh sb="1" eb="2">
      <t>レイ</t>
    </rPh>
    <phoneticPr fontId="3"/>
  </si>
  <si>
    <t>労働者送迎費</t>
    <rPh sb="0" eb="2">
      <t>ロウドウ</t>
    </rPh>
    <phoneticPr fontId="3"/>
  </si>
  <si>
    <t>発注者積算金額と受注者実績金額の乖離が大きい、または、発注者と受注者のどちらか一方だけの費用計上となっている場合は、入力金額の再確認を行う。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54" eb="56">
      <t>バアイ</t>
    </rPh>
    <rPh sb="58" eb="60">
      <t>ニュウリョク</t>
    </rPh>
    <rPh sb="60" eb="62">
      <t>キンガク</t>
    </rPh>
    <rPh sb="63" eb="64">
      <t>サイ</t>
    </rPh>
    <rPh sb="64" eb="66">
      <t>カクニン</t>
    </rPh>
    <rPh sb="67" eb="68">
      <t>オコナ</t>
    </rPh>
    <phoneticPr fontId="4"/>
  </si>
  <si>
    <t>本支店等の社員が現場支援をした場合の費用は、A-1'票「本支店等の社員が現場支援に要した費用内訳書」に計上する。また、計上されている支援内容が適正なものか確認する。</t>
    <rPh sb="0" eb="3">
      <t>ホンシテン</t>
    </rPh>
    <rPh sb="3" eb="4">
      <t>トウ</t>
    </rPh>
    <rPh sb="5" eb="7">
      <t>シャイン</t>
    </rPh>
    <rPh sb="8" eb="10">
      <t>ゲンバ</t>
    </rPh>
    <rPh sb="10" eb="12">
      <t>シエン</t>
    </rPh>
    <rPh sb="15" eb="17">
      <t>バアイ</t>
    </rPh>
    <rPh sb="18" eb="20">
      <t>ヒヨウ</t>
    </rPh>
    <rPh sb="26" eb="27">
      <t>ヒョウ</t>
    </rPh>
    <rPh sb="28" eb="31">
      <t>ホンシテン</t>
    </rPh>
    <rPh sb="31" eb="32">
      <t>トウ</t>
    </rPh>
    <rPh sb="33" eb="35">
      <t>シャイン</t>
    </rPh>
    <rPh sb="36" eb="38">
      <t>ゲンバ</t>
    </rPh>
    <rPh sb="38" eb="40">
      <t>シエン</t>
    </rPh>
    <rPh sb="41" eb="42">
      <t>ヨウ</t>
    </rPh>
    <rPh sb="44" eb="46">
      <t>ヒヨウ</t>
    </rPh>
    <rPh sb="46" eb="49">
      <t>ウチワケショ</t>
    </rPh>
    <rPh sb="51" eb="53">
      <t>ケイジョウ</t>
    </rPh>
    <rPh sb="59" eb="61">
      <t>ケイジョウ</t>
    </rPh>
    <rPh sb="66" eb="68">
      <t>シエン</t>
    </rPh>
    <rPh sb="68" eb="70">
      <t>ナイヨウ</t>
    </rPh>
    <rPh sb="71" eb="73">
      <t>テキセイ</t>
    </rPh>
    <rPh sb="77" eb="79">
      <t>カクニン</t>
    </rPh>
    <phoneticPr fontId="4"/>
  </si>
  <si>
    <t>当初本支店経費割当金</t>
    <rPh sb="0" eb="2">
      <t>トウショ</t>
    </rPh>
    <rPh sb="2" eb="5">
      <t>ホンシテン</t>
    </rPh>
    <rPh sb="7" eb="9">
      <t>ワリアテ</t>
    </rPh>
    <rPh sb="9" eb="10">
      <t>キン</t>
    </rPh>
    <phoneticPr fontId="3"/>
  </si>
  <si>
    <t>元請者</t>
    <rPh sb="0" eb="2">
      <t>モトウケ</t>
    </rPh>
    <rPh sb="2" eb="3">
      <t>シャ</t>
    </rPh>
    <phoneticPr fontId="4"/>
  </si>
  <si>
    <t>●●建設（株）</t>
  </si>
  <si>
    <r>
      <t>本チェックリストは、</t>
    </r>
    <r>
      <rPr>
        <b/>
        <sz val="11"/>
        <rFont val="ＭＳ Ｐゴシック"/>
        <family val="3"/>
        <charset val="128"/>
      </rPr>
      <t>下請会社への調査票配布の確認</t>
    </r>
    <r>
      <rPr>
        <sz val="11"/>
        <rFont val="ＭＳ Ｐ明朝"/>
        <family val="1"/>
        <charset val="128"/>
      </rPr>
      <t>及び、調査票入力システムで入力した受発注の</t>
    </r>
    <rPh sb="10" eb="12">
      <t>シタウケ</t>
    </rPh>
    <rPh sb="12" eb="14">
      <t>カイシャ</t>
    </rPh>
    <rPh sb="16" eb="19">
      <t>チョウサヒョウ</t>
    </rPh>
    <rPh sb="19" eb="21">
      <t>ハイフ</t>
    </rPh>
    <rPh sb="22" eb="24">
      <t>カクニン</t>
    </rPh>
    <rPh sb="24" eb="25">
      <t>オヨ</t>
    </rPh>
    <phoneticPr fontId="4"/>
  </si>
  <si>
    <t>　確認欄に○印を記入する。</t>
    <phoneticPr fontId="4"/>
  </si>
  <si>
    <t>舗装工</t>
    <rPh sb="0" eb="2">
      <t>ホソウ</t>
    </rPh>
    <rPh sb="2" eb="3">
      <t>コウ</t>
    </rPh>
    <phoneticPr fontId="4"/>
  </si>
  <si>
    <t>品質管理</t>
    <rPh sb="0" eb="2">
      <t>ヒンシツ</t>
    </rPh>
    <rPh sb="2" eb="4">
      <t>カンリ</t>
    </rPh>
    <phoneticPr fontId="4"/>
  </si>
  <si>
    <t>測量</t>
    <rPh sb="0" eb="2">
      <t>ソクリョウ</t>
    </rPh>
    <phoneticPr fontId="4"/>
  </si>
  <si>
    <t>Ｂ舗装</t>
  </si>
  <si>
    <t>Ａ建設 （株）</t>
    <phoneticPr fontId="4"/>
  </si>
  <si>
    <t>Ｂ舗装</t>
    <phoneticPr fontId="4"/>
  </si>
  <si>
    <t>Ｃ警備</t>
    <phoneticPr fontId="4"/>
  </si>
  <si>
    <t>Ｄ技術</t>
    <phoneticPr fontId="4"/>
  </si>
  <si>
    <t>Ｅ測量</t>
    <phoneticPr fontId="4"/>
  </si>
  <si>
    <t>安全留意度
「建設工事公衆災害防止対策要綱」について選択</t>
    <rPh sb="26" eb="28">
      <t>センタク</t>
    </rPh>
    <phoneticPr fontId="4"/>
  </si>
  <si>
    <t>(１)</t>
    <phoneticPr fontId="4"/>
  </si>
  <si>
    <t>(３)</t>
    <phoneticPr fontId="4"/>
  </si>
  <si>
    <t>(４)</t>
    <phoneticPr fontId="4"/>
  </si>
  <si>
    <t>(５)</t>
    <phoneticPr fontId="4"/>
  </si>
  <si>
    <t>イ</t>
    <phoneticPr fontId="4"/>
  </si>
  <si>
    <t>ロ</t>
    <phoneticPr fontId="4"/>
  </si>
  <si>
    <t>(６)</t>
    <phoneticPr fontId="4"/>
  </si>
  <si>
    <t>運搬費</t>
    <phoneticPr fontId="4"/>
  </si>
  <si>
    <t>1)</t>
    <phoneticPr fontId="4"/>
  </si>
  <si>
    <t>仮設材①</t>
    <phoneticPr fontId="4"/>
  </si>
  <si>
    <t>2)</t>
    <phoneticPr fontId="4"/>
  </si>
  <si>
    <t>仮設材②</t>
    <phoneticPr fontId="4"/>
  </si>
  <si>
    <t>3)</t>
    <phoneticPr fontId="4"/>
  </si>
  <si>
    <t>仮設材③</t>
    <phoneticPr fontId="4"/>
  </si>
  <si>
    <t>4)</t>
    <phoneticPr fontId="4"/>
  </si>
  <si>
    <t>Ｂ</t>
    <phoneticPr fontId="4"/>
  </si>
  <si>
    <t>貨物自動車等による運搬</t>
    <phoneticPr fontId="4"/>
  </si>
  <si>
    <t>Ｃ</t>
    <phoneticPr fontId="4"/>
  </si>
  <si>
    <t>建設機械Ⅱ</t>
    <phoneticPr fontId="4"/>
  </si>
  <si>
    <t>貨物自動車等 による運搬</t>
    <phoneticPr fontId="4"/>
  </si>
  <si>
    <t>自走 による運搬</t>
    <phoneticPr fontId="4"/>
  </si>
  <si>
    <t>Ａ</t>
    <phoneticPr fontId="4"/>
  </si>
  <si>
    <t>安全管理費</t>
    <phoneticPr fontId="4"/>
  </si>
  <si>
    <t>4)</t>
    <phoneticPr fontId="4"/>
  </si>
  <si>
    <t>○</t>
    <phoneticPr fontId="4"/>
  </si>
  <si>
    <t>⑨</t>
    <phoneticPr fontId="4"/>
  </si>
  <si>
    <t>※Ａ票Ⅰの工事請負金額</t>
    <rPh sb="2" eb="3">
      <t>ヒョウ</t>
    </rPh>
    <rPh sb="5" eb="7">
      <t>コウジ</t>
    </rPh>
    <rPh sb="7" eb="9">
      <t>ウケオ</t>
    </rPh>
    <rPh sb="9" eb="11">
      <t>キンガク</t>
    </rPh>
    <phoneticPr fontId="3"/>
  </si>
  <si>
    <t>営繕費のうち、地代に要した費用</t>
    <phoneticPr fontId="4"/>
  </si>
  <si>
    <t>延実人員数と作業日数</t>
    <phoneticPr fontId="4"/>
  </si>
  <si>
    <t>(1)</t>
    <phoneticPr fontId="4"/>
  </si>
  <si>
    <t>(2)</t>
    <phoneticPr fontId="4"/>
  </si>
  <si>
    <t>(１)のうち通勤労働者延人員</t>
    <phoneticPr fontId="4"/>
  </si>
  <si>
    <t>(3)</t>
    <phoneticPr fontId="4"/>
  </si>
  <si>
    <t>(4)</t>
    <phoneticPr fontId="4"/>
  </si>
  <si>
    <t>(5)</t>
    <phoneticPr fontId="4"/>
  </si>
  <si>
    <t>技能関係等従事者延人員</t>
    <phoneticPr fontId="4"/>
  </si>
  <si>
    <t>(6)</t>
    <phoneticPr fontId="4"/>
  </si>
  <si>
    <t>(7)</t>
    <phoneticPr fontId="4"/>
  </si>
  <si>
    <r>
      <t>0</t>
    </r>
    <r>
      <rPr>
        <sz val="11"/>
        <rFont val="ＭＳ Ｐゴシック"/>
        <family val="3"/>
        <charset val="128"/>
      </rPr>
      <t>12-345-6789</t>
    </r>
    <phoneticPr fontId="4"/>
  </si>
  <si>
    <r>
      <t>1</t>
    </r>
    <r>
      <rPr>
        <sz val="11"/>
        <rFont val="ＭＳ Ｐゴシック"/>
        <family val="3"/>
        <charset val="128"/>
      </rPr>
      <t>23-456-7890</t>
    </r>
    <phoneticPr fontId="4"/>
  </si>
  <si>
    <r>
      <t>1</t>
    </r>
    <r>
      <rPr>
        <sz val="11"/>
        <rFont val="ＭＳ Ｐゴシック"/>
        <family val="3"/>
        <charset val="128"/>
      </rPr>
      <t>23-456-7899</t>
    </r>
    <phoneticPr fontId="4"/>
  </si>
  <si>
    <t>元請　太郎</t>
    <rPh sb="0" eb="2">
      <t>モトウケ</t>
    </rPh>
    <phoneticPr fontId="4"/>
  </si>
  <si>
    <r>
      <t>未入力（</t>
    </r>
    <r>
      <rPr>
        <b/>
        <sz val="10"/>
        <color indexed="8"/>
        <rFont val="ＭＳ Ｐ明朝"/>
        <family val="1"/>
        <charset val="128"/>
      </rPr>
      <t>※</t>
    </r>
    <r>
      <rPr>
        <sz val="10"/>
        <color indexed="8"/>
        <rFont val="ＭＳ Ｐ明朝"/>
        <family val="1"/>
        <charset val="128"/>
      </rPr>
      <t>印）・エラー箇所（</t>
    </r>
    <r>
      <rPr>
        <b/>
        <sz val="10"/>
        <color indexed="8"/>
        <rFont val="ＭＳ Ｐ明朝"/>
        <family val="1"/>
        <charset val="128"/>
      </rPr>
      <t>Ｅ</t>
    </r>
    <r>
      <rPr>
        <sz val="10"/>
        <color indexed="8"/>
        <rFont val="ＭＳ Ｐ明朝"/>
        <family val="1"/>
        <charset val="128"/>
      </rPr>
      <t>）がないか確認する</t>
    </r>
    <phoneticPr fontId="4"/>
  </si>
  <si>
    <t>下請会社の外注経費(外注一般管理費等)は、工事価格から工事実績額を差し引いた残額（下記により算出した金額）を入力することから極端に大きいまたは、小さい場合（目安として各下請会社の工事費に占める外注経費(外注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【外注経費(外注一般管理費等)】
外注経費(外注一般管理費等)=工事価格-｛直接工事費+間接工事費(外注経費(外注一般管理費等）を除く)+鋼橋等工場製作費+別途調査等工事価格｝</t>
    <rPh sb="10" eb="12">
      <t>ガイチュウ</t>
    </rPh>
    <rPh sb="12" eb="14">
      <t>イッパン</t>
    </rPh>
    <rPh sb="14" eb="17">
      <t>カンリヒ</t>
    </rPh>
    <rPh sb="17" eb="18">
      <t>トウ</t>
    </rPh>
    <rPh sb="38" eb="39">
      <t>ザン</t>
    </rPh>
    <rPh sb="41" eb="43">
      <t>カキ</t>
    </rPh>
    <rPh sb="46" eb="48">
      <t>サンシュツ</t>
    </rPh>
    <rPh sb="50" eb="52">
      <t>キンガク</t>
    </rPh>
    <rPh sb="54" eb="56">
      <t>ニュウリョク</t>
    </rPh>
    <rPh sb="65" eb="66">
      <t>オオ</t>
    </rPh>
    <rPh sb="72" eb="73">
      <t>チイ</t>
    </rPh>
    <rPh sb="78" eb="80">
      <t>メヤス</t>
    </rPh>
    <rPh sb="83" eb="84">
      <t>カク</t>
    </rPh>
    <rPh sb="84" eb="86">
      <t>シタウケ</t>
    </rPh>
    <rPh sb="86" eb="88">
      <t>カイシャ</t>
    </rPh>
    <rPh sb="89" eb="91">
      <t>コウジ</t>
    </rPh>
    <rPh sb="91" eb="92">
      <t>ヒ</t>
    </rPh>
    <rPh sb="93" eb="94">
      <t>シ</t>
    </rPh>
    <rPh sb="96" eb="98">
      <t>ガイチュウ</t>
    </rPh>
    <rPh sb="98" eb="100">
      <t>ケイヒ</t>
    </rPh>
    <rPh sb="101" eb="103">
      <t>ガイチュウ</t>
    </rPh>
    <rPh sb="103" eb="105">
      <t>イッパン</t>
    </rPh>
    <rPh sb="105" eb="108">
      <t>カンリヒ</t>
    </rPh>
    <rPh sb="108" eb="109">
      <t>トウ</t>
    </rPh>
    <rPh sb="111" eb="113">
      <t>ワリアイ</t>
    </rPh>
    <rPh sb="118" eb="120">
      <t>イジョウ</t>
    </rPh>
    <rPh sb="123" eb="125">
      <t>チョクセツ</t>
    </rPh>
    <rPh sb="125" eb="127">
      <t>コウジ</t>
    </rPh>
    <rPh sb="127" eb="128">
      <t>ヒ</t>
    </rPh>
    <rPh sb="128" eb="129">
      <t>オヨ</t>
    </rPh>
    <rPh sb="130" eb="132">
      <t>カンセツ</t>
    </rPh>
    <rPh sb="132" eb="134">
      <t>コウジ</t>
    </rPh>
    <rPh sb="134" eb="135">
      <t>ヒ</t>
    </rPh>
    <rPh sb="136" eb="138">
      <t>ケイジョウ</t>
    </rPh>
    <rPh sb="138" eb="140">
      <t>マチガ</t>
    </rPh>
    <rPh sb="142" eb="144">
      <t>カノウ</t>
    </rPh>
    <rPh sb="144" eb="145">
      <t>セイ</t>
    </rPh>
    <rPh sb="150" eb="151">
      <t>ツギ</t>
    </rPh>
    <rPh sb="152" eb="154">
      <t>ナイヨウ</t>
    </rPh>
    <rPh sb="158" eb="160">
      <t>カクニン</t>
    </rPh>
    <rPh sb="165" eb="167">
      <t>チョクセツ</t>
    </rPh>
    <rPh sb="167" eb="170">
      <t>コウジヒ</t>
    </rPh>
    <rPh sb="171" eb="173">
      <t>カンセツ</t>
    </rPh>
    <rPh sb="173" eb="176">
      <t>コウジヒ</t>
    </rPh>
    <rPh sb="177" eb="179">
      <t>ニジュウ</t>
    </rPh>
    <rPh sb="179" eb="181">
      <t>ケイジョウ</t>
    </rPh>
    <rPh sb="187" eb="189">
      <t>ヒヨウ</t>
    </rPh>
    <rPh sb="190" eb="192">
      <t>ケイジョウ</t>
    </rPh>
    <rPh sb="192" eb="193">
      <t>モ</t>
    </rPh>
    <rPh sb="200" eb="202">
      <t>ニュウリョク</t>
    </rPh>
    <rPh sb="202" eb="204">
      <t>キンガク</t>
    </rPh>
    <rPh sb="205" eb="206">
      <t>ケタ</t>
    </rPh>
    <rPh sb="206" eb="208">
      <t>マチガ</t>
    </rPh>
    <rPh sb="220" eb="222">
      <t>ガイチュウ</t>
    </rPh>
    <rPh sb="236" eb="238">
      <t>ガイチュウ</t>
    </rPh>
    <rPh sb="238" eb="240">
      <t>イッパン</t>
    </rPh>
    <rPh sb="240" eb="243">
      <t>カンリヒ</t>
    </rPh>
    <rPh sb="243" eb="244">
      <t>トウ</t>
    </rPh>
    <rPh sb="246" eb="248">
      <t>コウジ</t>
    </rPh>
    <rPh sb="248" eb="250">
      <t>カカク</t>
    </rPh>
    <rPh sb="252" eb="254">
      <t>チョクセツ</t>
    </rPh>
    <rPh sb="254" eb="257">
      <t>コウジヒ</t>
    </rPh>
    <rPh sb="258" eb="260">
      <t>カンセツ</t>
    </rPh>
    <rPh sb="260" eb="263">
      <t>コウジヒ</t>
    </rPh>
    <rPh sb="276" eb="277">
      <t>トウ</t>
    </rPh>
    <rPh sb="279" eb="280">
      <t>ノゾ</t>
    </rPh>
    <rPh sb="283" eb="285">
      <t>コウキョウ</t>
    </rPh>
    <rPh sb="285" eb="286">
      <t>トウ</t>
    </rPh>
    <rPh sb="286" eb="288">
      <t>コウジョウ</t>
    </rPh>
    <rPh sb="288" eb="291">
      <t>セイサクヒ</t>
    </rPh>
    <rPh sb="292" eb="294">
      <t>ベット</t>
    </rPh>
    <rPh sb="294" eb="296">
      <t>チョウサ</t>
    </rPh>
    <rPh sb="296" eb="297">
      <t>トウ</t>
    </rPh>
    <rPh sb="297" eb="299">
      <t>コウジ</t>
    </rPh>
    <rPh sb="299" eb="301">
      <t>カカク</t>
    </rPh>
    <phoneticPr fontId="4"/>
  </si>
  <si>
    <t>船員保険料(介護保険料含む)</t>
    <phoneticPr fontId="4"/>
  </si>
  <si>
    <t>二次下請負者の外注経費(外注一般管理費等)の合計</t>
    <rPh sb="0" eb="2">
      <t>ニジ</t>
    </rPh>
    <rPh sb="2" eb="4">
      <t>シタウ</t>
    </rPh>
    <rPh sb="4" eb="5">
      <t>オ</t>
    </rPh>
    <rPh sb="5" eb="6">
      <t>シャ</t>
    </rPh>
    <rPh sb="7" eb="9">
      <t>ガイチュウ</t>
    </rPh>
    <rPh sb="9" eb="11">
      <t>ケイヒ</t>
    </rPh>
    <rPh sb="12" eb="14">
      <t>ガイチュウ</t>
    </rPh>
    <rPh sb="14" eb="16">
      <t>イッパン</t>
    </rPh>
    <rPh sb="16" eb="19">
      <t>カンリヒ</t>
    </rPh>
    <rPh sb="19" eb="20">
      <t>トウ</t>
    </rPh>
    <rPh sb="22" eb="24">
      <t>ゴウケイ</t>
    </rPh>
    <phoneticPr fontId="3"/>
  </si>
  <si>
    <t>工種区分が舗装又は維持における3t以上の建設機械の作業基地から現場までの貨物自動車等による運搬</t>
    <phoneticPr fontId="4"/>
  </si>
  <si>
    <t>舗装工事</t>
    <rPh sb="0" eb="2">
      <t>ホソウ</t>
    </rPh>
    <rPh sb="2" eb="4">
      <t>コウジ</t>
    </rPh>
    <phoneticPr fontId="4"/>
  </si>
  <si>
    <t>元請負業者</t>
    <phoneticPr fontId="4"/>
  </si>
  <si>
    <t>準備費のうち伐開・除根・除草等に要した費用</t>
    <rPh sb="12" eb="14">
      <t>ジョソウ</t>
    </rPh>
    <rPh sb="14" eb="15">
      <t>ナド</t>
    </rPh>
    <phoneticPr fontId="4"/>
  </si>
  <si>
    <t>数式</t>
  </si>
  <si>
    <t>E</t>
  </si>
  <si>
    <t>Ａ建設</t>
  </si>
  <si>
    <t>E測量</t>
  </si>
  <si>
    <t>○○○○工事</t>
    <phoneticPr fontId="4"/>
  </si>
  <si>
    <t>7,16</t>
    <phoneticPr fontId="4"/>
  </si>
  <si>
    <t>Ⅰ</t>
    <phoneticPr fontId="4"/>
  </si>
  <si>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4"/>
  </si>
  <si>
    <t>概　　要</t>
    <rPh sb="0" eb="1">
      <t>オオムネ</t>
    </rPh>
    <rPh sb="3" eb="4">
      <t>ヨウ</t>
    </rPh>
    <phoneticPr fontId="3"/>
  </si>
  <si>
    <t>現場管理費、一般管理費のみ対象とする場合</t>
    <rPh sb="18" eb="20">
      <t>バアイ</t>
    </rPh>
    <phoneticPr fontId="3"/>
  </si>
  <si>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3"/>
  </si>
  <si>
    <t>公共工事の請負工事費の算定にあたっては、土木工事積算要領に基づき積算を行っている。</t>
    <rPh sb="26" eb="28">
      <t>ヨウリョウ</t>
    </rPh>
    <phoneticPr fontId="4"/>
  </si>
  <si>
    <t>積算要領で規定している基準値等は、公共工事を対象に各種の実態調査を行い、その結果を基に決定</t>
    <rPh sb="2" eb="4">
      <t>ヨウリョウ</t>
    </rPh>
    <phoneticPr fontId="4"/>
  </si>
  <si>
    <t>下記の数式が自動計算されるので、該当する費用に入力漏れがないか確認する。
「①直接工事費」＋「(2)支給材料費」＋「(5)無償貸付機械等評価額」＋「ハ事業損失防止施設費」+「ロ準備費B処分費」－「管理費区分1～9」-「管理費区分Ｔのうち、3％または3000万円を超える額」</t>
    <rPh sb="0" eb="2">
      <t>カキ</t>
    </rPh>
    <rPh sb="3" eb="5">
      <t>スウシキ</t>
    </rPh>
    <rPh sb="6" eb="8">
      <t>ジドウ</t>
    </rPh>
    <rPh sb="8" eb="10">
      <t>ケイサン</t>
    </rPh>
    <rPh sb="16" eb="18">
      <t>ガイトウ</t>
    </rPh>
    <rPh sb="20" eb="22">
      <t>ヒヨウ</t>
    </rPh>
    <rPh sb="23" eb="25">
      <t>ニュウリョク</t>
    </rPh>
    <rPh sb="25" eb="26">
      <t>モ</t>
    </rPh>
    <rPh sb="31" eb="33">
      <t>カクニン</t>
    </rPh>
    <rPh sb="39" eb="41">
      <t>チョクセツ</t>
    </rPh>
    <rPh sb="41" eb="44">
      <t>コウジヒ</t>
    </rPh>
    <rPh sb="50" eb="52">
      <t>シキュウ</t>
    </rPh>
    <rPh sb="52" eb="55">
      <t>ザイリョウヒ</t>
    </rPh>
    <rPh sb="61" eb="63">
      <t>ムショウ</t>
    </rPh>
    <rPh sb="63" eb="65">
      <t>カシツケ</t>
    </rPh>
    <rPh sb="65" eb="68">
      <t>キカイナド</t>
    </rPh>
    <rPh sb="68" eb="71">
      <t>ヒョウカガク</t>
    </rPh>
    <rPh sb="75" eb="77">
      <t>ジギョウ</t>
    </rPh>
    <rPh sb="77" eb="79">
      <t>ソンシツ</t>
    </rPh>
    <rPh sb="79" eb="81">
      <t>ボウシ</t>
    </rPh>
    <rPh sb="81" eb="84">
      <t>シセツヒ</t>
    </rPh>
    <rPh sb="88" eb="90">
      <t>ジュンビ</t>
    </rPh>
    <rPh sb="90" eb="91">
      <t>ヒ</t>
    </rPh>
    <rPh sb="92" eb="94">
      <t>ショブン</t>
    </rPh>
    <rPh sb="94" eb="95">
      <t>ヒ</t>
    </rPh>
    <rPh sb="98" eb="101">
      <t>カンリヒ</t>
    </rPh>
    <rPh sb="101" eb="103">
      <t>クブン</t>
    </rPh>
    <rPh sb="109" eb="112">
      <t>カンリヒ</t>
    </rPh>
    <rPh sb="112" eb="114">
      <t>クブン</t>
    </rPh>
    <rPh sb="128" eb="130">
      <t>マンエン</t>
    </rPh>
    <rPh sb="131" eb="132">
      <t>コ</t>
    </rPh>
    <rPh sb="134" eb="135">
      <t>ガク</t>
    </rPh>
    <phoneticPr fontId="4"/>
  </si>
  <si>
    <t>○○事務所</t>
    <phoneticPr fontId="4"/>
  </si>
  <si>
    <t>測量等を現場管理的業務の技術者（監理(主任)技術者、現場代理人等）が実施した場合、当該費目と現場管理費の社員等従業員給料手当で二重計上等の間違いがないか確認する。（測量等を現場管理的業務の技術者（現場代理人等）が行った場合の費用は現場管理費の社員等従業員給料手当に計上する）</t>
    <rPh sb="0" eb="2">
      <t>ソクリョウ</t>
    </rPh>
    <rPh sb="2" eb="3">
      <t>トウ</t>
    </rPh>
    <rPh sb="4" eb="6">
      <t>ゲンバ</t>
    </rPh>
    <rPh sb="6" eb="8">
      <t>カンリ</t>
    </rPh>
    <rPh sb="8" eb="9">
      <t>テキ</t>
    </rPh>
    <rPh sb="9" eb="11">
      <t>ギョウム</t>
    </rPh>
    <rPh sb="12" eb="14">
      <t>ギジュツ</t>
    </rPh>
    <rPh sb="14" eb="15">
      <t>シャ</t>
    </rPh>
    <rPh sb="16" eb="18">
      <t>カンリ</t>
    </rPh>
    <rPh sb="19" eb="21">
      <t>シュニン</t>
    </rPh>
    <rPh sb="22" eb="25">
      <t>ギジュツシャ</t>
    </rPh>
    <rPh sb="26" eb="28">
      <t>ゲンバ</t>
    </rPh>
    <rPh sb="28" eb="31">
      <t>ダイリニン</t>
    </rPh>
    <rPh sb="31" eb="32">
      <t>トウ</t>
    </rPh>
    <rPh sb="34" eb="36">
      <t>ジッシ</t>
    </rPh>
    <rPh sb="38" eb="40">
      <t>バアイ</t>
    </rPh>
    <rPh sb="41" eb="43">
      <t>トウガイ</t>
    </rPh>
    <rPh sb="43" eb="45">
      <t>ヒモク</t>
    </rPh>
    <rPh sb="46" eb="48">
      <t>ゲンバ</t>
    </rPh>
    <rPh sb="48" eb="51">
      <t>カンリヒ</t>
    </rPh>
    <rPh sb="52" eb="54">
      <t>シャイン</t>
    </rPh>
    <rPh sb="54" eb="55">
      <t>トウ</t>
    </rPh>
    <rPh sb="55" eb="58">
      <t>ジュウギョウイン</t>
    </rPh>
    <rPh sb="58" eb="60">
      <t>キュウリョウ</t>
    </rPh>
    <rPh sb="60" eb="62">
      <t>テアテ</t>
    </rPh>
    <rPh sb="63" eb="65">
      <t>ニジュウ</t>
    </rPh>
    <rPh sb="65" eb="67">
      <t>ケイジョウ</t>
    </rPh>
    <rPh sb="67" eb="68">
      <t>トウ</t>
    </rPh>
    <rPh sb="69" eb="71">
      <t>マチガ</t>
    </rPh>
    <rPh sb="76" eb="78">
      <t>カクニン</t>
    </rPh>
    <rPh sb="106" eb="107">
      <t>オコナ</t>
    </rPh>
    <rPh sb="109" eb="111">
      <t>バアイ</t>
    </rPh>
    <rPh sb="112" eb="114">
      <t>ヒヨウ</t>
    </rPh>
    <rPh sb="115" eb="117">
      <t>ゲンバ</t>
    </rPh>
    <rPh sb="117" eb="120">
      <t>カンリヒ</t>
    </rPh>
    <rPh sb="121" eb="123">
      <t>シャイン</t>
    </rPh>
    <rPh sb="132" eb="134">
      <t>ケイジョウ</t>
    </rPh>
    <phoneticPr fontId="4"/>
  </si>
  <si>
    <t>社員等従業員給料手当との二重計上及び誤計上がないか確認する。（安全訓練費、安全大会、作業手順検討会や研修等で現場管理的業務の技術者（現場代理人等）が行った実務は、現場管理費の社員等従業員給料手当に計上する。）</t>
    <rPh sb="31" eb="33">
      <t>アンゼン</t>
    </rPh>
    <rPh sb="33" eb="35">
      <t>クンレン</t>
    </rPh>
    <rPh sb="35" eb="36">
      <t>ヒ</t>
    </rPh>
    <rPh sb="37" eb="39">
      <t>アンゼン</t>
    </rPh>
    <rPh sb="39" eb="41">
      <t>タイカイ</t>
    </rPh>
    <rPh sb="42" eb="44">
      <t>サギョウ</t>
    </rPh>
    <rPh sb="44" eb="46">
      <t>テジュン</t>
    </rPh>
    <rPh sb="46" eb="48">
      <t>ケントウ</t>
    </rPh>
    <rPh sb="48" eb="49">
      <t>カイ</t>
    </rPh>
    <rPh sb="50" eb="52">
      <t>ケンシュウ</t>
    </rPh>
    <rPh sb="52" eb="53">
      <t>トウ</t>
    </rPh>
    <rPh sb="74" eb="75">
      <t>オコナ</t>
    </rPh>
    <rPh sb="77" eb="79">
      <t>ジツム</t>
    </rPh>
    <phoneticPr fontId="4"/>
  </si>
  <si>
    <t>現場管理費の社員等従業員給料手当と直接工事費の労務費が適正に分離されているか確認する。労務費との二重計上や労働者の給料手当が誤計上されていないか確認する。（8.労務費参照）</t>
    <rPh sb="27" eb="29">
      <t>テキセイ</t>
    </rPh>
    <rPh sb="30" eb="32">
      <t>ブンリ</t>
    </rPh>
    <rPh sb="38" eb="40">
      <t>カクニン</t>
    </rPh>
    <rPh sb="43" eb="46">
      <t>ロウムヒ</t>
    </rPh>
    <rPh sb="48" eb="50">
      <t>ニジュウ</t>
    </rPh>
    <rPh sb="50" eb="52">
      <t>ケイジョウ</t>
    </rPh>
    <rPh sb="62" eb="63">
      <t>ゴ</t>
    </rPh>
    <rPh sb="80" eb="83">
      <t>ロウムヒ</t>
    </rPh>
    <rPh sb="83" eb="85">
      <t>サンショウ</t>
    </rPh>
    <phoneticPr fontId="4"/>
  </si>
  <si>
    <t>契約工期(最終）</t>
    <rPh sb="0" eb="2">
      <t>ケイヤク</t>
    </rPh>
    <rPh sb="2" eb="4">
      <t>コウキ</t>
    </rPh>
    <rPh sb="5" eb="7">
      <t>サイシュウ</t>
    </rPh>
    <phoneticPr fontId="4"/>
  </si>
  <si>
    <t>入札契約方式</t>
    <rPh sb="0" eb="2">
      <t>ニュウサツ</t>
    </rPh>
    <rPh sb="2" eb="4">
      <t>ケイヤク</t>
    </rPh>
    <rPh sb="4" eb="6">
      <t>ホウシキ</t>
    </rPh>
    <phoneticPr fontId="4"/>
  </si>
  <si>
    <t>一般競争入札の場合の評価方法</t>
    <rPh sb="0" eb="2">
      <t>イッパン</t>
    </rPh>
    <rPh sb="2" eb="4">
      <t>キョウソウ</t>
    </rPh>
    <rPh sb="4" eb="6">
      <t>ニュウサツ</t>
    </rPh>
    <rPh sb="7" eb="9">
      <t>バアイ</t>
    </rPh>
    <rPh sb="10" eb="12">
      <t>ヒョウカ</t>
    </rPh>
    <rPh sb="12" eb="14">
      <t>ホウホウ</t>
    </rPh>
    <phoneticPr fontId="4"/>
  </si>
  <si>
    <t>総合評価　標準Ⅰ型</t>
    <rPh sb="0" eb="2">
      <t>ソウゴウ</t>
    </rPh>
    <rPh sb="2" eb="4">
      <t>ヒョウカ</t>
    </rPh>
    <rPh sb="5" eb="7">
      <t>ヒョウジュン</t>
    </rPh>
    <rPh sb="8" eb="9">
      <t>ガタ</t>
    </rPh>
    <phoneticPr fontId="4"/>
  </si>
  <si>
    <t>総合評価の評価項目</t>
    <rPh sb="0" eb="2">
      <t>ソウゴウ</t>
    </rPh>
    <rPh sb="2" eb="4">
      <t>ヒョウカ</t>
    </rPh>
    <rPh sb="5" eb="7">
      <t>ヒョウカ</t>
    </rPh>
    <rPh sb="7" eb="9">
      <t>コウモク</t>
    </rPh>
    <phoneticPr fontId="4"/>
  </si>
  <si>
    <t>工事難易度</t>
    <rPh sb="0" eb="2">
      <t>コウジ</t>
    </rPh>
    <rPh sb="2" eb="5">
      <t>ナンイド</t>
    </rPh>
    <phoneticPr fontId="4"/>
  </si>
  <si>
    <t>Ⅲ</t>
  </si>
  <si>
    <t>中間技術検査の回数</t>
    <rPh sb="0" eb="2">
      <t>チュウカン</t>
    </rPh>
    <rPh sb="2" eb="4">
      <t>ギジュツ</t>
    </rPh>
    <rPh sb="4" eb="6">
      <t>ケンサ</t>
    </rPh>
    <rPh sb="7" eb="9">
      <t>カイスウ</t>
    </rPh>
    <phoneticPr fontId="4"/>
  </si>
  <si>
    <t>回</t>
    <rPh sb="0" eb="1">
      <t>カイ</t>
    </rPh>
    <phoneticPr fontId="4"/>
  </si>
  <si>
    <t>既済部分検査の回数</t>
    <rPh sb="0" eb="2">
      <t>キサイ</t>
    </rPh>
    <rPh sb="2" eb="4">
      <t>ブブン</t>
    </rPh>
    <rPh sb="4" eb="6">
      <t>ケンサ</t>
    </rPh>
    <rPh sb="7" eb="9">
      <t>カイスウ</t>
    </rPh>
    <phoneticPr fontId="4"/>
  </si>
  <si>
    <t>工事成績評点</t>
    <rPh sb="0" eb="2">
      <t>コウジ</t>
    </rPh>
    <rPh sb="2" eb="4">
      <t>セイセキ</t>
    </rPh>
    <rPh sb="4" eb="6">
      <t>ヒョウテン</t>
    </rPh>
    <phoneticPr fontId="4"/>
  </si>
  <si>
    <t>安全訓練費、安全大会、作業手順検討会や研修等に要した費用（会場の賃料、資料の印刷代、訓練・研修等で必要となった器機材のリース料等）について確認する。</t>
    <rPh sb="15" eb="17">
      <t>ケントウ</t>
    </rPh>
    <rPh sb="23" eb="24">
      <t>ヨウ</t>
    </rPh>
    <rPh sb="26" eb="28">
      <t>ヒヨウ</t>
    </rPh>
    <rPh sb="29" eb="31">
      <t>カイジョウ</t>
    </rPh>
    <rPh sb="32" eb="34">
      <t>チンリョウ</t>
    </rPh>
    <rPh sb="35" eb="37">
      <t>シリョウ</t>
    </rPh>
    <rPh sb="38" eb="41">
      <t>インサツダイ</t>
    </rPh>
    <rPh sb="42" eb="44">
      <t>クンレン</t>
    </rPh>
    <rPh sb="45" eb="47">
      <t>ケンシュウ</t>
    </rPh>
    <rPh sb="47" eb="48">
      <t>トウ</t>
    </rPh>
    <rPh sb="49" eb="51">
      <t>ヒツヨウ</t>
    </rPh>
    <rPh sb="55" eb="57">
      <t>キキ</t>
    </rPh>
    <rPh sb="57" eb="58">
      <t>ザイ</t>
    </rPh>
    <rPh sb="62" eb="63">
      <t>リョウ</t>
    </rPh>
    <rPh sb="63" eb="64">
      <t>トウ</t>
    </rPh>
    <rPh sb="69" eb="71">
      <t>カクニン</t>
    </rPh>
    <phoneticPr fontId="4"/>
  </si>
  <si>
    <t>架設桁、手延機、桁吊装置等</t>
  </si>
  <si>
    <t>トンネル用スライドセントルに要した費用</t>
  </si>
  <si>
    <t>▼</t>
  </si>
  <si>
    <t>4)合計金額</t>
    <rPh sb="4" eb="6">
      <t>キンガク</t>
    </rPh>
    <phoneticPr fontId="4"/>
  </si>
  <si>
    <t>参考規格:（ｔ）</t>
  </si>
  <si>
    <t>二次下請負者の数</t>
    <rPh sb="0" eb="2">
      <t>ニジ</t>
    </rPh>
    <rPh sb="2" eb="4">
      <t>シタウ</t>
    </rPh>
    <rPh sb="4" eb="5">
      <t>オ</t>
    </rPh>
    <rPh sb="5" eb="6">
      <t>シャ</t>
    </rPh>
    <rPh sb="7" eb="8">
      <t>カズ</t>
    </rPh>
    <phoneticPr fontId="3"/>
  </si>
  <si>
    <t>合計欄</t>
    <rPh sb="0" eb="2">
      <t>ゴウケイ</t>
    </rPh>
    <rPh sb="2" eb="3">
      <t>ラン</t>
    </rPh>
    <phoneticPr fontId="4"/>
  </si>
  <si>
    <t>元請負業者</t>
  </si>
  <si>
    <t>対象省庁</t>
    <rPh sb="0" eb="2">
      <t>タイショウ</t>
    </rPh>
    <rPh sb="2" eb="4">
      <t>ショウチョウ</t>
    </rPh>
    <phoneticPr fontId="4"/>
  </si>
  <si>
    <t>全省庁</t>
    <rPh sb="0" eb="1">
      <t>ゼン</t>
    </rPh>
    <rPh sb="1" eb="3">
      <t>ショウチョウ</t>
    </rPh>
    <phoneticPr fontId="4"/>
  </si>
  <si>
    <t>建設,航空,農水,
都市,NEXCO</t>
    <rPh sb="0" eb="2">
      <t>ケンセツ</t>
    </rPh>
    <rPh sb="3" eb="5">
      <t>コウクウ</t>
    </rPh>
    <rPh sb="6" eb="8">
      <t>ノウスイ</t>
    </rPh>
    <rPh sb="10" eb="12">
      <t>トシ</t>
    </rPh>
    <phoneticPr fontId="4"/>
  </si>
  <si>
    <t>項目</t>
    <rPh sb="0" eb="2">
      <t>コウモク</t>
    </rPh>
    <phoneticPr fontId="4"/>
  </si>
  <si>
    <t>B-2</t>
  </si>
  <si>
    <t>B-3</t>
  </si>
  <si>
    <r>
      <t>「建設、航空、農水、
都市機構」</t>
    </r>
    <r>
      <rPr>
        <sz val="9"/>
        <rFont val="ＭＳ Ｐゴシック"/>
        <family val="3"/>
        <charset val="128"/>
      </rPr>
      <t xml:space="preserve">
トラッククレーン（油圧伸縮ジブ型20～50ｔ吊）、及びラフテレーンクレーン（油圧伸縮ジブ型20～51ｔ吊）の分解、組立及び輸送</t>
    </r>
    <rPh sb="7" eb="9">
      <t>ノウスイ</t>
    </rPh>
    <rPh sb="71" eb="73">
      <t>ブンカイ</t>
    </rPh>
    <rPh sb="74" eb="76">
      <t>クミタテ</t>
    </rPh>
    <rPh sb="76" eb="77">
      <t>オヨ</t>
    </rPh>
    <rPh sb="78" eb="80">
      <t>ユソウ</t>
    </rPh>
    <phoneticPr fontId="4"/>
  </si>
  <si>
    <t>↓港湾、航空</t>
    <rPh sb="1" eb="3">
      <t>コウワン</t>
    </rPh>
    <rPh sb="4" eb="6">
      <t>コウクウ</t>
    </rPh>
    <phoneticPr fontId="4"/>
  </si>
  <si>
    <t>↑港湾、航空</t>
    <rPh sb="1" eb="3">
      <t>コウワン</t>
    </rPh>
    <rPh sb="4" eb="6">
      <t>コウクウ</t>
    </rPh>
    <phoneticPr fontId="4"/>
  </si>
  <si>
    <r>
      <t>「ＮＥＸＣＯ」</t>
    </r>
    <r>
      <rPr>
        <sz val="9"/>
        <rFont val="ＭＳ Ｐゴシック"/>
        <family val="3"/>
        <charset val="128"/>
      </rPr>
      <t xml:space="preserve">
トラッククレーン（油圧式ジブ型20～60ｔ吊）、及びラフテレーンクレーン（油圧式20～50ｔ吊）の分解、組立及び輸送</t>
    </r>
    <rPh sb="19" eb="20">
      <t>シキ</t>
    </rPh>
    <rPh sb="47" eb="48">
      <t>シキ</t>
    </rPh>
    <phoneticPr fontId="4"/>
  </si>
  <si>
    <t>　内分解組立費</t>
    <rPh sb="1" eb="2">
      <t>ウチ</t>
    </rPh>
    <rPh sb="2" eb="4">
      <t>ブンカイ</t>
    </rPh>
    <rPh sb="4" eb="6">
      <t>クミタテ</t>
    </rPh>
    <rPh sb="6" eb="7">
      <t>ヒ</t>
    </rPh>
    <phoneticPr fontId="4"/>
  </si>
  <si>
    <t>運搬回数（回）</t>
    <rPh sb="0" eb="2">
      <t>ウンパン</t>
    </rPh>
    <rPh sb="2" eb="4">
      <t>カイスウ</t>
    </rPh>
    <rPh sb="5" eb="6">
      <t>カイ</t>
    </rPh>
    <phoneticPr fontId="4"/>
  </si>
  <si>
    <t>2)自走による運搬</t>
    <rPh sb="7" eb="9">
      <t>ウンパン</t>
    </rPh>
    <phoneticPr fontId="11"/>
  </si>
  <si>
    <t>5)合計金額</t>
    <rPh sb="4" eb="6">
      <t>キンガク</t>
    </rPh>
    <phoneticPr fontId="4"/>
  </si>
  <si>
    <t>建設機械名</t>
    <rPh sb="0" eb="2">
      <t>ケンセツ</t>
    </rPh>
    <rPh sb="2" eb="4">
      <t>キカイ</t>
    </rPh>
    <rPh sb="4" eb="5">
      <t>メイ</t>
    </rPh>
    <phoneticPr fontId="11"/>
  </si>
  <si>
    <t>参考規格:バケット容積（m3）</t>
  </si>
  <si>
    <t>二次下請負者への発注工事価格の合計</t>
    <rPh sb="0" eb="2">
      <t>ニジ</t>
    </rPh>
    <rPh sb="2" eb="4">
      <t>シタウ</t>
    </rPh>
    <rPh sb="4" eb="5">
      <t>オ</t>
    </rPh>
    <rPh sb="5" eb="6">
      <t>シャ</t>
    </rPh>
    <rPh sb="8" eb="10">
      <t>ハッチュウ</t>
    </rPh>
    <rPh sb="10" eb="12">
      <t>コウジ</t>
    </rPh>
    <rPh sb="12" eb="14">
      <t>カカク</t>
    </rPh>
    <rPh sb="15" eb="17">
      <t>ゴウケイ</t>
    </rPh>
    <phoneticPr fontId="3"/>
  </si>
  <si>
    <t>（独）　　　</t>
    <rPh sb="1" eb="2">
      <t>ドク</t>
    </rPh>
    <phoneticPr fontId="4"/>
  </si>
  <si>
    <t>作業日数</t>
    <rPh sb="0" eb="2">
      <t>サギョウ</t>
    </rPh>
    <rPh sb="2" eb="4">
      <t>ニッスウ</t>
    </rPh>
    <phoneticPr fontId="3"/>
  </si>
  <si>
    <t>現場管理費</t>
    <rPh sb="0" eb="2">
      <t>ゲンバ</t>
    </rPh>
    <rPh sb="2" eb="5">
      <t>カンリヒ</t>
    </rPh>
    <phoneticPr fontId="4"/>
  </si>
  <si>
    <t>発注者・受注者の工事請負金額（最終請負金額）が一致しているか確認する。</t>
    <rPh sb="0" eb="3">
      <t>ハッチュウシャ</t>
    </rPh>
    <rPh sb="4" eb="7">
      <t>ジュチュウシャ</t>
    </rPh>
    <rPh sb="8" eb="10">
      <t>コウジ</t>
    </rPh>
    <rPh sb="10" eb="12">
      <t>ウケオイ</t>
    </rPh>
    <rPh sb="12" eb="14">
      <t>キンガク</t>
    </rPh>
    <rPh sb="15" eb="17">
      <t>サイシュウ</t>
    </rPh>
    <rPh sb="17" eb="19">
      <t>ウケオイ</t>
    </rPh>
    <rPh sb="19" eb="21">
      <t>キンガク</t>
    </rPh>
    <rPh sb="23" eb="25">
      <t>イッチ</t>
    </rPh>
    <rPh sb="30" eb="32">
      <t>カクニン</t>
    </rPh>
    <phoneticPr fontId="4"/>
  </si>
  <si>
    <t>確 認 箇 所</t>
    <rPh sb="0" eb="1">
      <t>アキラ</t>
    </rPh>
    <rPh sb="2" eb="3">
      <t>シノブ</t>
    </rPh>
    <rPh sb="4" eb="5">
      <t>カ</t>
    </rPh>
    <rPh sb="6" eb="7">
      <t>ショ</t>
    </rPh>
    <phoneticPr fontId="4"/>
  </si>
  <si>
    <r>
      <t xml:space="preserve"> 「NEXCO」</t>
    </r>
    <r>
      <rPr>
        <sz val="9"/>
        <rFont val="ＭＳ Ｐゴシック"/>
        <family val="3"/>
        <charset val="128"/>
      </rPr>
      <t xml:space="preserve">
トラッククレーン機械式25ｔ吊及び油圧式80ｔ吊以上の自走による運搬</t>
    </r>
    <rPh sb="17" eb="19">
      <t>キカイ</t>
    </rPh>
    <rPh sb="19" eb="20">
      <t>シキ</t>
    </rPh>
    <rPh sb="28" eb="29">
      <t>シキ</t>
    </rPh>
    <rPh sb="32" eb="33">
      <t>ツ</t>
    </rPh>
    <rPh sb="36" eb="38">
      <t>ジソウ</t>
    </rPh>
    <rPh sb="41" eb="43">
      <t>ウンパン</t>
    </rPh>
    <phoneticPr fontId="4"/>
  </si>
  <si>
    <t>規格</t>
    <rPh sb="0" eb="2">
      <t>キカク</t>
    </rPh>
    <phoneticPr fontId="11"/>
  </si>
  <si>
    <t>費　　目</t>
    <rPh sb="0" eb="4">
      <t>ヒモク</t>
    </rPh>
    <phoneticPr fontId="4"/>
  </si>
  <si>
    <t>B</t>
  </si>
  <si>
    <t>バックホウ</t>
  </si>
  <si>
    <t>ブルドーザ</t>
  </si>
  <si>
    <t>クラムシェル（テレスコピック式含む）</t>
  </si>
  <si>
    <t>35％を超え40％以下</t>
    <rPh sb="4" eb="5">
      <t>コ</t>
    </rPh>
    <rPh sb="9" eb="11">
      <t>イカ</t>
    </rPh>
    <phoneticPr fontId="4"/>
  </si>
  <si>
    <t>2：自動車専用道路(高速自動車道路上での工事)</t>
    <rPh sb="2" eb="5">
      <t>ジドウシャ</t>
    </rPh>
    <rPh sb="5" eb="7">
      <t>センヨウ</t>
    </rPh>
    <rPh sb="7" eb="9">
      <t>ドウロ</t>
    </rPh>
    <rPh sb="10" eb="12">
      <t>コウソク</t>
    </rPh>
    <rPh sb="12" eb="15">
      <t>ジドウシャ</t>
    </rPh>
    <rPh sb="15" eb="17">
      <t>ドウロ</t>
    </rPh>
    <rPh sb="17" eb="18">
      <t>ジョウ</t>
    </rPh>
    <rPh sb="20" eb="22">
      <t>コウジ</t>
    </rPh>
    <phoneticPr fontId="3"/>
  </si>
  <si>
    <t>3：一般交通等の影響を受ける場合</t>
    <rPh sb="14" eb="16">
      <t>バアイ</t>
    </rPh>
    <phoneticPr fontId="4"/>
  </si>
  <si>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4"/>
  </si>
  <si>
    <t>＜調査票入力に関する問合せ先＞</t>
  </si>
  <si>
    <t>〒105-0001</t>
  </si>
  <si>
    <t>FAX　03―4519－5015</t>
  </si>
  <si>
    <t>※問合せは、平日（祝日を除く月曜日～金曜日）の午前9時30分～午後6時の間にお願いします。</t>
  </si>
  <si>
    <t>処分費等（3％または3000万円を超える額）</t>
    <phoneticPr fontId="3"/>
  </si>
  <si>
    <t>労働者延人員</t>
  </si>
  <si>
    <t>技術事務関係社員等従業員延人員</t>
  </si>
  <si>
    <t>Ｃ警備</t>
  </si>
  <si>
    <t>Ｄ技術</t>
  </si>
  <si>
    <t>トラッククレーン機械式25ｔ吊及び油圧式80ｔ吊以上の自走による運搬</t>
    <rPh sb="8" eb="10">
      <t>キカイ</t>
    </rPh>
    <rPh sb="10" eb="11">
      <t>シキ</t>
    </rPh>
    <rPh sb="19" eb="20">
      <t>シキ</t>
    </rPh>
    <rPh sb="23" eb="24">
      <t>ツ</t>
    </rPh>
    <rPh sb="27" eb="29">
      <t>ジソウ</t>
    </rPh>
    <rPh sb="32" eb="34">
      <t>ウンパン</t>
    </rPh>
    <phoneticPr fontId="4"/>
  </si>
  <si>
    <t>工種区分が舗装又は維持における3t以上の建設機械の作業基地から現場までの貨物自動車等による運搬</t>
    <phoneticPr fontId="4"/>
  </si>
  <si>
    <t>建設,航空,下水,都市,NEXCO</t>
    <rPh sb="0" eb="2">
      <t>ケンセツ</t>
    </rPh>
    <rPh sb="3" eb="5">
      <t>コウクウ</t>
    </rPh>
    <rPh sb="6" eb="8">
      <t>ゲスイ</t>
    </rPh>
    <rPh sb="9" eb="11">
      <t>トシ</t>
    </rPh>
    <phoneticPr fontId="4"/>
  </si>
  <si>
    <t>直接工事の施工に従事した労働者の延人員が適正に入力されているか確認する。
(世話役、普通作業員、鳶工、重機オペレータ等が該当）</t>
    <rPh sb="0" eb="2">
      <t>チョクセツ</t>
    </rPh>
    <rPh sb="2" eb="4">
      <t>コウジ</t>
    </rPh>
    <rPh sb="5" eb="7">
      <t>セコウ</t>
    </rPh>
    <rPh sb="8" eb="10">
      <t>ジュウジ</t>
    </rPh>
    <rPh sb="12" eb="15">
      <t>ロウドウシャ</t>
    </rPh>
    <rPh sb="16" eb="17">
      <t>ノ</t>
    </rPh>
    <rPh sb="17" eb="19">
      <t>ジンイン</t>
    </rPh>
    <rPh sb="20" eb="22">
      <t>テキセイ</t>
    </rPh>
    <rPh sb="23" eb="25">
      <t>ニュウリョク</t>
    </rPh>
    <rPh sb="31" eb="33">
      <t>カクニン</t>
    </rPh>
    <rPh sb="38" eb="41">
      <t>セワヤク</t>
    </rPh>
    <rPh sb="42" eb="44">
      <t>フツウ</t>
    </rPh>
    <rPh sb="44" eb="47">
      <t>サギョウイン</t>
    </rPh>
    <rPh sb="48" eb="49">
      <t>トビ</t>
    </rPh>
    <rPh sb="49" eb="50">
      <t>コウ</t>
    </rPh>
    <rPh sb="51" eb="53">
      <t>ジュウキ</t>
    </rPh>
    <rPh sb="58" eb="59">
      <t>トウ</t>
    </rPh>
    <rPh sb="60" eb="62">
      <t>ガイトウ</t>
    </rPh>
    <phoneticPr fontId="4"/>
  </si>
  <si>
    <t>労働者延人員のうち、通勤労働者延人員数が適正に入力されているか確認する。</t>
    <rPh sb="0" eb="3">
      <t>ロウドウシャ</t>
    </rPh>
    <rPh sb="3" eb="6">
      <t>ノベジンイン</t>
    </rPh>
    <rPh sb="10" eb="12">
      <t>ツウキン</t>
    </rPh>
    <rPh sb="12" eb="15">
      <t>ロウドウシャ</t>
    </rPh>
    <rPh sb="15" eb="18">
      <t>ノベジンイン</t>
    </rPh>
    <rPh sb="18" eb="19">
      <t>スウ</t>
    </rPh>
    <rPh sb="20" eb="22">
      <t>テキセイ</t>
    </rPh>
    <rPh sb="23" eb="25">
      <t>ニュウリョク</t>
    </rPh>
    <rPh sb="31" eb="33">
      <t>カクニン</t>
    </rPh>
    <phoneticPr fontId="4"/>
  </si>
  <si>
    <t>5.入力内容の確認</t>
    <phoneticPr fontId="4"/>
  </si>
  <si>
    <t>7：東日本高速道路（株）</t>
    <phoneticPr fontId="4"/>
  </si>
  <si>
    <t>　5-2.金額等の確認</t>
    <phoneticPr fontId="4"/>
  </si>
  <si>
    <t>●●建設（株）</t>
    <phoneticPr fontId="4"/>
  </si>
  <si>
    <t>ＯＫ</t>
  </si>
  <si>
    <t>9：都道府県・政令指定都市(市町村等)</t>
    <rPh sb="2" eb="6">
      <t>トドウフケン</t>
    </rPh>
    <rPh sb="14" eb="15">
      <t>シ</t>
    </rPh>
    <rPh sb="15" eb="16">
      <t>マチ</t>
    </rPh>
    <rPh sb="16" eb="17">
      <t>ソン</t>
    </rPh>
    <rPh sb="17" eb="18">
      <t>ナド</t>
    </rPh>
    <phoneticPr fontId="4"/>
  </si>
  <si>
    <t>確認番号</t>
    <rPh sb="0" eb="2">
      <t>カクニン</t>
    </rPh>
    <rPh sb="2" eb="4">
      <t>バンゴウ</t>
    </rPh>
    <phoneticPr fontId="4"/>
  </si>
  <si>
    <t>事務所名</t>
    <rPh sb="0" eb="3">
      <t>ジムショ</t>
    </rPh>
    <rPh sb="3" eb="4">
      <t>メイ</t>
    </rPh>
    <phoneticPr fontId="3"/>
  </si>
  <si>
    <t>現場内小運搬（内分解組立費）</t>
    <rPh sb="0" eb="2">
      <t>ゲンバ</t>
    </rPh>
    <rPh sb="2" eb="3">
      <t>ナイ</t>
    </rPh>
    <rPh sb="3" eb="4">
      <t>ショウ</t>
    </rPh>
    <rPh sb="4" eb="6">
      <t>ウンパン</t>
    </rPh>
    <rPh sb="7" eb="8">
      <t>ウチ</t>
    </rPh>
    <rPh sb="8" eb="10">
      <t>ブンカイ</t>
    </rPh>
    <rPh sb="10" eb="12">
      <t>クミタテ</t>
    </rPh>
    <rPh sb="12" eb="13">
      <t>ヒ</t>
    </rPh>
    <phoneticPr fontId="4"/>
  </si>
  <si>
    <t>建設,農水,都市,NEXCO</t>
    <rPh sb="0" eb="2">
      <t>ケンセツ</t>
    </rPh>
    <rPh sb="3" eb="5">
      <t>ノウスイ</t>
    </rPh>
    <rPh sb="6" eb="8">
      <t>トシ</t>
    </rPh>
    <phoneticPr fontId="4"/>
  </si>
  <si>
    <t>建設,航空,都市,NEXCO</t>
    <rPh sb="0" eb="2">
      <t>ケンセツ</t>
    </rPh>
    <rPh sb="3" eb="5">
      <t>コウクウ</t>
    </rPh>
    <rPh sb="6" eb="8">
      <t>トシ</t>
    </rPh>
    <phoneticPr fontId="4"/>
  </si>
  <si>
    <t>総合計</t>
    <rPh sb="0" eb="3">
      <t>ソウゴウケイ</t>
    </rPh>
    <phoneticPr fontId="4"/>
  </si>
  <si>
    <t>質量20ｔ以上の建設機械の運搬（自走、日々回送及び現場内小運搬）</t>
    <rPh sb="13" eb="15">
      <t>ウンパン</t>
    </rPh>
    <phoneticPr fontId="4"/>
  </si>
  <si>
    <t>C票</t>
    <rPh sb="1" eb="2">
      <t>ピョウ</t>
    </rPh>
    <phoneticPr fontId="4"/>
  </si>
  <si>
    <t>　確認後、確認欄に○印を記入してください。</t>
    <rPh sb="1" eb="3">
      <t>カクニン</t>
    </rPh>
    <rPh sb="3" eb="4">
      <t>ゴ</t>
    </rPh>
    <rPh sb="5" eb="7">
      <t>カクニン</t>
    </rPh>
    <rPh sb="7" eb="8">
      <t>ラン</t>
    </rPh>
    <rPh sb="10" eb="11">
      <t>シルシ</t>
    </rPh>
    <rPh sb="12" eb="14">
      <t>キニュウ</t>
    </rPh>
    <phoneticPr fontId="4"/>
  </si>
  <si>
    <t>発注者</t>
    <rPh sb="0" eb="3">
      <t>ハッチュウシャ</t>
    </rPh>
    <phoneticPr fontId="4"/>
  </si>
  <si>
    <t>　チェックリスト提出手順及び提出期限</t>
    <phoneticPr fontId="4"/>
  </si>
  <si>
    <t>ＣＤ</t>
    <phoneticPr fontId="4"/>
  </si>
  <si>
    <r>
      <t>【必須提出】</t>
    </r>
    <r>
      <rPr>
        <sz val="10"/>
        <rFont val="ＭＳ Ｐ明朝"/>
        <family val="1"/>
        <charset val="128"/>
      </rPr>
      <t xml:space="preserve">
提出用ＣＤにデータが保存されているか確認する</t>
    </r>
    <rPh sb="1" eb="3">
      <t>ヒッス</t>
    </rPh>
    <rPh sb="3" eb="5">
      <t>テイシュツ</t>
    </rPh>
    <rPh sb="7" eb="9">
      <t>テイシュツ</t>
    </rPh>
    <rPh sb="9" eb="10">
      <t>ヨウ</t>
    </rPh>
    <rPh sb="17" eb="19">
      <t>ホゾン</t>
    </rPh>
    <rPh sb="25" eb="27">
      <t>カクニン</t>
    </rPh>
    <phoneticPr fontId="4"/>
  </si>
  <si>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「①直接工事費」＋「(2)支給材料費」＋「(5)無償貸付機械等評価額」＋「ハ事業損失防止施設費」+「ロ準備費B処分費」－「管理費区分1～9」-「管理費区分Ｔのうち、3％または3000万円を超える額」</t>
    </r>
    <rPh sb="96" eb="99">
      <t>カンリヒ</t>
    </rPh>
    <rPh sb="99" eb="101">
      <t>クブン</t>
    </rPh>
    <rPh sb="107" eb="110">
      <t>カンリヒ</t>
    </rPh>
    <rPh sb="110" eb="112">
      <t>クブン</t>
    </rPh>
    <phoneticPr fontId="3"/>
  </si>
  <si>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「①直接工事費」＋「(2)支給材料費」＋「(5)無償貸付機械等評価額」＋「ハ事業損失防止施設費」+「ロ準備費B処分費」－「共通仮設費の対象額に含めない費用」
　入力した金額と自動計算値にひらきがある場合、上記の各金額を確認してください。</t>
    </r>
    <rPh sb="115" eb="117">
      <t>ニュウリョク</t>
    </rPh>
    <rPh sb="119" eb="121">
      <t>キンガク</t>
    </rPh>
    <rPh sb="122" eb="124">
      <t>ジドウ</t>
    </rPh>
    <rPh sb="124" eb="127">
      <t>ケイサンチ</t>
    </rPh>
    <rPh sb="134" eb="136">
      <t>バアイ</t>
    </rPh>
    <rPh sb="137" eb="139">
      <t>ジョウキ</t>
    </rPh>
    <rPh sb="140" eb="141">
      <t>カク</t>
    </rPh>
    <rPh sb="141" eb="143">
      <t>キンガク</t>
    </rPh>
    <rPh sb="144" eb="146">
      <t>カクニン</t>
    </rPh>
    <phoneticPr fontId="3"/>
  </si>
  <si>
    <t>共通仮設費積算対象金額</t>
    <rPh sb="0" eb="2">
      <t>キョウツウ</t>
    </rPh>
    <rPh sb="2" eb="5">
      <t>カセツヒ</t>
    </rPh>
    <rPh sb="5" eb="7">
      <t>セキサン</t>
    </rPh>
    <rPh sb="7" eb="9">
      <t>タイショウ</t>
    </rPh>
    <rPh sb="9" eb="11">
      <t>キンガク</t>
    </rPh>
    <phoneticPr fontId="4"/>
  </si>
  <si>
    <t>共通仮設費の対象額に含めない費用内訳</t>
    <rPh sb="0" eb="2">
      <t>キョウツウ</t>
    </rPh>
    <rPh sb="2" eb="5">
      <t>カセツヒ</t>
    </rPh>
    <rPh sb="6" eb="9">
      <t>タイショウガク</t>
    </rPh>
    <rPh sb="10" eb="11">
      <t>フク</t>
    </rPh>
    <rPh sb="14" eb="16">
      <t>ヒヨウ</t>
    </rPh>
    <rPh sb="16" eb="18">
      <t>ウチワケ</t>
    </rPh>
    <phoneticPr fontId="4"/>
  </si>
  <si>
    <t>工事価格</t>
    <rPh sb="0" eb="2">
      <t>コウジ</t>
    </rPh>
    <rPh sb="2" eb="4">
      <t>カカク</t>
    </rPh>
    <phoneticPr fontId="4"/>
  </si>
  <si>
    <t>材料費</t>
    <rPh sb="0" eb="3">
      <t>ザイリョウヒ</t>
    </rPh>
    <phoneticPr fontId="4"/>
  </si>
  <si>
    <t>労務費</t>
    <rPh sb="0" eb="3">
      <t>ロウムヒ</t>
    </rPh>
    <phoneticPr fontId="4"/>
  </si>
  <si>
    <t>機械器具等損料</t>
    <rPh sb="0" eb="2">
      <t>キカイ</t>
    </rPh>
    <rPh sb="2" eb="4">
      <t>キグ</t>
    </rPh>
    <rPh sb="4" eb="5">
      <t>トウ</t>
    </rPh>
    <rPh sb="5" eb="7">
      <t>ソンリョウ</t>
    </rPh>
    <phoneticPr fontId="4"/>
  </si>
  <si>
    <t>『社員等従業員給料手当』の金額を源泉徴収票（又は健康保険・厚生年金保険被保険者報酬月額算定基礎届）で確認する。
◆参考
【源泉徴収票】
　支払金額÷12ヶ月 ×従事月数
【健康保険・厚生年金】
　標準報酬月額×従事月数
　標準報酬月額＝月額保険料÷保険料率</t>
    <rPh sb="1" eb="3">
      <t>シャイン</t>
    </rPh>
    <rPh sb="3" eb="4">
      <t>トウ</t>
    </rPh>
    <rPh sb="4" eb="7">
      <t>ジュウギョウイン</t>
    </rPh>
    <rPh sb="7" eb="9">
      <t>キュウリョウ</t>
    </rPh>
    <rPh sb="9" eb="11">
      <t>テアテ</t>
    </rPh>
    <rPh sb="13" eb="15">
      <t>キンガク</t>
    </rPh>
    <rPh sb="16" eb="18">
      <t>ゲンセン</t>
    </rPh>
    <rPh sb="18" eb="20">
      <t>チョウシュウ</t>
    </rPh>
    <rPh sb="20" eb="21">
      <t>ヒョウ</t>
    </rPh>
    <rPh sb="22" eb="23">
      <t>マタ</t>
    </rPh>
    <rPh sb="24" eb="26">
      <t>ケンコウ</t>
    </rPh>
    <rPh sb="26" eb="28">
      <t>ホケン</t>
    </rPh>
    <rPh sb="29" eb="31">
      <t>コウセイ</t>
    </rPh>
    <rPh sb="31" eb="33">
      <t>ネンキン</t>
    </rPh>
    <rPh sb="33" eb="35">
      <t>ホケン</t>
    </rPh>
    <rPh sb="35" eb="36">
      <t>ヒ</t>
    </rPh>
    <rPh sb="36" eb="38">
      <t>ホケン</t>
    </rPh>
    <rPh sb="38" eb="39">
      <t>シャ</t>
    </rPh>
    <rPh sb="39" eb="41">
      <t>ホウシュウ</t>
    </rPh>
    <rPh sb="41" eb="43">
      <t>ゲツガク</t>
    </rPh>
    <rPh sb="43" eb="45">
      <t>サンテイ</t>
    </rPh>
    <rPh sb="45" eb="47">
      <t>キソ</t>
    </rPh>
    <rPh sb="47" eb="48">
      <t>トド</t>
    </rPh>
    <rPh sb="50" eb="52">
      <t>カクニン</t>
    </rPh>
    <rPh sb="61" eb="63">
      <t>ゲンセン</t>
    </rPh>
    <rPh sb="63" eb="66">
      <t>チョウシュウヒョウ</t>
    </rPh>
    <rPh sb="69" eb="71">
      <t>シハラ</t>
    </rPh>
    <rPh sb="71" eb="73">
      <t>キンガク</t>
    </rPh>
    <rPh sb="77" eb="78">
      <t>ゲツ</t>
    </rPh>
    <rPh sb="80" eb="82">
      <t>ジュウジ</t>
    </rPh>
    <rPh sb="82" eb="84">
      <t>ツキスウ</t>
    </rPh>
    <rPh sb="86" eb="88">
      <t>ケンコウ</t>
    </rPh>
    <rPh sb="91" eb="93">
      <t>コウセイ</t>
    </rPh>
    <rPh sb="93" eb="95">
      <t>ネンキン</t>
    </rPh>
    <rPh sb="105" eb="107">
      <t>ジュウジ</t>
    </rPh>
    <rPh sb="107" eb="109">
      <t>ツキスウ</t>
    </rPh>
    <rPh sb="118" eb="120">
      <t>ゲツガク</t>
    </rPh>
    <rPh sb="120" eb="123">
      <t>ホケンリョウ</t>
    </rPh>
    <rPh sb="124" eb="127">
      <t>ホケンリョウ</t>
    </rPh>
    <rPh sb="127" eb="128">
      <t>リツ</t>
    </rPh>
    <phoneticPr fontId="4"/>
  </si>
  <si>
    <t>公共工事の請負工事費の算定にあたっては、土木工事標準積算基準書等（以下、積算基準書という）</t>
    <phoneticPr fontId="4"/>
  </si>
  <si>
    <t>に基づき積算を行っている。積算基準書で規定している基準値等は、公共工事を対象に各種の実態調</t>
    <phoneticPr fontId="4"/>
  </si>
  <si>
    <t>査を行い、その結果を基に決定されているものである。</t>
    <phoneticPr fontId="4"/>
  </si>
  <si>
    <t>「間接工事費等諸経費動向調査」は、共通仮設費・現場管理費等の諸経費率を決定するための重要</t>
    <phoneticPr fontId="4"/>
  </si>
  <si>
    <t>下請者入力用ﾏﾆｭｱﾙ.doc
下請者入力票.xls</t>
    <rPh sb="0" eb="2">
      <t>シタウケ</t>
    </rPh>
    <rPh sb="2" eb="3">
      <t>シャ</t>
    </rPh>
    <rPh sb="3" eb="5">
      <t>ニュウリョク</t>
    </rPh>
    <rPh sb="5" eb="6">
      <t>ヨウ</t>
    </rPh>
    <rPh sb="16" eb="18">
      <t>シタウケ</t>
    </rPh>
    <rPh sb="18" eb="19">
      <t>シャ</t>
    </rPh>
    <rPh sb="19" eb="21">
      <t>ニュウリョク</t>
    </rPh>
    <rPh sb="21" eb="22">
      <t>ヒョウ</t>
    </rPh>
    <phoneticPr fontId="4"/>
  </si>
  <si>
    <t>運搬費
　建設機械Ⅰ</t>
    <rPh sb="0" eb="3">
      <t>ウンパンヒ</t>
    </rPh>
    <rPh sb="5" eb="7">
      <t>ケンセツ</t>
    </rPh>
    <rPh sb="7" eb="9">
      <t>キカイ</t>
    </rPh>
    <phoneticPr fontId="4"/>
  </si>
  <si>
    <t>運搬費
　建設機械Ⅱ</t>
    <rPh sb="0" eb="3">
      <t>ウンパンヒ</t>
    </rPh>
    <rPh sb="5" eb="7">
      <t>ケンセツ</t>
    </rPh>
    <rPh sb="7" eb="9">
      <t>キカイ</t>
    </rPh>
    <phoneticPr fontId="4"/>
  </si>
  <si>
    <t>施工地域</t>
    <rPh sb="0" eb="2">
      <t>セコウ</t>
    </rPh>
    <rPh sb="2" eb="4">
      <t>チイキ</t>
    </rPh>
    <phoneticPr fontId="4"/>
  </si>
  <si>
    <t>除雪工事補正</t>
    <rPh sb="0" eb="2">
      <t>ジョセツ</t>
    </rPh>
    <rPh sb="2" eb="4">
      <t>コウジ</t>
    </rPh>
    <rPh sb="4" eb="6">
      <t>ホセイ</t>
    </rPh>
    <phoneticPr fontId="4"/>
  </si>
  <si>
    <t>除雪工事補正の有無</t>
    <rPh sb="0" eb="2">
      <t>ジョセツ</t>
    </rPh>
    <rPh sb="2" eb="4">
      <t>コウジ</t>
    </rPh>
    <rPh sb="4" eb="6">
      <t>ホセイ</t>
    </rPh>
    <rPh sb="7" eb="9">
      <t>ウム</t>
    </rPh>
    <phoneticPr fontId="4"/>
  </si>
  <si>
    <t>2：補正なし</t>
    <rPh sb="2" eb="4">
      <t>ホセイ</t>
    </rPh>
    <phoneticPr fontId="3"/>
  </si>
  <si>
    <t>海上輸送補正</t>
    <rPh sb="0" eb="2">
      <t>カイジョウ</t>
    </rPh>
    <rPh sb="2" eb="4">
      <t>ユソウ</t>
    </rPh>
    <rPh sb="4" eb="6">
      <t>ホセイ</t>
    </rPh>
    <phoneticPr fontId="4"/>
  </si>
  <si>
    <t>海上輸送補正の有無</t>
    <rPh sb="7" eb="9">
      <t>ウム</t>
    </rPh>
    <phoneticPr fontId="4"/>
  </si>
  <si>
    <t>工事保険</t>
    <rPh sb="0" eb="2">
      <t>コウジ</t>
    </rPh>
    <rPh sb="2" eb="4">
      <t>ホケン</t>
    </rPh>
    <phoneticPr fontId="4"/>
  </si>
  <si>
    <t>組立保険</t>
    <rPh sb="0" eb="2">
      <t>クミタテ</t>
    </rPh>
    <rPh sb="2" eb="4">
      <t>ホケン</t>
    </rPh>
    <phoneticPr fontId="4"/>
  </si>
  <si>
    <t>数式</t>
    <rPh sb="0" eb="2">
      <t>スウシキ</t>
    </rPh>
    <phoneticPr fontId="4"/>
  </si>
  <si>
    <t>な調査であり、適正な諸経費率を決定する上でデータの信頼性の確保が重要である。</t>
    <phoneticPr fontId="4"/>
  </si>
  <si>
    <t>本チェックリストは、調査データの信頼性向上を目的に、これまでの調査状況を踏まえ、間違い易い内容</t>
    <phoneticPr fontId="4"/>
  </si>
  <si>
    <t>や解析上重要な内容等についてチェックポイントを示したものである。</t>
    <phoneticPr fontId="4"/>
  </si>
  <si>
    <t>印刷物</t>
    <rPh sb="0" eb="3">
      <t>インサツブツ</t>
    </rPh>
    <phoneticPr fontId="4"/>
  </si>
  <si>
    <t>発注者
確認欄</t>
    <rPh sb="0" eb="3">
      <t>ハッチュウシャ</t>
    </rPh>
    <rPh sb="4" eb="5">
      <t>アキラ</t>
    </rPh>
    <rPh sb="5" eb="6">
      <t>シノブ</t>
    </rPh>
    <rPh sb="6" eb="7">
      <t>ラン</t>
    </rPh>
    <phoneticPr fontId="4"/>
  </si>
  <si>
    <t>元請者
確認欄</t>
    <rPh sb="0" eb="2">
      <t>モトウケ</t>
    </rPh>
    <rPh sb="2" eb="3">
      <t>シャ</t>
    </rPh>
    <rPh sb="4" eb="5">
      <t>アキラ</t>
    </rPh>
    <rPh sb="5" eb="6">
      <t>シノブ</t>
    </rPh>
    <rPh sb="6" eb="7">
      <t>ラン</t>
    </rPh>
    <phoneticPr fontId="4"/>
  </si>
  <si>
    <t>A：機器材等の搬入搬出並びに現場内小運搬の費用</t>
    <phoneticPr fontId="11"/>
  </si>
  <si>
    <t>　管理費区分１ ： 共通仮設費のみ非対象
　管理費区分２ ： 工場管理費・一般管理費の対象
　管理費区分５ ： 一般管理費等対象
　管理費区分７ ： 間接労務費対象労務費
　管理費区分９ ： 率計算の非対象
　管理費区分Ｔ ： 処分費等の対象にする                                                                     　※金額は千円単位で入力してください。</t>
    <rPh sb="1" eb="4">
      <t>カンリヒ</t>
    </rPh>
    <rPh sb="4" eb="6">
      <t>クブン</t>
    </rPh>
    <rPh sb="10" eb="12">
      <t>キョウツウ</t>
    </rPh>
    <rPh sb="12" eb="15">
      <t>カセツヒ</t>
    </rPh>
    <rPh sb="17" eb="20">
      <t>ヒタイショウ</t>
    </rPh>
    <rPh sb="22" eb="25">
      <t>カンリヒ</t>
    </rPh>
    <rPh sb="25" eb="27">
      <t>クブン</t>
    </rPh>
    <rPh sb="31" eb="33">
      <t>コウジョウ</t>
    </rPh>
    <rPh sb="33" eb="36">
      <t>カンリヒ</t>
    </rPh>
    <rPh sb="37" eb="39">
      <t>イッパン</t>
    </rPh>
    <rPh sb="39" eb="42">
      <t>カンリヒ</t>
    </rPh>
    <rPh sb="43" eb="45">
      <t>タイショウ</t>
    </rPh>
    <rPh sb="61" eb="62">
      <t>トウ</t>
    </rPh>
    <rPh sb="75" eb="77">
      <t>カンセツ</t>
    </rPh>
    <rPh sb="77" eb="80">
      <t>ロウムヒ</t>
    </rPh>
    <rPh sb="82" eb="85">
      <t>ロウムヒ</t>
    </rPh>
    <rPh sb="96" eb="97">
      <t>リツ</t>
    </rPh>
    <rPh sb="97" eb="99">
      <t>ケイサン</t>
    </rPh>
    <rPh sb="100" eb="101">
      <t>ヒ</t>
    </rPh>
    <rPh sb="101" eb="103">
      <t>タイショウ</t>
    </rPh>
    <rPh sb="114" eb="117">
      <t>ショブンヒ</t>
    </rPh>
    <rPh sb="117" eb="118">
      <t>トウ</t>
    </rPh>
    <rPh sb="119" eb="121">
      <t>タイショウ</t>
    </rPh>
    <phoneticPr fontId="3"/>
  </si>
  <si>
    <r>
      <t>機器間接費の積算計上がある場合</t>
    </r>
    <r>
      <rPr>
        <sz val="9"/>
        <rFont val="ＭＳ Ｐ明朝"/>
        <family val="1"/>
        <charset val="128"/>
      </rPr>
      <t xml:space="preserve">
・工事施工にあたって、機器の製作工場等から派遣される技術者等に対する製作工場等にかかる間接費や機器の調達、機器の施工現場での管理に要した費用が正しく計上されているか確認する。</t>
    </r>
    <r>
      <rPr>
        <b/>
        <sz val="9"/>
        <rFont val="ＭＳ Ｐ明朝"/>
        <family val="1"/>
        <charset val="128"/>
      </rPr>
      <t xml:space="preserve">
</t>
    </r>
    <r>
      <rPr>
        <sz val="9"/>
        <rFont val="ＭＳ Ｐ明朝"/>
        <family val="1"/>
        <charset val="128"/>
      </rPr>
      <t>・積算計上があり、受注者側に計上がない場合は、直接工事費の労務費または機器単体費に含まれている可能性があるので確認し、修正する。</t>
    </r>
    <rPh sb="0" eb="2">
      <t>キキ</t>
    </rPh>
    <rPh sb="2" eb="4">
      <t>カンセツ</t>
    </rPh>
    <rPh sb="4" eb="5">
      <t>ヒ</t>
    </rPh>
    <rPh sb="6" eb="8">
      <t>セキサン</t>
    </rPh>
    <rPh sb="8" eb="10">
      <t>ケイジョウ</t>
    </rPh>
    <rPh sb="13" eb="15">
      <t>バアイ</t>
    </rPh>
    <rPh sb="37" eb="39">
      <t>ハケン</t>
    </rPh>
    <rPh sb="42" eb="44">
      <t>ギジュツ</t>
    </rPh>
    <rPh sb="44" eb="45">
      <t>シャ</t>
    </rPh>
    <rPh sb="45" eb="46">
      <t>トウ</t>
    </rPh>
    <rPh sb="47" eb="48">
      <t>タイ</t>
    </rPh>
    <rPh sb="50" eb="52">
      <t>セイサク</t>
    </rPh>
    <rPh sb="52" eb="54">
      <t>コウジョウ</t>
    </rPh>
    <rPh sb="54" eb="55">
      <t>トウ</t>
    </rPh>
    <rPh sb="59" eb="62">
      <t>カンセツヒ</t>
    </rPh>
    <rPh sb="63" eb="65">
      <t>キキ</t>
    </rPh>
    <rPh sb="66" eb="68">
      <t>チョウタツ</t>
    </rPh>
    <rPh sb="69" eb="71">
      <t>キキ</t>
    </rPh>
    <rPh sb="72" eb="74">
      <t>セコウ</t>
    </rPh>
    <rPh sb="74" eb="76">
      <t>ゲンバ</t>
    </rPh>
    <rPh sb="78" eb="80">
      <t>カンリ</t>
    </rPh>
    <rPh sb="81" eb="82">
      <t>ヨウ</t>
    </rPh>
    <rPh sb="84" eb="86">
      <t>ヒヨウ</t>
    </rPh>
    <rPh sb="87" eb="88">
      <t>タダ</t>
    </rPh>
    <rPh sb="90" eb="92">
      <t>ケイジョウ</t>
    </rPh>
    <rPh sb="98" eb="100">
      <t>カクニン</t>
    </rPh>
    <rPh sb="105" eb="107">
      <t>セキサン</t>
    </rPh>
    <rPh sb="107" eb="109">
      <t>ケイジョウ</t>
    </rPh>
    <rPh sb="113" eb="116">
      <t>ジュチュウシャ</t>
    </rPh>
    <rPh sb="116" eb="117">
      <t>ガワ</t>
    </rPh>
    <rPh sb="118" eb="120">
      <t>ケイジョウ</t>
    </rPh>
    <rPh sb="123" eb="125">
      <t>バアイ</t>
    </rPh>
    <rPh sb="127" eb="129">
      <t>チョクセツ</t>
    </rPh>
    <rPh sb="129" eb="131">
      <t>コウジ</t>
    </rPh>
    <rPh sb="131" eb="132">
      <t>ヒ</t>
    </rPh>
    <rPh sb="133" eb="136">
      <t>ロウムヒ</t>
    </rPh>
    <rPh sb="145" eb="146">
      <t>フク</t>
    </rPh>
    <rPh sb="151" eb="153">
      <t>カノウ</t>
    </rPh>
    <rPh sb="153" eb="154">
      <t>セイ</t>
    </rPh>
    <rPh sb="159" eb="161">
      <t>カクニン</t>
    </rPh>
    <rPh sb="163" eb="165">
      <t>シュウセイ</t>
    </rPh>
    <phoneticPr fontId="4"/>
  </si>
  <si>
    <t>-</t>
    <phoneticPr fontId="4"/>
  </si>
  <si>
    <t>　　　　エラーでないことを確認する</t>
    <phoneticPr fontId="3"/>
  </si>
  <si>
    <t>-</t>
    <phoneticPr fontId="4"/>
  </si>
  <si>
    <t>鋼橋等工場製作費</t>
    <rPh sb="0" eb="2">
      <t>コウキョウ</t>
    </rPh>
    <rPh sb="2" eb="3">
      <t>トウ</t>
    </rPh>
    <rPh sb="3" eb="5">
      <t>コウジョウ</t>
    </rPh>
    <rPh sb="5" eb="8">
      <t>セイサクヒ</t>
    </rPh>
    <phoneticPr fontId="4"/>
  </si>
  <si>
    <r>
      <t>鋼橋等工場製作費の積算計上が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鋼橋等工場製作費に計上すべき品目と材料費に計上すべき品目とが分離されているか確認する。
鋼橋等工場製作費に計上すべき品目が材料費に誤計上されていないか確認する。
(注)　【鋼橋等工場製作費】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ジッセキ</t>
    </rPh>
    <rPh sb="26" eb="28">
      <t>ヒヨウ</t>
    </rPh>
    <rPh sb="29" eb="31">
      <t>ケイジョウ</t>
    </rPh>
    <rPh sb="39" eb="41">
      <t>カクニン</t>
    </rPh>
    <rPh sb="62" eb="65">
      <t>ザイリョウヒ</t>
    </rPh>
    <rPh sb="66" eb="68">
      <t>ケイジョウ</t>
    </rPh>
    <rPh sb="71" eb="73">
      <t>ヒンモク</t>
    </rPh>
    <rPh sb="75" eb="77">
      <t>ブンリ</t>
    </rPh>
    <rPh sb="83" eb="85">
      <t>カクニン</t>
    </rPh>
    <rPh sb="89" eb="91">
      <t>コウキョウ</t>
    </rPh>
    <rPh sb="91" eb="92">
      <t>トウ</t>
    </rPh>
    <rPh sb="92" eb="94">
      <t>コウジョウ</t>
    </rPh>
    <rPh sb="94" eb="97">
      <t>セイサクヒ</t>
    </rPh>
    <rPh sb="98" eb="100">
      <t>ケイジョウ</t>
    </rPh>
    <rPh sb="103" eb="105">
      <t>ヒンモク</t>
    </rPh>
    <rPh sb="106" eb="109">
      <t>ザイリョウヒ</t>
    </rPh>
    <rPh sb="110" eb="111">
      <t>ゴ</t>
    </rPh>
    <rPh sb="111" eb="113">
      <t>ケイジョウ</t>
    </rPh>
    <rPh sb="120" eb="122">
      <t>カクニン</t>
    </rPh>
    <rPh sb="127" eb="128">
      <t>チュウ</t>
    </rPh>
    <rPh sb="131" eb="133">
      <t>コウキョウ</t>
    </rPh>
    <rPh sb="133" eb="134">
      <t>トウ</t>
    </rPh>
    <rPh sb="134" eb="136">
      <t>コウジョウ</t>
    </rPh>
    <rPh sb="136" eb="139">
      <t>セイサクヒ</t>
    </rPh>
    <rPh sb="145" eb="147">
      <t>コウジョウ</t>
    </rPh>
    <rPh sb="147" eb="149">
      <t>セイサク</t>
    </rPh>
    <rPh sb="149" eb="151">
      <t>ゲンカ</t>
    </rPh>
    <rPh sb="154" eb="156">
      <t>セイサク</t>
    </rPh>
    <rPh sb="157" eb="158">
      <t>カカ</t>
    </rPh>
    <rPh sb="159" eb="161">
      <t>イッパン</t>
    </rPh>
    <rPh sb="161" eb="164">
      <t>カンリヒ</t>
    </rPh>
    <rPh sb="168" eb="170">
      <t>コウジョウ</t>
    </rPh>
    <rPh sb="172" eb="174">
      <t>ゲンバ</t>
    </rPh>
    <rPh sb="177" eb="180">
      <t>ユソウヒ</t>
    </rPh>
    <rPh sb="182" eb="184">
      <t>チョクセツ</t>
    </rPh>
    <rPh sb="184" eb="187">
      <t>コウジヒ</t>
    </rPh>
    <rPh sb="197" eb="199">
      <t>ケイジョウ</t>
    </rPh>
    <phoneticPr fontId="4"/>
  </si>
  <si>
    <r>
      <t>鋼橋等工場製作費の積算計上が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ヒヨウ</t>
    </rPh>
    <rPh sb="37" eb="39">
      <t>カクニン</t>
    </rPh>
    <rPh sb="46" eb="49">
      <t>ジュチュウシャ</t>
    </rPh>
    <rPh sb="49" eb="50">
      <t>ガワ</t>
    </rPh>
    <rPh sb="51" eb="53">
      <t>コウジョウ</t>
    </rPh>
    <rPh sb="53" eb="55">
      <t>セイサク</t>
    </rPh>
    <rPh sb="57" eb="59">
      <t>ヒンモク</t>
    </rPh>
    <rPh sb="64" eb="67">
      <t>ザイリョウヒ</t>
    </rPh>
    <rPh sb="68" eb="70">
      <t>ケイジョウ</t>
    </rPh>
    <phoneticPr fontId="4"/>
  </si>
  <si>
    <t>(３)</t>
    <phoneticPr fontId="4"/>
  </si>
  <si>
    <t>(４)</t>
    <phoneticPr fontId="4"/>
  </si>
  <si>
    <r>
      <t>鋼橋等工場製作費（機器単体費）の積算計上が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キキ</t>
    </rPh>
    <rPh sb="13" eb="14">
      <t>ヒ</t>
    </rPh>
    <rPh sb="16" eb="18">
      <t>セキサン</t>
    </rPh>
    <rPh sb="18" eb="20">
      <t>ケイジョウ</t>
    </rPh>
    <rPh sb="23" eb="25">
      <t>バアイ</t>
    </rPh>
    <rPh sb="26" eb="29">
      <t>ジュチュウシャ</t>
    </rPh>
    <rPh sb="29" eb="30">
      <t>ガワ</t>
    </rPh>
    <rPh sb="31" eb="33">
      <t>ヒヨウ</t>
    </rPh>
    <rPh sb="44" eb="46">
      <t>カクニン</t>
    </rPh>
    <rPh sb="53" eb="56">
      <t>ジュチュウシャ</t>
    </rPh>
    <rPh sb="56" eb="57">
      <t>ガワ</t>
    </rPh>
    <rPh sb="58" eb="60">
      <t>コウジョウ</t>
    </rPh>
    <rPh sb="60" eb="62">
      <t>セイサク</t>
    </rPh>
    <rPh sb="64" eb="66">
      <t>ヒンモク</t>
    </rPh>
    <rPh sb="71" eb="74">
      <t>ザイリョウヒ</t>
    </rPh>
    <rPh sb="75" eb="77">
      <t>ケイジョウ</t>
    </rPh>
    <phoneticPr fontId="4"/>
  </si>
  <si>
    <r>
      <t>発注者側の積算計上が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受注者側は、本体工事の積算とは別に発注者で積算計上されたものに対応した実績費用を計上する。</t>
    </r>
    <rPh sb="0" eb="3">
      <t>ハッチュウシャ</t>
    </rPh>
    <rPh sb="3" eb="4">
      <t>ガワ</t>
    </rPh>
    <rPh sb="5" eb="7">
      <t>セキサン</t>
    </rPh>
    <rPh sb="7" eb="9">
      <t>ケイジョウ</t>
    </rPh>
    <rPh sb="12" eb="14">
      <t>バアイ</t>
    </rPh>
    <rPh sb="15" eb="18">
      <t>ジュチュウシャ</t>
    </rPh>
    <rPh sb="18" eb="19">
      <t>ガワ</t>
    </rPh>
    <rPh sb="21" eb="23">
      <t>ホンタイ</t>
    </rPh>
    <rPh sb="23" eb="25">
      <t>コウジ</t>
    </rPh>
    <rPh sb="26" eb="28">
      <t>セキサン</t>
    </rPh>
    <rPh sb="30" eb="31">
      <t>ベツ</t>
    </rPh>
    <rPh sb="32" eb="35">
      <t>ハッチュウシャ</t>
    </rPh>
    <rPh sb="36" eb="38">
      <t>セキサン</t>
    </rPh>
    <rPh sb="38" eb="40">
      <t>ケイジョウ</t>
    </rPh>
    <rPh sb="46" eb="48">
      <t>タイオウ</t>
    </rPh>
    <rPh sb="50" eb="52">
      <t>ジッセキ</t>
    </rPh>
    <rPh sb="52" eb="54">
      <t>ヒヨウ</t>
    </rPh>
    <rPh sb="55" eb="57">
      <t>ケイジョウ</t>
    </rPh>
    <phoneticPr fontId="4"/>
  </si>
  <si>
    <t>保全以外</t>
    <rPh sb="0" eb="2">
      <t>ホゼン</t>
    </rPh>
    <rPh sb="2" eb="4">
      <t>イガイ</t>
    </rPh>
    <phoneticPr fontId="4"/>
  </si>
  <si>
    <r>
      <t>発注者側の積算計上が</t>
    </r>
    <r>
      <rPr>
        <b/>
        <u/>
        <sz val="9"/>
        <rFont val="ＭＳ Ｐゴシック"/>
        <family val="3"/>
        <charset val="128"/>
      </rPr>
      <t>ない</t>
    </r>
    <r>
      <rPr>
        <b/>
        <sz val="9"/>
        <rFont val="ＭＳ Ｐゴシック"/>
        <family val="3"/>
        <charset val="128"/>
      </rPr>
      <t>場合</t>
    </r>
    <r>
      <rPr>
        <sz val="9"/>
        <rFont val="ＭＳ Ｐ明朝"/>
        <family val="1"/>
        <charset val="128"/>
      </rPr>
      <t xml:space="preserve">
受注者側の実績費用が0となっていることを確認する。0となっていない場合は、修正する。
（発注者側の積算計上がある場合のみ実績費用が発生する）</t>
    </r>
    <rPh sb="15" eb="18">
      <t>ジュチュウシャ</t>
    </rPh>
    <rPh sb="18" eb="19">
      <t>ガワ</t>
    </rPh>
    <rPh sb="20" eb="22">
      <t>ジッセキ</t>
    </rPh>
    <rPh sb="22" eb="24">
      <t>ヒヨウ</t>
    </rPh>
    <rPh sb="35" eb="37">
      <t>カクニン</t>
    </rPh>
    <rPh sb="48" eb="50">
      <t>バアイ</t>
    </rPh>
    <rPh sb="52" eb="54">
      <t>シュウセイ</t>
    </rPh>
    <rPh sb="59" eb="62">
      <t>ハッチュウシャ</t>
    </rPh>
    <rPh sb="62" eb="63">
      <t>ガワ</t>
    </rPh>
    <rPh sb="64" eb="66">
      <t>セキサン</t>
    </rPh>
    <rPh sb="66" eb="68">
      <t>ケイジョウ</t>
    </rPh>
    <rPh sb="71" eb="73">
      <t>バアイ</t>
    </rPh>
    <rPh sb="75" eb="77">
      <t>ジッセキ</t>
    </rPh>
    <rPh sb="77" eb="79">
      <t>ヒヨウ</t>
    </rPh>
    <rPh sb="80" eb="82">
      <t>ハッセイ</t>
    </rPh>
    <phoneticPr fontId="4"/>
  </si>
  <si>
    <t>-</t>
    <phoneticPr fontId="4"/>
  </si>
  <si>
    <t>-</t>
    <phoneticPr fontId="4"/>
  </si>
  <si>
    <t>-</t>
    <phoneticPr fontId="4"/>
  </si>
  <si>
    <t>目　　的</t>
    <rPh sb="0" eb="1">
      <t>メ</t>
    </rPh>
    <rPh sb="3" eb="4">
      <t>マト</t>
    </rPh>
    <phoneticPr fontId="4"/>
  </si>
  <si>
    <t>シート
番号</t>
    <rPh sb="4" eb="6">
      <t>バンゴウ</t>
    </rPh>
    <phoneticPr fontId="4"/>
  </si>
  <si>
    <t>チェックリストの適用</t>
    <rPh sb="8" eb="10">
      <t>テキヨウ</t>
    </rPh>
    <phoneticPr fontId="4"/>
  </si>
  <si>
    <t>調査票のチェックポイント</t>
    <rPh sb="0" eb="3">
      <t>チョウサヒョウ</t>
    </rPh>
    <phoneticPr fontId="4"/>
  </si>
  <si>
    <t>入力例（チェックポイント）</t>
    <rPh sb="0" eb="2">
      <t>ニュウリョク</t>
    </rPh>
    <rPh sb="2" eb="3">
      <t>レイ</t>
    </rPh>
    <phoneticPr fontId="4"/>
  </si>
  <si>
    <t>参考資料</t>
    <rPh sb="0" eb="2">
      <t>サンコウ</t>
    </rPh>
    <rPh sb="2" eb="4">
      <t>シリョウ</t>
    </rPh>
    <phoneticPr fontId="4"/>
  </si>
  <si>
    <t>未入力・エラーの確認</t>
    <rPh sb="0" eb="1">
      <t>ミ</t>
    </rPh>
    <rPh sb="1" eb="3">
      <t>ニュウリョク</t>
    </rPh>
    <rPh sb="8" eb="10">
      <t>カクニン</t>
    </rPh>
    <phoneticPr fontId="4"/>
  </si>
  <si>
    <t>金額等の確認</t>
    <rPh sb="0" eb="2">
      <t>キンガク</t>
    </rPh>
    <rPh sb="2" eb="3">
      <t>トウ</t>
    </rPh>
    <rPh sb="4" eb="6">
      <t>カクニン</t>
    </rPh>
    <phoneticPr fontId="4"/>
  </si>
  <si>
    <t>調査票配布・受領の確認</t>
    <phoneticPr fontId="4"/>
  </si>
  <si>
    <t>間接工事費等諸経費動向調査（配布・受領・提出）確認一覧表</t>
    <phoneticPr fontId="4"/>
  </si>
  <si>
    <t>項　　　　目</t>
    <rPh sb="0" eb="1">
      <t>コウ</t>
    </rPh>
    <rPh sb="5" eb="6">
      <t>メ</t>
    </rPh>
    <phoneticPr fontId="4"/>
  </si>
  <si>
    <t>入力内容の確認</t>
    <rPh sb="0" eb="2">
      <t>ニュウリョク</t>
    </rPh>
    <rPh sb="2" eb="4">
      <t>ナイヨウ</t>
    </rPh>
    <rPh sb="5" eb="7">
      <t>カクニン</t>
    </rPh>
    <phoneticPr fontId="4"/>
  </si>
  <si>
    <t>２．チェックリストの適用</t>
    <phoneticPr fontId="4"/>
  </si>
  <si>
    <t>ＣＤ</t>
    <phoneticPr fontId="4"/>
  </si>
  <si>
    <t>建設以外</t>
    <rPh sb="0" eb="2">
      <t>ケンセツ</t>
    </rPh>
    <rPh sb="2" eb="4">
      <t>イガイ</t>
    </rPh>
    <phoneticPr fontId="4"/>
  </si>
  <si>
    <t>4.調査票配布・受領の確認</t>
    <phoneticPr fontId="4"/>
  </si>
  <si>
    <t>5.提出物の確認</t>
    <phoneticPr fontId="4"/>
  </si>
  <si>
    <t>6.入力内容の確認</t>
    <phoneticPr fontId="4"/>
  </si>
  <si>
    <t>　6-1.未入力・エラーの確認</t>
    <phoneticPr fontId="4"/>
  </si>
  <si>
    <t>　6-2.金額等の確認</t>
    <phoneticPr fontId="4"/>
  </si>
  <si>
    <t>7.入力例（チェックポイント）</t>
    <rPh sb="2" eb="4">
      <t>ニュウリョク</t>
    </rPh>
    <rPh sb="4" eb="5">
      <t>レイ</t>
    </rPh>
    <phoneticPr fontId="4"/>
  </si>
  <si>
    <t>4.提出物の確認</t>
    <phoneticPr fontId="4"/>
  </si>
  <si>
    <t>発注者調査票及び元請者調査票は、次項に示す「チェックリスト」により内容を確認する。</t>
    <rPh sb="8" eb="10">
      <t>モトウケ</t>
    </rPh>
    <rPh sb="10" eb="11">
      <t>シャ</t>
    </rPh>
    <phoneticPr fontId="4"/>
  </si>
  <si>
    <t>提出物の名称
(CD-ROM配布時のファイル名)</t>
    <rPh sb="0" eb="2">
      <t>テイシュツ</t>
    </rPh>
    <rPh sb="2" eb="3">
      <t>ブツ</t>
    </rPh>
    <rPh sb="4" eb="6">
      <t>メイショウ</t>
    </rPh>
    <rPh sb="14" eb="16">
      <t>ハイフ</t>
    </rPh>
    <rPh sb="16" eb="17">
      <t>ジ</t>
    </rPh>
    <rPh sb="22" eb="23">
      <t>メイ</t>
    </rPh>
    <phoneticPr fontId="4"/>
  </si>
  <si>
    <t>1：市街地</t>
  </si>
  <si>
    <t>4：上記以外の工事場所 （但し、空港制限区域内工事は除く）</t>
    <rPh sb="2" eb="4">
      <t>ジョウキ</t>
    </rPh>
    <rPh sb="4" eb="6">
      <t>イガイ</t>
    </rPh>
    <rPh sb="7" eb="9">
      <t>コウジ</t>
    </rPh>
    <rPh sb="9" eb="11">
      <t>バショ</t>
    </rPh>
    <rPh sb="13" eb="14">
      <t>タダ</t>
    </rPh>
    <rPh sb="16" eb="18">
      <t>クウコウ</t>
    </rPh>
    <rPh sb="18" eb="20">
      <t>セイゲン</t>
    </rPh>
    <rPh sb="20" eb="22">
      <t>クイキ</t>
    </rPh>
    <rPh sb="22" eb="23">
      <t>ナイ</t>
    </rPh>
    <rPh sb="23" eb="25">
      <t>コウジ</t>
    </rPh>
    <rPh sb="26" eb="27">
      <t>ノゾ</t>
    </rPh>
    <phoneticPr fontId="3"/>
  </si>
  <si>
    <t>5：空港制限区域内工事 翌朝、航空機の運行のために施設を解放する場所</t>
    <rPh sb="2" eb="4">
      <t>クウコウ</t>
    </rPh>
    <rPh sb="4" eb="6">
      <t>セイゲン</t>
    </rPh>
    <rPh sb="6" eb="9">
      <t>クイキナイ</t>
    </rPh>
    <rPh sb="9" eb="11">
      <t>コウジ</t>
    </rPh>
    <rPh sb="12" eb="14">
      <t>ヨクチョウ</t>
    </rPh>
    <rPh sb="15" eb="18">
      <t>コウクウキ</t>
    </rPh>
    <rPh sb="19" eb="21">
      <t>ウンコウ</t>
    </rPh>
    <rPh sb="25" eb="27">
      <t>シセツ</t>
    </rPh>
    <rPh sb="28" eb="30">
      <t>カイホウ</t>
    </rPh>
    <rPh sb="32" eb="34">
      <t>バショ</t>
    </rPh>
    <phoneticPr fontId="3"/>
  </si>
  <si>
    <t>101：共同溝等工事（１）</t>
  </si>
  <si>
    <t>1：一般道路</t>
  </si>
  <si>
    <t/>
  </si>
  <si>
    <t>1：国土交通省(建設)</t>
  </si>
  <si>
    <t>3：国土交通省(航空)</t>
  </si>
  <si>
    <t>4：農林水産省</t>
  </si>
  <si>
    <t>※</t>
  </si>
  <si>
    <t>所管名（１）</t>
  </si>
  <si>
    <t>所管名（２）</t>
  </si>
  <si>
    <t>4)現場内小運搬</t>
    <rPh sb="2" eb="4">
      <t>ゲンバ</t>
    </rPh>
    <rPh sb="4" eb="5">
      <t>ナイ</t>
    </rPh>
    <rPh sb="5" eb="6">
      <t>ショウ</t>
    </rPh>
    <rPh sb="6" eb="8">
      <t>ウンパン</t>
    </rPh>
    <phoneticPr fontId="4"/>
  </si>
  <si>
    <t>元請+元請外注</t>
    <rPh sb="0" eb="2">
      <t>モトウケ</t>
    </rPh>
    <rPh sb="3" eb="4">
      <t>モト</t>
    </rPh>
    <rPh sb="4" eb="5">
      <t>ウ</t>
    </rPh>
    <rPh sb="5" eb="7">
      <t>ガイチュウ</t>
    </rPh>
    <phoneticPr fontId="3"/>
  </si>
  <si>
    <t>機械器具等損料</t>
    <rPh sb="2" eb="3">
      <t>ウツワ</t>
    </rPh>
    <phoneticPr fontId="4"/>
  </si>
  <si>
    <t>貸与機械等現場修理・管理費(官貸与)</t>
    <rPh sb="14" eb="15">
      <t>カン</t>
    </rPh>
    <rPh sb="15" eb="17">
      <t>タイヨ</t>
    </rPh>
    <phoneticPr fontId="4"/>
  </si>
  <si>
    <t>処分費</t>
    <rPh sb="0" eb="3">
      <t>ショブンヒ</t>
    </rPh>
    <phoneticPr fontId="4"/>
  </si>
  <si>
    <t>上・下水道料金</t>
    <rPh sb="0" eb="1">
      <t>ジョウ</t>
    </rPh>
    <rPh sb="2" eb="5">
      <t>ゲスイドウ</t>
    </rPh>
    <rPh sb="5" eb="7">
      <t>リョウキン</t>
    </rPh>
    <phoneticPr fontId="4"/>
  </si>
  <si>
    <t>6.入力例（チェックポイント）</t>
    <rPh sb="2" eb="4">
      <t>ニュウリョク</t>
    </rPh>
    <rPh sb="4" eb="5">
      <t>レイ</t>
    </rPh>
    <phoneticPr fontId="4"/>
  </si>
  <si>
    <t>未入力・エラーの確認（入力不備例）</t>
    <rPh sb="0" eb="1">
      <t>ミ</t>
    </rPh>
    <rPh sb="1" eb="3">
      <t>ニュウリョク</t>
    </rPh>
    <rPh sb="8" eb="10">
      <t>カクニン</t>
    </rPh>
    <rPh sb="11" eb="13">
      <t>ニュウリョク</t>
    </rPh>
    <rPh sb="13" eb="15">
      <t>フビ</t>
    </rPh>
    <rPh sb="15" eb="16">
      <t>レイ</t>
    </rPh>
    <phoneticPr fontId="3"/>
  </si>
  <si>
    <t>金額等の確認（入力例）</t>
    <rPh sb="0" eb="2">
      <t>キンガク</t>
    </rPh>
    <rPh sb="2" eb="3">
      <t>トウ</t>
    </rPh>
    <rPh sb="4" eb="6">
      <t>カクニン</t>
    </rPh>
    <rPh sb="7" eb="9">
      <t>ニュウリョク</t>
    </rPh>
    <rPh sb="9" eb="10">
      <t>レイ</t>
    </rPh>
    <phoneticPr fontId="4"/>
  </si>
  <si>
    <t>共通仮設費積算対象金額(自動計算値)</t>
    <rPh sb="12" eb="14">
      <t>ジドウ</t>
    </rPh>
    <rPh sb="14" eb="16">
      <t>ケイサン</t>
    </rPh>
    <rPh sb="16" eb="17">
      <t>アタイ</t>
    </rPh>
    <phoneticPr fontId="4"/>
  </si>
  <si>
    <t>×</t>
    <phoneticPr fontId="4"/>
  </si>
  <si>
    <t>×</t>
    <phoneticPr fontId="4"/>
  </si>
  <si>
    <t>管理費区分別費用</t>
    <rPh sb="0" eb="3">
      <t>カンリヒ</t>
    </rPh>
    <rPh sb="3" eb="5">
      <t>クブン</t>
    </rPh>
    <rPh sb="5" eb="6">
      <t>ベツ</t>
    </rPh>
    <rPh sb="6" eb="8">
      <t>ヒヨウ</t>
    </rPh>
    <phoneticPr fontId="3"/>
  </si>
  <si>
    <t>管理費区分別費用について「細別名称」、「規格」、「単位」、「数量」、「金額」、「管理費区分」を入力してください。</t>
    <rPh sb="0" eb="3">
      <t>カンリヒ</t>
    </rPh>
    <rPh sb="3" eb="5">
      <t>クブン</t>
    </rPh>
    <rPh sb="5" eb="6">
      <t>ベツ</t>
    </rPh>
    <rPh sb="6" eb="8">
      <t>ヒヨウ</t>
    </rPh>
    <rPh sb="13" eb="15">
      <t>サイベツ</t>
    </rPh>
    <rPh sb="15" eb="17">
      <t>メイショウ</t>
    </rPh>
    <rPh sb="20" eb="22">
      <t>キカク</t>
    </rPh>
    <rPh sb="25" eb="27">
      <t>タンイ</t>
    </rPh>
    <rPh sb="30" eb="32">
      <t>スウリョウ</t>
    </rPh>
    <rPh sb="35" eb="37">
      <t>キンガク</t>
    </rPh>
    <rPh sb="40" eb="43">
      <t>カンリヒ</t>
    </rPh>
    <rPh sb="43" eb="45">
      <t>クブン</t>
    </rPh>
    <rPh sb="47" eb="49">
      <t>ニュウリョク</t>
    </rPh>
    <phoneticPr fontId="3"/>
  </si>
  <si>
    <t>凡例</t>
    <rPh sb="0" eb="2">
      <t>ハンレイ</t>
    </rPh>
    <phoneticPr fontId="3"/>
  </si>
  <si>
    <t>細別名称</t>
    <rPh sb="0" eb="2">
      <t>サイベツ</t>
    </rPh>
    <rPh sb="2" eb="4">
      <t>メイショウ</t>
    </rPh>
    <phoneticPr fontId="3"/>
  </si>
  <si>
    <t>規格</t>
    <rPh sb="0" eb="2">
      <t>キカク</t>
    </rPh>
    <phoneticPr fontId="3"/>
  </si>
  <si>
    <t>単位</t>
    <rPh sb="0" eb="2">
      <t>タンイ</t>
    </rPh>
    <phoneticPr fontId="3"/>
  </si>
  <si>
    <t>数量</t>
    <rPh sb="0" eb="2">
      <t>スウリョウ</t>
    </rPh>
    <phoneticPr fontId="3"/>
  </si>
  <si>
    <t>Ⅳ</t>
    <phoneticPr fontId="3"/>
  </si>
  <si>
    <t>以降のシートは入力例です</t>
    <rPh sb="0" eb="2">
      <t>イコウ</t>
    </rPh>
    <rPh sb="7" eb="9">
      <t>ニュウリョク</t>
    </rPh>
    <rPh sb="9" eb="10">
      <t>レイ</t>
    </rPh>
    <phoneticPr fontId="4"/>
  </si>
  <si>
    <t>8.参考資料</t>
    <rPh sb="2" eb="4">
      <t>サンコウ</t>
    </rPh>
    <rPh sb="4" eb="6">
      <t>シリョウ</t>
    </rPh>
    <phoneticPr fontId="4"/>
  </si>
  <si>
    <t>7.参考資料</t>
    <rPh sb="2" eb="4">
      <t>サンコウ</t>
    </rPh>
    <rPh sb="4" eb="6">
      <t>シリョウ</t>
    </rPh>
    <phoneticPr fontId="4"/>
  </si>
  <si>
    <t>間接工事費等諸経費動向調査　配布・受領証明書（様式例）：様式①</t>
    <rPh sb="23" eb="25">
      <t>ヨウシキ</t>
    </rPh>
    <rPh sb="25" eb="26">
      <t>レイ</t>
    </rPh>
    <rPh sb="28" eb="30">
      <t>ヨウシキ</t>
    </rPh>
    <phoneticPr fontId="4"/>
  </si>
  <si>
    <t>間接工事費等諸経費動向調査　提出・受領証明書（様式例）：様式②</t>
    <rPh sb="23" eb="25">
      <t>ヨウシキ</t>
    </rPh>
    <rPh sb="25" eb="26">
      <t>レイ</t>
    </rPh>
    <phoneticPr fontId="4"/>
  </si>
  <si>
    <t>「労務管理費」
 募集・解散費
 慰安・娯楽・厚生費
 作業衣服費
 賃金以外の食事、
 通勤等に要する費用
 災害時負担金</t>
    <rPh sb="1" eb="3">
      <t>ロウム</t>
    </rPh>
    <rPh sb="3" eb="6">
      <t>カンリヒ</t>
    </rPh>
    <rPh sb="9" eb="11">
      <t>ボシュウ</t>
    </rPh>
    <rPh sb="12" eb="14">
      <t>カイサン</t>
    </rPh>
    <rPh sb="14" eb="15">
      <t>ヒ</t>
    </rPh>
    <rPh sb="17" eb="19">
      <t>イアン</t>
    </rPh>
    <rPh sb="20" eb="22">
      <t>ゴラク</t>
    </rPh>
    <rPh sb="23" eb="25">
      <t>コウセイ</t>
    </rPh>
    <rPh sb="25" eb="26">
      <t>ヒ</t>
    </rPh>
    <rPh sb="28" eb="30">
      <t>サギョウ</t>
    </rPh>
    <rPh sb="30" eb="32">
      <t>イフク</t>
    </rPh>
    <rPh sb="32" eb="33">
      <t>ヒ</t>
    </rPh>
    <rPh sb="35" eb="37">
      <t>チンギン</t>
    </rPh>
    <rPh sb="37" eb="39">
      <t>イガイ</t>
    </rPh>
    <rPh sb="40" eb="42">
      <t>ショクジ</t>
    </rPh>
    <rPh sb="45" eb="47">
      <t>ツウキン</t>
    </rPh>
    <rPh sb="47" eb="48">
      <t>トウ</t>
    </rPh>
    <rPh sb="49" eb="50">
      <t>ヨウ</t>
    </rPh>
    <rPh sb="52" eb="54">
      <t>ヒヨウ</t>
    </rPh>
    <rPh sb="56" eb="59">
      <t>サイガイジ</t>
    </rPh>
    <rPh sb="59" eb="62">
      <t>フタンキン</t>
    </rPh>
    <phoneticPr fontId="4"/>
  </si>
  <si>
    <t>現場管理費
　社員等従業員給料
  手当</t>
    <rPh sb="0" eb="2">
      <t>ゲンバ</t>
    </rPh>
    <rPh sb="2" eb="5">
      <t>カンリヒ</t>
    </rPh>
    <rPh sb="7" eb="9">
      <t>シャイン</t>
    </rPh>
    <rPh sb="9" eb="10">
      <t>トウ</t>
    </rPh>
    <rPh sb="10" eb="13">
      <t>ジュウギョウイン</t>
    </rPh>
    <rPh sb="13" eb="15">
      <t>キュウリョウ</t>
    </rPh>
    <rPh sb="18" eb="20">
      <t>テアテ</t>
    </rPh>
    <phoneticPr fontId="4"/>
  </si>
  <si>
    <r>
      <t xml:space="preserve">【必須提出】
</t>
    </r>
    <r>
      <rPr>
        <sz val="10"/>
        <rFont val="ＭＳ Ｐ明朝"/>
        <family val="1"/>
        <charset val="128"/>
      </rPr>
      <t>※下請がない場合は提出不要
・提出用ＣＤにデータが保存されているか確認する
・電子入力が困難な場合は手書きによる印刷物の提出でも可</t>
    </r>
    <rPh sb="1" eb="3">
      <t>ヒッス</t>
    </rPh>
    <rPh sb="3" eb="5">
      <t>テイシュツ</t>
    </rPh>
    <rPh sb="8" eb="10">
      <t>シタウケ</t>
    </rPh>
    <rPh sb="13" eb="15">
      <t>バアイ</t>
    </rPh>
    <rPh sb="16" eb="18">
      <t>テイシュツ</t>
    </rPh>
    <rPh sb="18" eb="20">
      <t>フヨウ</t>
    </rPh>
    <rPh sb="22" eb="24">
      <t>テイシュツ</t>
    </rPh>
    <rPh sb="24" eb="25">
      <t>ヨウ</t>
    </rPh>
    <rPh sb="32" eb="34">
      <t>ホゾン</t>
    </rPh>
    <rPh sb="40" eb="42">
      <t>カクニン</t>
    </rPh>
    <rPh sb="46" eb="48">
      <t>デンシ</t>
    </rPh>
    <rPh sb="48" eb="50">
      <t>ニュウリョク</t>
    </rPh>
    <rPh sb="51" eb="53">
      <t>コンナン</t>
    </rPh>
    <rPh sb="54" eb="56">
      <t>バアイ</t>
    </rPh>
    <rPh sb="57" eb="59">
      <t>テガ</t>
    </rPh>
    <rPh sb="63" eb="66">
      <t>インサツブツ</t>
    </rPh>
    <rPh sb="67" eb="69">
      <t>テイシュツ</t>
    </rPh>
    <rPh sb="71" eb="72">
      <t>カ</t>
    </rPh>
    <phoneticPr fontId="4"/>
  </si>
  <si>
    <t>最終工事請負金額</t>
    <rPh sb="0" eb="2">
      <t>サイシュウ</t>
    </rPh>
    <rPh sb="2" eb="4">
      <t>コウジ</t>
    </rPh>
    <rPh sb="4" eb="6">
      <t>ウケオイ</t>
    </rPh>
    <rPh sb="6" eb="8">
      <t>キンガク</t>
    </rPh>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</si>
  <si>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</si>
  <si>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t>発注１</t>
    <rPh sb="0" eb="2">
      <t>ハッチュウ</t>
    </rPh>
    <phoneticPr fontId="4"/>
  </si>
  <si>
    <t>発注２</t>
    <rPh sb="0" eb="2">
      <t>ハッチュウ</t>
    </rPh>
    <phoneticPr fontId="4"/>
  </si>
  <si>
    <t>-</t>
    <phoneticPr fontId="4"/>
  </si>
  <si>
    <t>出典：全国健康保険協会</t>
    <rPh sb="0" eb="2">
      <t>シュッテン</t>
    </rPh>
    <rPh sb="3" eb="5">
      <t>ゼンコク</t>
    </rPh>
    <rPh sb="5" eb="7">
      <t>ケンコウ</t>
    </rPh>
    <rPh sb="7" eb="9">
      <t>ホケン</t>
    </rPh>
    <rPh sb="9" eb="11">
      <t>キョウカイ</t>
    </rPh>
    <phoneticPr fontId="4"/>
  </si>
  <si>
    <t>下表は、『東京都』の健康保険料です。</t>
    <rPh sb="0" eb="1">
      <t>シタ</t>
    </rPh>
    <rPh sb="1" eb="2">
      <t>ヒョウ</t>
    </rPh>
    <rPh sb="5" eb="8">
      <t>トウキョウト</t>
    </rPh>
    <rPh sb="10" eb="12">
      <t>ケンコウ</t>
    </rPh>
    <rPh sb="12" eb="15">
      <t>ホケンリョウ</t>
    </rPh>
    <phoneticPr fontId="4"/>
  </si>
  <si>
    <t>健康保険料額は、都道府県毎に異なりますので詳しくは全国健康保険協会ホームページをご参照ください。</t>
    <rPh sb="0" eb="2">
      <t>ケンコウ</t>
    </rPh>
    <rPh sb="2" eb="5">
      <t>ホケンリョウ</t>
    </rPh>
    <rPh sb="5" eb="6">
      <t>ガク</t>
    </rPh>
    <rPh sb="8" eb="12">
      <t>トドウフケン</t>
    </rPh>
    <rPh sb="12" eb="13">
      <t>ゴト</t>
    </rPh>
    <rPh sb="14" eb="15">
      <t>コト</t>
    </rPh>
    <rPh sb="21" eb="22">
      <t>クワ</t>
    </rPh>
    <rPh sb="25" eb="27">
      <t>ゼンコク</t>
    </rPh>
    <rPh sb="27" eb="29">
      <t>ケンコウ</t>
    </rPh>
    <rPh sb="29" eb="31">
      <t>ホケン</t>
    </rPh>
    <rPh sb="31" eb="33">
      <t>キョウカイ</t>
    </rPh>
    <rPh sb="41" eb="43">
      <t>サンショウ</t>
    </rPh>
    <phoneticPr fontId="4"/>
  </si>
  <si>
    <r>
      <t>共通仮設費積算対象金額(自動計算値</t>
    </r>
    <r>
      <rPr>
        <sz val="11"/>
        <rFont val="ＭＳ Ｐゴシック"/>
        <family val="3"/>
        <charset val="128"/>
      </rPr>
      <t>)</t>
    </r>
    <rPh sb="12" eb="14">
      <t>ジドウ</t>
    </rPh>
    <rPh sb="14" eb="16">
      <t>ケイサン</t>
    </rPh>
    <rPh sb="16" eb="17">
      <t>アタイ</t>
    </rPh>
    <phoneticPr fontId="4"/>
  </si>
  <si>
    <r>
      <t>【配布】
　</t>
    </r>
    <r>
      <rPr>
        <sz val="10"/>
        <rFont val="ＭＳ Ｐゴシック"/>
        <family val="3"/>
        <charset val="128"/>
      </rPr>
      <t>元請から下請各社（1次、2次・・・）に調査票を配布したことを証明書等で確認する</t>
    </r>
    <r>
      <rPr>
        <b/>
        <sz val="10"/>
        <rFont val="ＭＳ Ｐゴシック"/>
        <family val="3"/>
        <charset val="128"/>
      </rPr>
      <t xml:space="preserve">
【受領】
　</t>
    </r>
    <r>
      <rPr>
        <sz val="10"/>
        <rFont val="ＭＳ Ｐゴシック"/>
        <family val="3"/>
        <charset val="128"/>
      </rPr>
      <t>下請各社（1次、2次・・・）から提出された調査票を元請が受領したことを証明書等で確認する
※配布・受領証明書に様式規定はありませんので、巻末の参考資料を参考に自由に作成してください。</t>
    </r>
    <rPh sb="1" eb="3">
      <t>ハイフ</t>
    </rPh>
    <rPh sb="6" eb="8">
      <t>モトウケ</t>
    </rPh>
    <rPh sb="10" eb="12">
      <t>シタウケ</t>
    </rPh>
    <rPh sb="12" eb="14">
      <t>カクシャ</t>
    </rPh>
    <rPh sb="16" eb="17">
      <t>ジ</t>
    </rPh>
    <rPh sb="19" eb="20">
      <t>ジ</t>
    </rPh>
    <rPh sb="25" eb="28">
      <t>チョウサヒョウ</t>
    </rPh>
    <rPh sb="29" eb="31">
      <t>ハイフ</t>
    </rPh>
    <rPh sb="36" eb="39">
      <t>ショウメイショ</t>
    </rPh>
    <rPh sb="39" eb="40">
      <t>トウ</t>
    </rPh>
    <rPh sb="41" eb="43">
      <t>カクニン</t>
    </rPh>
    <rPh sb="48" eb="50">
      <t>ジュリョウ</t>
    </rPh>
    <rPh sb="53" eb="55">
      <t>シタウケ</t>
    </rPh>
    <rPh sb="55" eb="57">
      <t>カクシャ</t>
    </rPh>
    <rPh sb="69" eb="71">
      <t>テイシュツ</t>
    </rPh>
    <rPh sb="74" eb="77">
      <t>チョウサヒョウ</t>
    </rPh>
    <rPh sb="78" eb="80">
      <t>モトウケ</t>
    </rPh>
    <rPh sb="81" eb="83">
      <t>ジュリョウ</t>
    </rPh>
    <rPh sb="88" eb="92">
      <t>ショウメイショナド</t>
    </rPh>
    <rPh sb="93" eb="95">
      <t>カクニン</t>
    </rPh>
    <rPh sb="100" eb="102">
      <t>ハイフ</t>
    </rPh>
    <rPh sb="103" eb="105">
      <t>ジュリョウ</t>
    </rPh>
    <rPh sb="105" eb="107">
      <t>ショウメイ</t>
    </rPh>
    <rPh sb="107" eb="108">
      <t>ショ</t>
    </rPh>
    <rPh sb="122" eb="124">
      <t>カンマツ</t>
    </rPh>
    <phoneticPr fontId="4"/>
  </si>
  <si>
    <t>調査票をチェックするために適用する。</t>
    <phoneticPr fontId="4"/>
  </si>
  <si>
    <t>その他①</t>
    <phoneticPr fontId="4"/>
  </si>
  <si>
    <t>具体的内容</t>
    <rPh sb="0" eb="3">
      <t>グタイテキ</t>
    </rPh>
    <rPh sb="3" eb="5">
      <t>ナイヨウ</t>
    </rPh>
    <phoneticPr fontId="4"/>
  </si>
  <si>
    <t>その他②</t>
    <phoneticPr fontId="4"/>
  </si>
  <si>
    <t>その他②</t>
    <phoneticPr fontId="4"/>
  </si>
  <si>
    <r>
      <t>健康保険料</t>
    </r>
    <r>
      <rPr>
        <sz val="9"/>
        <rFont val="ＭＳ Ｐゴシック"/>
        <family val="3"/>
        <charset val="128"/>
      </rPr>
      <t>(介護保険料含む)</t>
    </r>
    <phoneticPr fontId="4"/>
  </si>
  <si>
    <t>(8)</t>
    <phoneticPr fontId="4"/>
  </si>
  <si>
    <t>延べ人員合計(1）+(3)+(4)+(5)+(6)</t>
    <rPh sb="0" eb="1">
      <t>ノ</t>
    </rPh>
    <rPh sb="2" eb="4">
      <t>ジンイン</t>
    </rPh>
    <rPh sb="4" eb="6">
      <t>ゴウケイ</t>
    </rPh>
    <phoneticPr fontId="3"/>
  </si>
  <si>
    <t>(9)</t>
    <phoneticPr fontId="4"/>
  </si>
  <si>
    <t>従事者延べ人員(A-2票又はA-②票の入力値）</t>
    <rPh sb="0" eb="3">
      <t>ジュウジシャ</t>
    </rPh>
    <rPh sb="3" eb="4">
      <t>ノ</t>
    </rPh>
    <rPh sb="5" eb="7">
      <t>ジンイン</t>
    </rPh>
    <rPh sb="11" eb="12">
      <t>ヒョウ</t>
    </rPh>
    <rPh sb="12" eb="13">
      <t>マタ</t>
    </rPh>
    <rPh sb="17" eb="18">
      <t>ヒョウ</t>
    </rPh>
    <rPh sb="19" eb="21">
      <t>ニュウリョク</t>
    </rPh>
    <rPh sb="21" eb="22">
      <t>チ</t>
    </rPh>
    <phoneticPr fontId="3"/>
  </si>
  <si>
    <t>○</t>
    <phoneticPr fontId="4"/>
  </si>
  <si>
    <r>
      <t>建設、</t>
    </r>
    <r>
      <rPr>
        <sz val="11"/>
        <color indexed="53"/>
        <rFont val="ＭＳ Ｐゴシック"/>
        <family val="3"/>
        <charset val="128"/>
      </rPr>
      <t>港湾</t>
    </r>
    <r>
      <rPr>
        <sz val="11"/>
        <color indexed="13"/>
        <rFont val="ＭＳ Ｐゴシック"/>
        <family val="3"/>
        <charset val="128"/>
      </rPr>
      <t>、航空、</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4"/>
  </si>
  <si>
    <r>
      <t>建設、</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ゲスイ</t>
    </rPh>
    <rPh sb="6" eb="8">
      <t>コウソク</t>
    </rPh>
    <rPh sb="9" eb="11">
      <t>トシ</t>
    </rPh>
    <rPh sb="12" eb="14">
      <t>ホゼン</t>
    </rPh>
    <phoneticPr fontId="4"/>
  </si>
  <si>
    <t>ｈ.金額の合計値</t>
    <rPh sb="2" eb="4">
      <t>キンガク</t>
    </rPh>
    <rPh sb="5" eb="8">
      <t>ゴウケイチ</t>
    </rPh>
    <phoneticPr fontId="4"/>
  </si>
  <si>
    <t>一次下請者名</t>
    <rPh sb="0" eb="2">
      <t>イチジ</t>
    </rPh>
    <rPh sb="2" eb="4">
      <t>シタウ</t>
    </rPh>
    <rPh sb="4" eb="5">
      <t>シャ</t>
    </rPh>
    <rPh sb="5" eb="6">
      <t>メイ</t>
    </rPh>
    <phoneticPr fontId="6"/>
  </si>
  <si>
    <t>労務費率（％）</t>
    <rPh sb="0" eb="3">
      <t>ロウムヒ</t>
    </rPh>
    <rPh sb="3" eb="4">
      <t>リツ</t>
    </rPh>
    <phoneticPr fontId="4"/>
  </si>
  <si>
    <t>工　　　　種</t>
    <rPh sb="0" eb="1">
      <t>コウ</t>
    </rPh>
    <rPh sb="5" eb="6">
      <t>タネ</t>
    </rPh>
    <phoneticPr fontId="6"/>
  </si>
  <si>
    <t>6.労務比率（％）</t>
    <rPh sb="2" eb="4">
      <t>ロウム</t>
    </rPh>
    <rPh sb="4" eb="6">
      <t>ヒリツ</t>
    </rPh>
    <phoneticPr fontId="4"/>
  </si>
  <si>
    <t>7.保険料率（‰）</t>
    <rPh sb="2" eb="5">
      <t>ホケンリョウ</t>
    </rPh>
    <rPh sb="5" eb="6">
      <t>リツ</t>
    </rPh>
    <phoneticPr fontId="4"/>
  </si>
  <si>
    <t>8.事業主負担額の自動計算値（千円）</t>
    <rPh sb="2" eb="5">
      <t>ジギョウヌシ</t>
    </rPh>
    <rPh sb="5" eb="8">
      <t>フタンガク</t>
    </rPh>
    <rPh sb="9" eb="11">
      <t>ジドウ</t>
    </rPh>
    <rPh sb="11" eb="14">
      <t>ケイサンチ</t>
    </rPh>
    <rPh sb="15" eb="17">
      <t>センエン</t>
    </rPh>
    <phoneticPr fontId="4"/>
  </si>
  <si>
    <t>9.入力確認
（事業主負担額）</t>
    <rPh sb="2" eb="4">
      <t>ニュウリョク</t>
    </rPh>
    <rPh sb="4" eb="6">
      <t>カクニン</t>
    </rPh>
    <rPh sb="8" eb="10">
      <t>ジギョウ</t>
    </rPh>
    <rPh sb="10" eb="11">
      <t>ヌシ</t>
    </rPh>
    <rPh sb="11" eb="14">
      <t>フタンガク</t>
    </rPh>
    <phoneticPr fontId="4"/>
  </si>
  <si>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4"/>
  </si>
  <si>
    <t>法定福利費合計
（A1+B1+C1+D1+F1)</t>
    <rPh sb="0" eb="2">
      <t>ホウテイ</t>
    </rPh>
    <rPh sb="2" eb="4">
      <t>フクリ</t>
    </rPh>
    <rPh sb="4" eb="5">
      <t>ヒ</t>
    </rPh>
    <rPh sb="5" eb="7">
      <t>ゴウケイ</t>
    </rPh>
    <phoneticPr fontId="4"/>
  </si>
  <si>
    <t>D 厚生年金保険料(児童手当拠出金含む）</t>
    <phoneticPr fontId="4"/>
  </si>
  <si>
    <t>ダンプカー用泥落とし</t>
    <rPh sb="5" eb="6">
      <t>ヨウ</t>
    </rPh>
    <rPh sb="6" eb="7">
      <t>ドロ</t>
    </rPh>
    <rPh sb="7" eb="8">
      <t>オ</t>
    </rPh>
    <phoneticPr fontId="4"/>
  </si>
  <si>
    <t>ダンプカー用泥落とし</t>
    <phoneticPr fontId="4"/>
  </si>
  <si>
    <t>高速
保全</t>
    <rPh sb="0" eb="2">
      <t>コウソク</t>
    </rPh>
    <rPh sb="3" eb="5">
      <t>ホゼン</t>
    </rPh>
    <phoneticPr fontId="4"/>
  </si>
  <si>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9" eb="21">
      <t>ホゼン</t>
    </rPh>
    <phoneticPr fontId="4"/>
  </si>
  <si>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4"/>
  </si>
  <si>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4"/>
  </si>
  <si>
    <r>
      <t>建設、</t>
    </r>
    <r>
      <rPr>
        <sz val="7"/>
        <color indexed="13"/>
        <rFont val="ＭＳ Ｐゴシック"/>
        <family val="3"/>
        <charset val="128"/>
      </rPr>
      <t>下水</t>
    </r>
    <r>
      <rPr>
        <sz val="7"/>
        <color indexed="53"/>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ゲスイ</t>
    </rPh>
    <rPh sb="6" eb="8">
      <t>コウソク</t>
    </rPh>
    <rPh sb="9" eb="11">
      <t>トシ</t>
    </rPh>
    <rPh sb="12" eb="14">
      <t>ホゼン</t>
    </rPh>
    <phoneticPr fontId="4"/>
  </si>
  <si>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4"/>
  </si>
  <si>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4"/>
  </si>
  <si>
    <r>
      <t>建設</t>
    </r>
    <r>
      <rPr>
        <sz val="10"/>
        <color indexed="10"/>
        <rFont val="ＭＳ Ｐゴシック"/>
        <family val="3"/>
        <charset val="128"/>
      </rPr>
      <t>、</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ゲスイ</t>
    </rPh>
    <rPh sb="6" eb="8">
      <t>コウソク</t>
    </rPh>
    <rPh sb="9" eb="11">
      <t>トシ</t>
    </rPh>
    <rPh sb="12" eb="14">
      <t>ホゼン</t>
    </rPh>
    <phoneticPr fontId="4"/>
  </si>
  <si>
    <t>技術者間接費対象労務費</t>
    <rPh sb="0" eb="3">
      <t>ギジュツシャ</t>
    </rPh>
    <rPh sb="3" eb="5">
      <t>カンセツ</t>
    </rPh>
    <rPh sb="5" eb="6">
      <t>ヒ</t>
    </rPh>
    <rPh sb="6" eb="8">
      <t>タイショウ</t>
    </rPh>
    <rPh sb="8" eb="11">
      <t>ロウムヒ</t>
    </rPh>
    <phoneticPr fontId="3"/>
  </si>
  <si>
    <t>高速、保全</t>
    <rPh sb="0" eb="2">
      <t>コウソク</t>
    </rPh>
    <rPh sb="3" eb="5">
      <t>ホゼン</t>
    </rPh>
    <phoneticPr fontId="4"/>
  </si>
  <si>
    <t>その他工事</t>
    <rPh sb="2" eb="3">
      <t>タ</t>
    </rPh>
    <rPh sb="3" eb="5">
      <t>コウジ</t>
    </rPh>
    <phoneticPr fontId="4"/>
  </si>
  <si>
    <r>
      <t>農水</t>
    </r>
    <r>
      <rPr>
        <sz val="10"/>
        <rFont val="ＭＳ Ｐゴシック"/>
        <family val="3"/>
        <charset val="128"/>
      </rPr>
      <t>、</t>
    </r>
    <r>
      <rPr>
        <sz val="10"/>
        <color indexed="53"/>
        <rFont val="ＭＳ Ｐゴシック"/>
        <family val="3"/>
        <charset val="128"/>
      </rPr>
      <t>高速、保全</t>
    </r>
    <rPh sb="0" eb="2">
      <t>ノウスイ</t>
    </rPh>
    <rPh sb="3" eb="5">
      <t>コウソク</t>
    </rPh>
    <rPh sb="6" eb="8">
      <t>ホゼン</t>
    </rPh>
    <phoneticPr fontId="4"/>
  </si>
  <si>
    <t>低入札工事の有無</t>
    <rPh sb="0" eb="1">
      <t>テイ</t>
    </rPh>
    <rPh sb="1" eb="3">
      <t>ニュウサツ</t>
    </rPh>
    <rPh sb="3" eb="5">
      <t>コウジ</t>
    </rPh>
    <rPh sb="6" eb="8">
      <t>ウム</t>
    </rPh>
    <phoneticPr fontId="4"/>
  </si>
  <si>
    <t>路面清掃 55km
トンネル清掃 2km</t>
    <rPh sb="0" eb="2">
      <t>ロメン</t>
    </rPh>
    <rPh sb="2" eb="4">
      <t>セイソウ</t>
    </rPh>
    <rPh sb="14" eb="16">
      <t>セイソウ</t>
    </rPh>
    <phoneticPr fontId="4"/>
  </si>
  <si>
    <t>路面清掃車：1台、多目的作業車：1台</t>
    <rPh sb="0" eb="2">
      <t>ロメン</t>
    </rPh>
    <rPh sb="2" eb="5">
      <t>セイソウシャ</t>
    </rPh>
    <rPh sb="7" eb="8">
      <t>ダイ</t>
    </rPh>
    <rPh sb="9" eb="12">
      <t>タモクテキ</t>
    </rPh>
    <rPh sb="12" eb="15">
      <t>サギョウシャ</t>
    </rPh>
    <rPh sb="17" eb="18">
      <t>ダイ</t>
    </rPh>
    <phoneticPr fontId="4"/>
  </si>
  <si>
    <t>労災保険</t>
    <rPh sb="0" eb="2">
      <t>ロウサイ</t>
    </rPh>
    <rPh sb="2" eb="4">
      <t>ホケン</t>
    </rPh>
    <phoneticPr fontId="4"/>
  </si>
  <si>
    <t>(平成21年4月1日改定)</t>
  </si>
  <si>
    <t>法定福利費内訳</t>
    <rPh sb="0" eb="2">
      <t>ホウテイ</t>
    </rPh>
    <rPh sb="2" eb="4">
      <t>フクリ</t>
    </rPh>
    <rPh sb="4" eb="5">
      <t>ヒ</t>
    </rPh>
    <rPh sb="5" eb="7">
      <t>ウチワケ</t>
    </rPh>
    <phoneticPr fontId="4"/>
  </si>
  <si>
    <t>元請業者名</t>
    <rPh sb="0" eb="2">
      <t>モトウケ</t>
    </rPh>
    <rPh sb="2" eb="4">
      <t>ギョウシャ</t>
    </rPh>
    <rPh sb="4" eb="5">
      <t>メイ</t>
    </rPh>
    <phoneticPr fontId="4"/>
  </si>
  <si>
    <t>事業の種類の分類</t>
    <rPh sb="0" eb="2">
      <t>ジギョウ</t>
    </rPh>
    <rPh sb="3" eb="5">
      <t>シュルイ</t>
    </rPh>
    <rPh sb="6" eb="8">
      <t>ブンルイ</t>
    </rPh>
    <phoneticPr fontId="4"/>
  </si>
  <si>
    <t>事業の種類</t>
    <rPh sb="0" eb="2">
      <t>ジギョウ</t>
    </rPh>
    <rPh sb="3" eb="5">
      <t>シュルイ</t>
    </rPh>
    <phoneticPr fontId="4"/>
  </si>
  <si>
    <t>労務費率
（％）</t>
    <rPh sb="0" eb="3">
      <t>ロウムヒ</t>
    </rPh>
    <rPh sb="3" eb="4">
      <t>リツ</t>
    </rPh>
    <phoneticPr fontId="4"/>
  </si>
  <si>
    <t>労災保険率（‰）</t>
    <rPh sb="0" eb="2">
      <t>ロウサイ</t>
    </rPh>
    <rPh sb="2" eb="4">
      <t>ホケン</t>
    </rPh>
    <rPh sb="4" eb="5">
      <t>リツ</t>
    </rPh>
    <phoneticPr fontId="4"/>
  </si>
  <si>
    <t>建設事業</t>
    <rPh sb="0" eb="2">
      <t>ケンセツ</t>
    </rPh>
    <rPh sb="2" eb="4">
      <t>ジギョウ</t>
    </rPh>
    <phoneticPr fontId="4"/>
  </si>
  <si>
    <t>基本情報</t>
    <rPh sb="0" eb="2">
      <t>キホン</t>
    </rPh>
    <rPh sb="2" eb="4">
      <t>ジョウホウ</t>
    </rPh>
    <phoneticPr fontId="4"/>
  </si>
  <si>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4"/>
  </si>
  <si>
    <t>１)</t>
    <phoneticPr fontId="4"/>
  </si>
  <si>
    <t>月別社員等従業員数 （人）</t>
  </si>
  <si>
    <t>工事概要</t>
    <rPh sb="0" eb="2">
      <t>コウジ</t>
    </rPh>
    <rPh sb="2" eb="4">
      <t>ガイヨウ</t>
    </rPh>
    <phoneticPr fontId="4"/>
  </si>
  <si>
    <t>仮設備関係</t>
    <rPh sb="0" eb="1">
      <t>カリ</t>
    </rPh>
    <rPh sb="1" eb="3">
      <t>セツビ</t>
    </rPh>
    <rPh sb="3" eb="5">
      <t>カンケイ</t>
    </rPh>
    <phoneticPr fontId="4"/>
  </si>
  <si>
    <t>営繕関係</t>
    <rPh sb="0" eb="2">
      <t>エイゼン</t>
    </rPh>
    <rPh sb="2" eb="4">
      <t>カンケイ</t>
    </rPh>
    <phoneticPr fontId="4"/>
  </si>
  <si>
    <t>安全関係</t>
    <rPh sb="0" eb="2">
      <t>アンゼン</t>
    </rPh>
    <rPh sb="2" eb="4">
      <t>カンケイ</t>
    </rPh>
    <phoneticPr fontId="4"/>
  </si>
  <si>
    <t>地域とのコミュニケーション</t>
    <rPh sb="0" eb="2">
      <t>チイキ</t>
    </rPh>
    <phoneticPr fontId="4"/>
  </si>
  <si>
    <t>回航・えい航費</t>
    <rPh sb="0" eb="2">
      <t>カイコウ</t>
    </rPh>
    <rPh sb="5" eb="6">
      <t>コウ</t>
    </rPh>
    <phoneticPr fontId="4"/>
  </si>
  <si>
    <t>回航費</t>
    <rPh sb="0" eb="2">
      <t>カイコウ</t>
    </rPh>
    <rPh sb="2" eb="3">
      <t>ヒ</t>
    </rPh>
    <phoneticPr fontId="4"/>
  </si>
  <si>
    <t>元請者入力票</t>
    <rPh sb="0" eb="2">
      <t>モトウケ</t>
    </rPh>
    <rPh sb="2" eb="3">
      <t>シャ</t>
    </rPh>
    <rPh sb="3" eb="5">
      <t>ニュウリョク</t>
    </rPh>
    <rPh sb="5" eb="6">
      <t>ヒョウ</t>
    </rPh>
    <phoneticPr fontId="4"/>
  </si>
  <si>
    <t>光ケーブルの購入費</t>
    <rPh sb="0" eb="1">
      <t>ヒカリ</t>
    </rPh>
    <rPh sb="6" eb="9">
      <t>コウニュウヒ</t>
    </rPh>
    <phoneticPr fontId="4"/>
  </si>
  <si>
    <t>4.支払い賃金合計（千円）</t>
    <rPh sb="2" eb="4">
      <t>シハラ</t>
    </rPh>
    <rPh sb="5" eb="7">
      <t>チンギン</t>
    </rPh>
    <rPh sb="7" eb="9">
      <t>ゴウケイ</t>
    </rPh>
    <rPh sb="10" eb="11">
      <t>セン</t>
    </rPh>
    <rPh sb="11" eb="12">
      <t>エン</t>
    </rPh>
    <phoneticPr fontId="4"/>
  </si>
  <si>
    <r>
      <t xml:space="preserve">5.工事請負金額（千円）
</t>
    </r>
    <r>
      <rPr>
        <sz val="9"/>
        <rFont val="ＭＳ Ｐゴシック"/>
        <family val="3"/>
        <charset val="128"/>
      </rPr>
      <t>(労災保険の対象となる工事請負金額)</t>
    </r>
    <rPh sb="2" eb="4">
      <t>コウジ</t>
    </rPh>
    <rPh sb="4" eb="6">
      <t>ウケオイ</t>
    </rPh>
    <rPh sb="6" eb="8">
      <t>キンガク</t>
    </rPh>
    <rPh sb="9" eb="10">
      <t>セン</t>
    </rPh>
    <rPh sb="10" eb="11">
      <t>エン</t>
    </rPh>
    <rPh sb="24" eb="26">
      <t>コウジ</t>
    </rPh>
    <rPh sb="26" eb="28">
      <t>ウケオイ</t>
    </rPh>
    <rPh sb="28" eb="30">
      <t>キンガク</t>
    </rPh>
    <phoneticPr fontId="4"/>
  </si>
  <si>
    <t>No</t>
  </si>
  <si>
    <t>1次下請</t>
  </si>
  <si>
    <t xml:space="preserve">一 次 下 請 者 名 </t>
  </si>
  <si>
    <t>仮設材①</t>
  </si>
  <si>
    <t>仮設材②</t>
  </si>
  <si>
    <t>仮設材③</t>
  </si>
  <si>
    <t>一般事項</t>
    <rPh sb="0" eb="2">
      <t>イッパン</t>
    </rPh>
    <rPh sb="2" eb="4">
      <t>ジコウ</t>
    </rPh>
    <phoneticPr fontId="4"/>
  </si>
  <si>
    <t>工事名</t>
    <rPh sb="0" eb="3">
      <t>コウジメイ</t>
    </rPh>
    <phoneticPr fontId="3"/>
  </si>
  <si>
    <t>発注者別ｺｰﾄﾞ</t>
    <rPh sb="0" eb="3">
      <t>ハッチュウシャ</t>
    </rPh>
    <rPh sb="3" eb="4">
      <t>ベツ</t>
    </rPh>
    <phoneticPr fontId="3"/>
  </si>
  <si>
    <t>工事場所</t>
    <rPh sb="0" eb="2">
      <t>コウジ</t>
    </rPh>
    <rPh sb="2" eb="4">
      <t>バショ</t>
    </rPh>
    <phoneticPr fontId="3"/>
  </si>
  <si>
    <t>都道府県名：</t>
    <rPh sb="0" eb="4">
      <t>トドウフケン</t>
    </rPh>
    <rPh sb="4" eb="5">
      <t>メイ</t>
    </rPh>
    <phoneticPr fontId="3"/>
  </si>
  <si>
    <t>住所：</t>
    <rPh sb="0" eb="2">
      <t>ジュウショ</t>
    </rPh>
    <phoneticPr fontId="3"/>
  </si>
  <si>
    <t>建設
港湾
航空
下水
都市</t>
    <rPh sb="0" eb="2">
      <t>ケンセツ</t>
    </rPh>
    <rPh sb="3" eb="5">
      <t>コウワン</t>
    </rPh>
    <rPh sb="6" eb="8">
      <t>コウクウ</t>
    </rPh>
    <rPh sb="9" eb="11">
      <t>ゲスイ</t>
    </rPh>
    <rPh sb="12" eb="14">
      <t>トシ</t>
    </rPh>
    <phoneticPr fontId="4"/>
  </si>
  <si>
    <t>請負業者名</t>
    <rPh sb="0" eb="2">
      <t>ウケオ</t>
    </rPh>
    <rPh sb="2" eb="4">
      <t>ギョウシャ</t>
    </rPh>
    <rPh sb="4" eb="5">
      <t>メイ</t>
    </rPh>
    <phoneticPr fontId="3"/>
  </si>
  <si>
    <t>資本金額</t>
    <rPh sb="0" eb="4">
      <t>シホンキンガク</t>
    </rPh>
    <phoneticPr fontId="3"/>
  </si>
  <si>
    <t>年</t>
    <rPh sb="0" eb="1">
      <t>ネン</t>
    </rPh>
    <phoneticPr fontId="3"/>
  </si>
  <si>
    <t>月</t>
    <rPh sb="0" eb="1">
      <t>ツキ</t>
    </rPh>
    <phoneticPr fontId="3"/>
  </si>
  <si>
    <t>日</t>
    <rPh sb="0" eb="1">
      <t>ヒ</t>
    </rPh>
    <phoneticPr fontId="3"/>
  </si>
  <si>
    <t>工事概要</t>
    <rPh sb="0" eb="2">
      <t>コウジ</t>
    </rPh>
    <rPh sb="2" eb="4">
      <t>ガイヨウ</t>
    </rPh>
    <phoneticPr fontId="3"/>
  </si>
  <si>
    <t>支給材料名・数量　　　：</t>
    <rPh sb="0" eb="2">
      <t>シキュウ</t>
    </rPh>
    <rPh sb="2" eb="4">
      <t>ザイリョウヒ</t>
    </rPh>
    <rPh sb="4" eb="5">
      <t>メイ</t>
    </rPh>
    <rPh sb="6" eb="8">
      <t>スウリョウ</t>
    </rPh>
    <phoneticPr fontId="3"/>
  </si>
  <si>
    <t>貸与船舶・機械名　　　：</t>
    <rPh sb="5" eb="7">
      <t>キカイ</t>
    </rPh>
    <rPh sb="7" eb="8">
      <t>メイ</t>
    </rPh>
    <phoneticPr fontId="3"/>
  </si>
  <si>
    <t>主要船舶・機械及び設備</t>
    <rPh sb="0" eb="2">
      <t>シュヨウ</t>
    </rPh>
    <rPh sb="2" eb="4">
      <t>センパク</t>
    </rPh>
    <rPh sb="5" eb="7">
      <t>キカイ</t>
    </rPh>
    <rPh sb="7" eb="8">
      <t>オヨ</t>
    </rPh>
    <rPh sb="9" eb="11">
      <t>セツビ</t>
    </rPh>
    <phoneticPr fontId="3"/>
  </si>
  <si>
    <t>契約保証費</t>
    <rPh sb="0" eb="2">
      <t>ケイヤク</t>
    </rPh>
    <rPh sb="2" eb="4">
      <t>ホショウ</t>
    </rPh>
    <rPh sb="4" eb="5">
      <t>ヒ</t>
    </rPh>
    <phoneticPr fontId="3"/>
  </si>
  <si>
    <t>(単位千円)…消費税別</t>
    <rPh sb="10" eb="11">
      <t>ベツ</t>
    </rPh>
    <phoneticPr fontId="3"/>
  </si>
  <si>
    <t>社</t>
    <rPh sb="0" eb="1">
      <t>シャ</t>
    </rPh>
    <phoneticPr fontId="3"/>
  </si>
  <si>
    <t>三次下請</t>
    <rPh sb="0" eb="1">
      <t>サン</t>
    </rPh>
    <phoneticPr fontId="3"/>
  </si>
  <si>
    <t>フリガナ</t>
    <phoneticPr fontId="3"/>
  </si>
  <si>
    <t>●●ｹﾝｾﾂ(ｶﾌﾞ)</t>
    <phoneticPr fontId="4"/>
  </si>
  <si>
    <t>●●建設（株）</t>
    <phoneticPr fontId="4"/>
  </si>
  <si>
    <t>(単位：千円)</t>
    <phoneticPr fontId="3"/>
  </si>
  <si>
    <t>(単位：千円)</t>
    <phoneticPr fontId="3"/>
  </si>
  <si>
    <t>(単位：千円)</t>
    <phoneticPr fontId="3"/>
  </si>
  <si>
    <t>％</t>
    <phoneticPr fontId="4"/>
  </si>
  <si>
    <t>Ⅰ</t>
    <phoneticPr fontId="3"/>
  </si>
  <si>
    <t>発注者側記入者</t>
    <phoneticPr fontId="3"/>
  </si>
  <si>
    <t>メールアドレス</t>
    <phoneticPr fontId="4"/>
  </si>
  <si>
    <t>123-456@abc.de.jp</t>
    <phoneticPr fontId="4"/>
  </si>
  <si>
    <t>TEL</t>
    <phoneticPr fontId="3"/>
  </si>
  <si>
    <r>
      <t>F</t>
    </r>
    <r>
      <rPr>
        <sz val="11"/>
        <rFont val="ＭＳ Ｐゴシック"/>
        <family val="3"/>
        <charset val="128"/>
      </rPr>
      <t>AX</t>
    </r>
    <phoneticPr fontId="3"/>
  </si>
  <si>
    <t>Ⅱ</t>
    <phoneticPr fontId="4"/>
  </si>
  <si>
    <t>地域特性コード</t>
    <phoneticPr fontId="3"/>
  </si>
  <si>
    <t>安全費</t>
    <rPh sb="0" eb="2">
      <t>アンゼン</t>
    </rPh>
    <rPh sb="2" eb="3">
      <t>ヒ</t>
    </rPh>
    <phoneticPr fontId="4"/>
  </si>
  <si>
    <t>技術管理費</t>
    <rPh sb="0" eb="2">
      <t>ギジュツ</t>
    </rPh>
    <rPh sb="2" eb="5">
      <t>カンリヒ</t>
    </rPh>
    <phoneticPr fontId="4"/>
  </si>
  <si>
    <t>発注者・元請者共用</t>
    <rPh sb="0" eb="3">
      <t>ハッチュウシャ</t>
    </rPh>
    <rPh sb="4" eb="6">
      <t>モトウケ</t>
    </rPh>
    <rPh sb="6" eb="7">
      <t>シャ</t>
    </rPh>
    <rPh sb="7" eb="9">
      <t>キョウヨウ</t>
    </rPh>
    <phoneticPr fontId="4"/>
  </si>
  <si>
    <t>内消費税相当額</t>
    <rPh sb="0" eb="1">
      <t>ウチ</t>
    </rPh>
    <rPh sb="1" eb="3">
      <t>ショウヒ</t>
    </rPh>
    <rPh sb="3" eb="4">
      <t>ゼイ</t>
    </rPh>
    <rPh sb="4" eb="6">
      <t>ソウトウ</t>
    </rPh>
    <rPh sb="6" eb="7">
      <t>ガク</t>
    </rPh>
    <phoneticPr fontId="4"/>
  </si>
  <si>
    <t>技術・事務関係社員等従業員延人員</t>
    <rPh sb="0" eb="2">
      <t>ギジュツ</t>
    </rPh>
    <rPh sb="3" eb="5">
      <t>ジム</t>
    </rPh>
    <rPh sb="5" eb="7">
      <t>カンケイ</t>
    </rPh>
    <rPh sb="7" eb="9">
      <t>シャイン</t>
    </rPh>
    <rPh sb="9" eb="10">
      <t>トウ</t>
    </rPh>
    <rPh sb="10" eb="13">
      <t>ジュウギョウイン</t>
    </rPh>
    <rPh sb="13" eb="14">
      <t>ノ</t>
    </rPh>
    <rPh sb="14" eb="16">
      <t>ジンイン</t>
    </rPh>
    <phoneticPr fontId="4"/>
  </si>
  <si>
    <t>測量・地質調査・試験等の技能業務を現場管理的業務の技術者（現場代理人等）が実施した場合、技術・事務関係社員等従業員延人員と二重計上になっていないか確認する。（現場代理人等が実施した場合は、技術・事務関係社員等従業員延人員に計上する）</t>
    <rPh sb="17" eb="19">
      <t>ゲンバ</t>
    </rPh>
    <rPh sb="19" eb="22">
      <t>カンリテキ</t>
    </rPh>
    <rPh sb="22" eb="24">
      <t>ギョウム</t>
    </rPh>
    <rPh sb="25" eb="28">
      <t>ギジュツシャ</t>
    </rPh>
    <rPh sb="29" eb="31">
      <t>ゲンバ</t>
    </rPh>
    <rPh sb="31" eb="34">
      <t>ダイリニン</t>
    </rPh>
    <rPh sb="34" eb="35">
      <t>トウ</t>
    </rPh>
    <rPh sb="37" eb="39">
      <t>ジッシ</t>
    </rPh>
    <rPh sb="41" eb="43">
      <t>バアイ</t>
    </rPh>
    <rPh sb="44" eb="46">
      <t>ギジュツ</t>
    </rPh>
    <rPh sb="47" eb="49">
      <t>ジム</t>
    </rPh>
    <rPh sb="49" eb="51">
      <t>カンケイ</t>
    </rPh>
    <rPh sb="51" eb="53">
      <t>シャイン</t>
    </rPh>
    <rPh sb="53" eb="54">
      <t>トウ</t>
    </rPh>
    <rPh sb="54" eb="57">
      <t>ジュウギョウイン</t>
    </rPh>
    <rPh sb="57" eb="60">
      <t>ノベジンイン</t>
    </rPh>
    <rPh sb="61" eb="63">
      <t>ニジュウ</t>
    </rPh>
    <rPh sb="63" eb="65">
      <t>ケイジョウ</t>
    </rPh>
    <rPh sb="73" eb="75">
      <t>カクニン</t>
    </rPh>
    <rPh sb="79" eb="81">
      <t>ゲンバ</t>
    </rPh>
    <rPh sb="81" eb="84">
      <t>ダイリニン</t>
    </rPh>
    <rPh sb="84" eb="85">
      <t>トウ</t>
    </rPh>
    <rPh sb="86" eb="88">
      <t>ジッシ</t>
    </rPh>
    <rPh sb="90" eb="92">
      <t>バアイ</t>
    </rPh>
    <rPh sb="111" eb="113">
      <t>ケイジョウ</t>
    </rPh>
    <phoneticPr fontId="4"/>
  </si>
  <si>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rPh sb="0" eb="1">
      <t>ミ</t>
    </rPh>
    <rPh sb="1" eb="3">
      <t>ニュウリョク</t>
    </rPh>
    <rPh sb="5" eb="6">
      <t>シルシ</t>
    </rPh>
    <rPh sb="11" eb="13">
      <t>カショ</t>
    </rPh>
    <rPh sb="20" eb="22">
      <t>カクニン</t>
    </rPh>
    <phoneticPr fontId="4"/>
  </si>
  <si>
    <t>l.　金額の合計値</t>
    <rPh sb="3" eb="5">
      <t>キンガク</t>
    </rPh>
    <rPh sb="6" eb="9">
      <t>ゴウケイチ</t>
    </rPh>
    <phoneticPr fontId="4"/>
  </si>
  <si>
    <t>年     齢</t>
    <rPh sb="0" eb="1">
      <t>ネン</t>
    </rPh>
    <rPh sb="6" eb="7">
      <t>ヨワイ</t>
    </rPh>
    <phoneticPr fontId="4"/>
  </si>
  <si>
    <t>本支店支援</t>
    <rPh sb="0" eb="3">
      <t>ホンシテン</t>
    </rPh>
    <rPh sb="3" eb="5">
      <t>シエン</t>
    </rPh>
    <phoneticPr fontId="11"/>
  </si>
  <si>
    <t>延人数</t>
    <rPh sb="0" eb="1">
      <t>ノベ</t>
    </rPh>
    <rPh sb="1" eb="3">
      <t>ニンズウ</t>
    </rPh>
    <phoneticPr fontId="11"/>
  </si>
  <si>
    <t>(人）</t>
    <rPh sb="1" eb="2">
      <t>ヒト</t>
    </rPh>
    <phoneticPr fontId="11"/>
  </si>
  <si>
    <t>金額</t>
    <rPh sb="0" eb="2">
      <t>キンガク</t>
    </rPh>
    <phoneticPr fontId="11"/>
  </si>
  <si>
    <t xml:space="preserve">一 次 下 請 者 名 </t>
    <rPh sb="0" eb="3">
      <t>イチジ</t>
    </rPh>
    <rPh sb="4" eb="7">
      <t>シタウ</t>
    </rPh>
    <rPh sb="8" eb="9">
      <t>シャ</t>
    </rPh>
    <rPh sb="10" eb="11">
      <t>メイ</t>
    </rPh>
    <phoneticPr fontId="4"/>
  </si>
  <si>
    <t>現 場 管 理 者 氏 名</t>
    <rPh sb="0" eb="3">
      <t>ゲンバ</t>
    </rPh>
    <rPh sb="4" eb="9">
      <t>カンリシャ</t>
    </rPh>
    <rPh sb="10" eb="13">
      <t>シメイ</t>
    </rPh>
    <phoneticPr fontId="4"/>
  </si>
  <si>
    <t>現場労働者にかかわる</t>
    <rPh sb="2" eb="4">
      <t>ロウドウ</t>
    </rPh>
    <phoneticPr fontId="6"/>
  </si>
  <si>
    <t>　　　①元請担当者　　→　発注事務所等担当者　　　　　　　</t>
    <rPh sb="4" eb="5">
      <t>モト</t>
    </rPh>
    <rPh sb="5" eb="6">
      <t>ショウ</t>
    </rPh>
    <rPh sb="6" eb="8">
      <t>タントウ</t>
    </rPh>
    <rPh sb="8" eb="9">
      <t>シャ</t>
    </rPh>
    <rPh sb="13" eb="15">
      <t>ハッチュウ</t>
    </rPh>
    <rPh sb="18" eb="19">
      <t>トウ</t>
    </rPh>
    <phoneticPr fontId="4"/>
  </si>
  <si>
    <r>
      <t>　　　　　　　　　（</t>
    </r>
    <r>
      <rPr>
        <b/>
        <sz val="11"/>
        <rFont val="ＭＳ Ｐゴシック"/>
        <family val="3"/>
        <charset val="128"/>
      </rPr>
      <t>工事完了後、20日以内</t>
    </r>
    <r>
      <rPr>
        <sz val="11"/>
        <rFont val="ＭＳ Ｐ明朝"/>
        <family val="1"/>
        <charset val="128"/>
      </rPr>
      <t>に発注事務所等担当者へ提出）</t>
    </r>
    <rPh sb="18" eb="19">
      <t>ニチ</t>
    </rPh>
    <rPh sb="19" eb="21">
      <t>イナイ</t>
    </rPh>
    <rPh sb="22" eb="24">
      <t>ハッチュウ</t>
    </rPh>
    <rPh sb="27" eb="28">
      <t>トウ</t>
    </rPh>
    <phoneticPr fontId="4"/>
  </si>
  <si>
    <t>　　　②発注事務所等担当者　　→　※本局（地方整備局等）担当者</t>
    <rPh sb="4" eb="6">
      <t>ハッチュウ</t>
    </rPh>
    <rPh sb="9" eb="10">
      <t>トウ</t>
    </rPh>
    <rPh sb="28" eb="31">
      <t>タントウシャ</t>
    </rPh>
    <phoneticPr fontId="4"/>
  </si>
  <si>
    <t>　　　②発注事務所等担当者　　→　本局（農政局等）担当者</t>
    <rPh sb="4" eb="6">
      <t>ハッチュウ</t>
    </rPh>
    <rPh sb="9" eb="10">
      <t>トウ</t>
    </rPh>
    <rPh sb="20" eb="22">
      <t>ノウセイ</t>
    </rPh>
    <rPh sb="25" eb="28">
      <t>タントウシャ</t>
    </rPh>
    <phoneticPr fontId="4"/>
  </si>
  <si>
    <t>　　　②発注事務所等担当者　　→　※地方自治体等担当者</t>
    <rPh sb="4" eb="6">
      <t>ハッチュウ</t>
    </rPh>
    <rPh sb="9" eb="10">
      <t>トウ</t>
    </rPh>
    <rPh sb="18" eb="20">
      <t>チホウ</t>
    </rPh>
    <rPh sb="20" eb="23">
      <t>ジチタイ</t>
    </rPh>
    <rPh sb="24" eb="27">
      <t>タントウシャ</t>
    </rPh>
    <phoneticPr fontId="4"/>
  </si>
  <si>
    <r>
      <t>建設、</t>
    </r>
    <r>
      <rPr>
        <sz val="10"/>
        <color indexed="15"/>
        <rFont val="ＭＳ Ｐゴシック"/>
        <family val="3"/>
        <charset val="128"/>
      </rPr>
      <t>農水、</t>
    </r>
    <r>
      <rPr>
        <sz val="10"/>
        <color indexed="20"/>
        <rFont val="ＭＳ Ｐゴシック"/>
        <family val="3"/>
        <charset val="128"/>
      </rPr>
      <t>下水</t>
    </r>
    <rPh sb="0" eb="2">
      <t>ケンセツ</t>
    </rPh>
    <rPh sb="3" eb="5">
      <t>ノウスイ</t>
    </rPh>
    <rPh sb="6" eb="8">
      <t>ゲスイ</t>
    </rPh>
    <phoneticPr fontId="4"/>
  </si>
  <si>
    <r>
      <t>　　　　　　　　　（</t>
    </r>
    <r>
      <rPr>
        <b/>
        <sz val="11"/>
        <rFont val="ＭＳ Ｐゴシック"/>
        <family val="3"/>
        <charset val="128"/>
      </rPr>
      <t>工事完了後、30日以内</t>
    </r>
    <r>
      <rPr>
        <sz val="11"/>
        <rFont val="ＭＳ Ｐ明朝"/>
        <family val="1"/>
        <charset val="128"/>
      </rPr>
      <t>に地方自治体等担当者へ提出）</t>
    </r>
    <rPh sb="10" eb="12">
      <t>コウジ</t>
    </rPh>
    <rPh sb="12" eb="15">
      <t>カンリョウゴ</t>
    </rPh>
    <rPh sb="18" eb="19">
      <t>ニチ</t>
    </rPh>
    <rPh sb="19" eb="21">
      <t>イナイ</t>
    </rPh>
    <rPh sb="22" eb="24">
      <t>チホウ</t>
    </rPh>
    <rPh sb="24" eb="27">
      <t>ジチタイ</t>
    </rPh>
    <phoneticPr fontId="4"/>
  </si>
  <si>
    <t>建設機械の質量及び運搬方法に応じ、運搬費が適正に計上されているか確認する。また、元請・下請の費用合計が０の場合、計上漏れがないか確認する。</t>
    <rPh sb="46" eb="48">
      <t>ヒヨウ</t>
    </rPh>
    <rPh sb="48" eb="50">
      <t>ゴウケイ</t>
    </rPh>
    <rPh sb="53" eb="55">
      <t>バアイ</t>
    </rPh>
    <rPh sb="56" eb="58">
      <t>ケイジョウ</t>
    </rPh>
    <rPh sb="58" eb="59">
      <t>モ</t>
    </rPh>
    <rPh sb="64" eb="66">
      <t>カクニン</t>
    </rPh>
    <phoneticPr fontId="4"/>
  </si>
  <si>
    <t>準備費が適正に計上されているか確認する。また、元請・下請の費用合計が０の場合、計上漏れがないか確認する。</t>
    <rPh sb="0" eb="2">
      <t>ジュンビ</t>
    </rPh>
    <rPh sb="29" eb="31">
      <t>ヒヨウ</t>
    </rPh>
    <rPh sb="31" eb="33">
      <t>ゴウケイ</t>
    </rPh>
    <rPh sb="36" eb="38">
      <t>バアイ</t>
    </rPh>
    <rPh sb="39" eb="41">
      <t>ケイジョウ</t>
    </rPh>
    <rPh sb="41" eb="42">
      <t>モ</t>
    </rPh>
    <rPh sb="47" eb="49">
      <t>カクニン</t>
    </rPh>
    <phoneticPr fontId="4"/>
  </si>
  <si>
    <t>立木伐採・立木伐採等に伴う建設副産物の運搬・処分費が適切に計上されているか確認する。</t>
    <phoneticPr fontId="4"/>
  </si>
  <si>
    <t>安全費が適正に計上されているか確認する。また、元請・下請の費用合計が０の場合、計上漏れがないか確認する。</t>
    <rPh sb="0" eb="2">
      <t>アンゼン</t>
    </rPh>
    <rPh sb="29" eb="31">
      <t>ヒヨウ</t>
    </rPh>
    <rPh sb="31" eb="33">
      <t>ゴウケイ</t>
    </rPh>
    <rPh sb="36" eb="38">
      <t>バアイ</t>
    </rPh>
    <rPh sb="39" eb="41">
      <t>ケイジョウ</t>
    </rPh>
    <rPh sb="41" eb="42">
      <t>モ</t>
    </rPh>
    <rPh sb="47" eb="49">
      <t>カクニン</t>
    </rPh>
    <phoneticPr fontId="4"/>
  </si>
  <si>
    <t>売払費</t>
    <rPh sb="0" eb="1">
      <t>ウ</t>
    </rPh>
    <rPh sb="1" eb="2">
      <t>ハラ</t>
    </rPh>
    <rPh sb="2" eb="3">
      <t>ヒ</t>
    </rPh>
    <phoneticPr fontId="3"/>
  </si>
  <si>
    <t>売払費</t>
    <rPh sb="0" eb="1">
      <t>ウ</t>
    </rPh>
    <rPh sb="1" eb="2">
      <t>ハラ</t>
    </rPh>
    <rPh sb="2" eb="3">
      <t>ヒ</t>
    </rPh>
    <phoneticPr fontId="4"/>
  </si>
  <si>
    <t>ロ</t>
    <phoneticPr fontId="4"/>
  </si>
  <si>
    <t>ハ</t>
    <phoneticPr fontId="4"/>
  </si>
  <si>
    <t>③</t>
    <phoneticPr fontId="3"/>
  </si>
  <si>
    <t>④</t>
    <phoneticPr fontId="3"/>
  </si>
  <si>
    <t>受入費</t>
    <rPh sb="0" eb="2">
      <t>ウケイレ</t>
    </rPh>
    <rPh sb="2" eb="3">
      <t>ヒ</t>
    </rPh>
    <phoneticPr fontId="3"/>
  </si>
  <si>
    <t>受入費</t>
    <rPh sb="0" eb="2">
      <t>ウケイレ</t>
    </rPh>
    <rPh sb="2" eb="3">
      <t>ヒ</t>
    </rPh>
    <phoneticPr fontId="4"/>
  </si>
  <si>
    <t>工事施工地域ｺｰﾄﾞ</t>
    <phoneticPr fontId="3"/>
  </si>
  <si>
    <t>フリガナ</t>
    <phoneticPr fontId="3"/>
  </si>
  <si>
    <t>●●ｹﾝｾﾂ(ｶﾌﾞ)</t>
    <phoneticPr fontId="4"/>
  </si>
  <si>
    <t>⑤</t>
    <phoneticPr fontId="3"/>
  </si>
  <si>
    <t>⑥</t>
    <phoneticPr fontId="3"/>
  </si>
  <si>
    <t>(単位千円)</t>
    <phoneticPr fontId="3"/>
  </si>
  <si>
    <t>＊最終請負金額を入力してください</t>
    <phoneticPr fontId="4"/>
  </si>
  <si>
    <t>⑨</t>
    <phoneticPr fontId="3"/>
  </si>
  <si>
    <t>前払金</t>
    <phoneticPr fontId="3"/>
  </si>
  <si>
    <t>⑩</t>
    <phoneticPr fontId="3"/>
  </si>
  <si>
    <t>⑪</t>
    <phoneticPr fontId="3"/>
  </si>
  <si>
    <t>貸与日数　　　　       　：</t>
    <phoneticPr fontId="3"/>
  </si>
  <si>
    <t>⑫</t>
    <phoneticPr fontId="3"/>
  </si>
  <si>
    <t>⑬</t>
    <phoneticPr fontId="3"/>
  </si>
  <si>
    <t>Ⅲ</t>
    <phoneticPr fontId="4"/>
  </si>
  <si>
    <t>下請負者数</t>
    <phoneticPr fontId="4"/>
  </si>
  <si>
    <t>一次下請</t>
    <phoneticPr fontId="4"/>
  </si>
  <si>
    <t>都市再生機構</t>
    <rPh sb="0" eb="2">
      <t>トシ</t>
    </rPh>
    <rPh sb="2" eb="4">
      <t>サイセイ</t>
    </rPh>
    <rPh sb="4" eb="6">
      <t>キコウ</t>
    </rPh>
    <phoneticPr fontId="4"/>
  </si>
  <si>
    <t>勤務先会社名</t>
    <rPh sb="3" eb="5">
      <t>カイシャ</t>
    </rPh>
    <rPh sb="5" eb="6">
      <t>メイ</t>
    </rPh>
    <phoneticPr fontId="4"/>
  </si>
  <si>
    <t>発注者積算金額と受注者実績金額の乖離が大きい場合は、入力金額の再確認を行う。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22" eb="24">
      <t>バアイ</t>
    </rPh>
    <rPh sb="26" eb="28">
      <t>ニュウリョク</t>
    </rPh>
    <rPh sb="28" eb="30">
      <t>キンガク</t>
    </rPh>
    <rPh sb="31" eb="32">
      <t>サイ</t>
    </rPh>
    <rPh sb="32" eb="34">
      <t>カクニン</t>
    </rPh>
    <rPh sb="35" eb="36">
      <t>オコナ</t>
    </rPh>
    <phoneticPr fontId="4"/>
  </si>
  <si>
    <t>×</t>
    <phoneticPr fontId="4"/>
  </si>
  <si>
    <t>橋梁用架設桁設備</t>
    <rPh sb="3" eb="5">
      <t>カセツ</t>
    </rPh>
    <phoneticPr fontId="4"/>
  </si>
  <si>
    <t>イ</t>
    <phoneticPr fontId="3"/>
  </si>
  <si>
    <t>ロ</t>
    <phoneticPr fontId="3"/>
  </si>
  <si>
    <t>技術管理費が適正に計上されているか確認する。また、元請・下請の費用合計が０の場合、計上漏れがないか確認する。</t>
    <rPh sb="0" eb="2">
      <t>ギジュツ</t>
    </rPh>
    <rPh sb="2" eb="5">
      <t>カンリヒ</t>
    </rPh>
    <rPh sb="6" eb="8">
      <t>テキセイ</t>
    </rPh>
    <rPh sb="9" eb="11">
      <t>ケイジョウ</t>
    </rPh>
    <rPh sb="17" eb="19">
      <t>カクニン</t>
    </rPh>
    <rPh sb="25" eb="27">
      <t>モトウケ</t>
    </rPh>
    <rPh sb="28" eb="30">
      <t>シタウケ</t>
    </rPh>
    <rPh sb="31" eb="33">
      <t>ヒヨウ</t>
    </rPh>
    <rPh sb="33" eb="35">
      <t>ゴウケイ</t>
    </rPh>
    <rPh sb="38" eb="40">
      <t>バアイ</t>
    </rPh>
    <rPh sb="41" eb="43">
      <t>ケイジョウ</t>
    </rPh>
    <rPh sb="43" eb="44">
      <t>モ</t>
    </rPh>
    <rPh sb="49" eb="51">
      <t>カクニン</t>
    </rPh>
    <phoneticPr fontId="4"/>
  </si>
  <si>
    <t>費目</t>
    <rPh sb="0" eb="2">
      <t>ヒモク</t>
    </rPh>
    <phoneticPr fontId="4"/>
  </si>
  <si>
    <t>営繕費が適正に計上されているか確認する。また、元請・下請の合計費用が０の場合、計上漏れがないか確認する。</t>
    <rPh sb="0" eb="2">
      <t>エイゼン</t>
    </rPh>
    <rPh sb="31" eb="33">
      <t>ヒヨウ</t>
    </rPh>
    <rPh sb="36" eb="38">
      <t>バアイ</t>
    </rPh>
    <rPh sb="39" eb="41">
      <t>ケイジョウ</t>
    </rPh>
    <rPh sb="41" eb="42">
      <t>モ</t>
    </rPh>
    <rPh sb="47" eb="49">
      <t>カクニン</t>
    </rPh>
    <phoneticPr fontId="4"/>
  </si>
  <si>
    <t>労務管理費が適正に計上されているか確認する。また、元請・下請の合計費用が０の場合、計上漏れがないか確認する。</t>
    <rPh sb="0" eb="2">
      <t>ロウム</t>
    </rPh>
    <rPh sb="2" eb="4">
      <t>カンリ</t>
    </rPh>
    <phoneticPr fontId="4"/>
  </si>
  <si>
    <t>本社一律方式で、当初積算された工事原価に割り掛ける</t>
    <rPh sb="8" eb="10">
      <t>トウショ</t>
    </rPh>
    <rPh sb="10" eb="12">
      <t>セキサン</t>
    </rPh>
    <rPh sb="15" eb="17">
      <t>コウジ</t>
    </rPh>
    <rPh sb="17" eb="19">
      <t>ゲンカ</t>
    </rPh>
    <rPh sb="20" eb="21">
      <t>ワ</t>
    </rPh>
    <rPh sb="22" eb="23">
      <t>カ</t>
    </rPh>
    <phoneticPr fontId="3"/>
  </si>
  <si>
    <t>×</t>
    <phoneticPr fontId="4"/>
  </si>
  <si>
    <t>○</t>
    <phoneticPr fontId="4"/>
  </si>
  <si>
    <t>仮設材①</t>
    <phoneticPr fontId="4"/>
  </si>
  <si>
    <t>仮設材②</t>
    <phoneticPr fontId="4"/>
  </si>
  <si>
    <t>仮設材③</t>
    <phoneticPr fontId="4"/>
  </si>
  <si>
    <t>鋼橋等工場製作費（機器単体費）の積算計上がある場合は、材料費に計上すべき品目と鋼橋等工場製作費（機器単体費）に計上すべき品目を元請者へ事前に指示し、元請者から提出される調査票が指示通りに分離されているか確認する。
鋼橋等工場製作費との二重計上や鋼橋等工場製作費（機器単体費）に計上すべき品目が材料費に誤計上されていないか確認する。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7" eb="30">
      <t>ザイリョウヒ</t>
    </rPh>
    <rPh sb="31" eb="33">
      <t>ケイジョウ</t>
    </rPh>
    <rPh sb="36" eb="38">
      <t>ヒンモク</t>
    </rPh>
    <rPh sb="39" eb="41">
      <t>コウキョウ</t>
    </rPh>
    <rPh sb="41" eb="42">
      <t>トウ</t>
    </rPh>
    <rPh sb="42" eb="44">
      <t>コウジョウ</t>
    </rPh>
    <rPh sb="44" eb="47">
      <t>セイサクヒ</t>
    </rPh>
    <rPh sb="55" eb="57">
      <t>ケイジョウ</t>
    </rPh>
    <rPh sb="60" eb="62">
      <t>ヒンモク</t>
    </rPh>
    <rPh sb="63" eb="65">
      <t>モトウケ</t>
    </rPh>
    <rPh sb="65" eb="66">
      <t>シャ</t>
    </rPh>
    <rPh sb="67" eb="69">
      <t>ジゼン</t>
    </rPh>
    <rPh sb="70" eb="72">
      <t>シジ</t>
    </rPh>
    <rPh sb="74" eb="76">
      <t>モトウケ</t>
    </rPh>
    <rPh sb="76" eb="77">
      <t>シャ</t>
    </rPh>
    <rPh sb="79" eb="81">
      <t>テイシュツ</t>
    </rPh>
    <rPh sb="84" eb="87">
      <t>チョウサヒョウ</t>
    </rPh>
    <rPh sb="88" eb="90">
      <t>シジ</t>
    </rPh>
    <rPh sb="90" eb="91">
      <t>トオ</t>
    </rPh>
    <rPh sb="93" eb="95">
      <t>ブンリ</t>
    </rPh>
    <rPh sb="101" eb="103">
      <t>カクニン</t>
    </rPh>
    <rPh sb="107" eb="109">
      <t>コウキョウ</t>
    </rPh>
    <rPh sb="109" eb="110">
      <t>トウ</t>
    </rPh>
    <rPh sb="110" eb="112">
      <t>コウジョウ</t>
    </rPh>
    <rPh sb="112" eb="115">
      <t>セイサクヒ</t>
    </rPh>
    <rPh sb="117" eb="119">
      <t>ニジュウ</t>
    </rPh>
    <rPh sb="119" eb="121">
      <t>ケイジョウ</t>
    </rPh>
    <rPh sb="122" eb="124">
      <t>コウキョウ</t>
    </rPh>
    <rPh sb="124" eb="125">
      <t>トウ</t>
    </rPh>
    <rPh sb="125" eb="127">
      <t>コウジョウ</t>
    </rPh>
    <rPh sb="127" eb="130">
      <t>セイサクヒ</t>
    </rPh>
    <rPh sb="138" eb="140">
      <t>ケイジョウ</t>
    </rPh>
    <rPh sb="143" eb="145">
      <t>ヒンモク</t>
    </rPh>
    <rPh sb="146" eb="149">
      <t>ザイリョウヒ</t>
    </rPh>
    <rPh sb="150" eb="151">
      <t>ゴ</t>
    </rPh>
    <rPh sb="151" eb="153">
      <t>ケイジョウ</t>
    </rPh>
    <rPh sb="160" eb="162">
      <t>カクニン</t>
    </rPh>
    <phoneticPr fontId="4"/>
  </si>
  <si>
    <t>鋼橋等工場製作費（機器単体費）の積算計上があり、輸送費がある場合は、輸送費を材料費に含めて計上されているか確認する。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4" eb="27">
      <t>ユソウヒ</t>
    </rPh>
    <rPh sb="30" eb="32">
      <t>バアイ</t>
    </rPh>
    <rPh sb="34" eb="37">
      <t>ユソウヒ</t>
    </rPh>
    <rPh sb="38" eb="41">
      <t>ザイリョウヒ</t>
    </rPh>
    <rPh sb="42" eb="43">
      <t>フク</t>
    </rPh>
    <rPh sb="45" eb="47">
      <t>ケイジョウ</t>
    </rPh>
    <rPh sb="53" eb="55">
      <t>カクニン</t>
    </rPh>
    <phoneticPr fontId="4"/>
  </si>
  <si>
    <t>運搬費
　機器材</t>
    <rPh sb="0" eb="3">
      <t>ウンパンヒ</t>
    </rPh>
    <rPh sb="5" eb="7">
      <t>キキ</t>
    </rPh>
    <rPh sb="7" eb="8">
      <t>ザイ</t>
    </rPh>
    <phoneticPr fontId="4"/>
  </si>
  <si>
    <t>機器間接費</t>
    <rPh sb="0" eb="2">
      <t>キキ</t>
    </rPh>
    <rPh sb="2" eb="5">
      <t>カンセツヒ</t>
    </rPh>
    <phoneticPr fontId="4"/>
  </si>
  <si>
    <t>鋼橋等工場製作費
（機器単体費）</t>
    <rPh sb="0" eb="2">
      <t>コウキョウ</t>
    </rPh>
    <rPh sb="2" eb="3">
      <t>トウ</t>
    </rPh>
    <rPh sb="3" eb="5">
      <t>コウジョウ</t>
    </rPh>
    <rPh sb="5" eb="8">
      <t>セイサクヒ</t>
    </rPh>
    <rPh sb="10" eb="12">
      <t>キキ</t>
    </rPh>
    <rPh sb="12" eb="14">
      <t>タンタイ</t>
    </rPh>
    <rPh sb="14" eb="15">
      <t>ヒ</t>
    </rPh>
    <phoneticPr fontId="4"/>
  </si>
  <si>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4"/>
  </si>
  <si>
    <t>２)</t>
    <phoneticPr fontId="4"/>
  </si>
  <si>
    <r>
      <t xml:space="preserve">機器管理費
</t>
    </r>
    <r>
      <rPr>
        <sz val="10"/>
        <rFont val="ＭＳ Ｐゴシック"/>
        <family val="3"/>
        <charset val="128"/>
      </rPr>
      <t>（電気通信設備工事の場合）</t>
    </r>
    <rPh sb="0" eb="2">
      <t>キキ</t>
    </rPh>
    <rPh sb="2" eb="5">
      <t>カンリヒ</t>
    </rPh>
    <phoneticPr fontId="4"/>
  </si>
  <si>
    <t>③</t>
    <phoneticPr fontId="4"/>
  </si>
  <si>
    <t>④</t>
    <phoneticPr fontId="4"/>
  </si>
  <si>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3"/>
  </si>
  <si>
    <r>
      <t>共通仮設費</t>
    </r>
    <r>
      <rPr>
        <sz val="9"/>
        <rFont val="ＭＳ Ｐゴシック"/>
        <family val="3"/>
        <charset val="128"/>
      </rPr>
      <t>率計算の対象額</t>
    </r>
    <r>
      <rPr>
        <sz val="9"/>
        <rFont val="ＭＳ Ｐ明朝"/>
        <family val="1"/>
        <charset val="128"/>
      </rPr>
      <t>が入力されているか設計書で確認する。</t>
    </r>
    <rPh sb="0" eb="2">
      <t>キョウツウ</t>
    </rPh>
    <rPh sb="2" eb="5">
      <t>カセツヒ</t>
    </rPh>
    <rPh sb="5" eb="6">
      <t>リツ</t>
    </rPh>
    <rPh sb="6" eb="8">
      <t>ケイサン</t>
    </rPh>
    <rPh sb="9" eb="11">
      <t>タイショウ</t>
    </rPh>
    <rPh sb="11" eb="12">
      <t>ガク</t>
    </rPh>
    <rPh sb="13" eb="15">
      <t>ニュウリョク</t>
    </rPh>
    <rPh sb="21" eb="24">
      <t>セッケイショ</t>
    </rPh>
    <rPh sb="25" eb="27">
      <t>カクニン</t>
    </rPh>
    <phoneticPr fontId="4"/>
  </si>
  <si>
    <r>
      <t>共通仮設費率計算の</t>
    </r>
    <r>
      <rPr>
        <sz val="9"/>
        <rFont val="ＭＳ Ｐゴシック"/>
        <family val="3"/>
        <charset val="128"/>
      </rPr>
      <t>非対象</t>
    </r>
    <r>
      <rPr>
        <sz val="9"/>
        <rFont val="ＭＳ Ｐ明朝"/>
        <family val="1"/>
        <charset val="128"/>
      </rPr>
      <t>となる費用がある場合は、入力漏れとなっていないか確認する</t>
    </r>
    <rPh sb="0" eb="2">
      <t>キョウツウ</t>
    </rPh>
    <rPh sb="2" eb="5">
      <t>カセツヒ</t>
    </rPh>
    <rPh sb="5" eb="6">
      <t>リツ</t>
    </rPh>
    <rPh sb="6" eb="8">
      <t>ケイサン</t>
    </rPh>
    <rPh sb="9" eb="10">
      <t>ヒ</t>
    </rPh>
    <rPh sb="10" eb="12">
      <t>タイショウ</t>
    </rPh>
    <rPh sb="15" eb="17">
      <t>ヒヨウ</t>
    </rPh>
    <rPh sb="20" eb="22">
      <t>バアイ</t>
    </rPh>
    <rPh sb="24" eb="26">
      <t>ニュウリョク</t>
    </rPh>
    <rPh sb="26" eb="27">
      <t>モ</t>
    </rPh>
    <rPh sb="36" eb="38">
      <t>カクニン</t>
    </rPh>
    <phoneticPr fontId="4"/>
  </si>
  <si>
    <r>
      <t xml:space="preserve">受注者側の労務費が極端に少ない場合は、現場管理費の『社員等従業員給料手当』に労働者の給料手当が含まれてる可能性があり、逆に多い場合は、現場管理者の給料手当が含まれている可能性があるので下記区分について確認する。
</t>
    </r>
    <r>
      <rPr>
        <b/>
        <sz val="9"/>
        <rFont val="ＭＳ Ｐ明朝"/>
        <family val="1"/>
        <charset val="128"/>
      </rPr>
      <t>【労務費】</t>
    </r>
    <r>
      <rPr>
        <sz val="9"/>
        <rFont val="ＭＳ Ｐ明朝"/>
        <family val="1"/>
        <charset val="128"/>
      </rPr>
      <t xml:space="preserve">
　工事目的物をつくるための労働者の賃金を計上する。
　例）世話役、普通作業員、電工、重機オペレータ
　　　季節労働者、臨時労働者
　</t>
    </r>
    <r>
      <rPr>
        <u/>
        <sz val="9"/>
        <rFont val="ＭＳ Ｐ明朝"/>
        <family val="1"/>
        <charset val="128"/>
      </rPr>
      <t>（注）元請・下請各社において雇用上の正社員であっても上記内容に従事した場合は『労務費』として計上する。</t>
    </r>
    <r>
      <rPr>
        <sz val="9"/>
        <rFont val="ＭＳ Ｐ明朝"/>
        <family val="1"/>
        <charset val="128"/>
      </rPr>
      <t xml:space="preserve">
</t>
    </r>
    <r>
      <rPr>
        <b/>
        <sz val="9"/>
        <rFont val="ＭＳ Ｐ明朝"/>
        <family val="1"/>
        <charset val="128"/>
      </rPr>
      <t>【社員等従業員給料手当】</t>
    </r>
    <r>
      <rPr>
        <sz val="9"/>
        <rFont val="ＭＳ Ｐ明朝"/>
        <family val="1"/>
        <charset val="128"/>
      </rPr>
      <t xml:space="preserve">
　現場管理（工程、品質管理等）を行っている技術者、もしくは夜警員、倉庫番、炊事婦、連絡者運転手等に従事した者の賃金を計上する。　</t>
    </r>
    <rPh sb="94" eb="96">
      <t>クブン</t>
    </rPh>
    <rPh sb="132" eb="134">
      <t>ケイジョウ</t>
    </rPh>
    <rPh sb="165" eb="167">
      <t>キセツ</t>
    </rPh>
    <rPh sb="167" eb="170">
      <t>ロウドウシャ</t>
    </rPh>
    <rPh sb="171" eb="173">
      <t>リンジ</t>
    </rPh>
    <rPh sb="173" eb="176">
      <t>ロウドウシャ</t>
    </rPh>
    <rPh sb="192" eb="194">
      <t>コヨウ</t>
    </rPh>
    <rPh sb="194" eb="195">
      <t>ジョウ</t>
    </rPh>
    <rPh sb="196" eb="197">
      <t>セイ</t>
    </rPh>
    <rPh sb="301" eb="303">
      <t>ケイジョウ</t>
    </rPh>
    <phoneticPr fontId="4"/>
  </si>
  <si>
    <t>高速</t>
    <rPh sb="0" eb="2">
      <t>コウソク</t>
    </rPh>
    <phoneticPr fontId="4"/>
  </si>
  <si>
    <t>工事費内訳</t>
    <phoneticPr fontId="4"/>
  </si>
  <si>
    <t>工事費内訳</t>
    <phoneticPr fontId="4"/>
  </si>
  <si>
    <t>金額単位：千円</t>
    <phoneticPr fontId="3"/>
  </si>
  <si>
    <t>直接工事費</t>
    <phoneticPr fontId="4"/>
  </si>
  <si>
    <t>(１)</t>
    <phoneticPr fontId="4"/>
  </si>
  <si>
    <t>(３)</t>
    <phoneticPr fontId="4"/>
  </si>
  <si>
    <t>(４)</t>
    <phoneticPr fontId="4"/>
  </si>
  <si>
    <t>(６)</t>
    <phoneticPr fontId="4"/>
  </si>
  <si>
    <t>(１)</t>
    <phoneticPr fontId="4"/>
  </si>
  <si>
    <t>１)</t>
    <phoneticPr fontId="4"/>
  </si>
  <si>
    <t>イ</t>
    <phoneticPr fontId="3"/>
  </si>
  <si>
    <t>ハ</t>
    <phoneticPr fontId="4"/>
  </si>
  <si>
    <t>月別社員等従業員数 （人）</t>
    <phoneticPr fontId="4"/>
  </si>
  <si>
    <t>　Ｂ：建設機械Ⅰの運搬に係る費用</t>
    <phoneticPr fontId="11"/>
  </si>
  <si>
    <t>B-1</t>
    <phoneticPr fontId="4"/>
  </si>
  <si>
    <t>B-2</t>
    <phoneticPr fontId="4"/>
  </si>
  <si>
    <t>B-3</t>
    <phoneticPr fontId="4"/>
  </si>
  <si>
    <t>質量20ｔ未満の
建設機械の運搬</t>
    <phoneticPr fontId="4"/>
  </si>
  <si>
    <t xml:space="preserve">  </t>
    <phoneticPr fontId="4"/>
  </si>
  <si>
    <t>▼</t>
    <phoneticPr fontId="4"/>
  </si>
  <si>
    <t>▼</t>
    <phoneticPr fontId="4"/>
  </si>
  <si>
    <t>　Ｃ：建設機械Ⅱの運搬に係る費用</t>
    <phoneticPr fontId="4"/>
  </si>
  <si>
    <t>NEXCO</t>
    <phoneticPr fontId="4"/>
  </si>
  <si>
    <t>Ｃ-1</t>
    <phoneticPr fontId="4"/>
  </si>
  <si>
    <t>Ｃ-2</t>
    <phoneticPr fontId="4"/>
  </si>
  <si>
    <t>Ｃ-3</t>
    <phoneticPr fontId="4"/>
  </si>
  <si>
    <t>Ｃ-4</t>
    <phoneticPr fontId="4"/>
  </si>
  <si>
    <t>一般管理費のみ対象にする場合</t>
    <rPh sb="12" eb="14">
      <t>バアイ</t>
    </rPh>
    <phoneticPr fontId="3"/>
  </si>
  <si>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3"/>
  </si>
  <si>
    <t>全ての間接費の対象にしない場合</t>
    <rPh sb="0" eb="1">
      <t>スベ</t>
    </rPh>
    <rPh sb="3" eb="6">
      <t>カンセツヒ</t>
    </rPh>
    <rPh sb="7" eb="9">
      <t>タイショウ</t>
    </rPh>
    <rPh sb="13" eb="15">
      <t>バアイ</t>
    </rPh>
    <phoneticPr fontId="3"/>
  </si>
  <si>
    <t>処分費等に対象にする場合</t>
    <rPh sb="0" eb="3">
      <t>ショブンヒ</t>
    </rPh>
    <rPh sb="3" eb="4">
      <t>トウ</t>
    </rPh>
    <rPh sb="5" eb="7">
      <t>タイショウ</t>
    </rPh>
    <rPh sb="10" eb="12">
      <t>バアイ</t>
    </rPh>
    <phoneticPr fontId="3"/>
  </si>
  <si>
    <t>　管理費
区分</t>
    <phoneticPr fontId="3"/>
  </si>
  <si>
    <t>Ｔ</t>
    <phoneticPr fontId="3"/>
  </si>
  <si>
    <t>Ⅱ</t>
    <phoneticPr fontId="3"/>
  </si>
  <si>
    <t>1：国土交通省(建設)</t>
    <rPh sb="8" eb="10">
      <t>ケンセツ</t>
    </rPh>
    <phoneticPr fontId="4"/>
  </si>
  <si>
    <t>2：国土交通省(港湾)</t>
    <rPh sb="8" eb="10">
      <t>コウワン</t>
    </rPh>
    <phoneticPr fontId="4"/>
  </si>
  <si>
    <t>7：東日本高速道路（株）
　 中日本高速道路（株）
　 西日本高速道路（株）</t>
    <phoneticPr fontId="4"/>
  </si>
  <si>
    <t>8：都市再生機構</t>
    <phoneticPr fontId="4"/>
  </si>
  <si>
    <t>216：東京航空局</t>
    <rPh sb="4" eb="6">
      <t>トウキョウ</t>
    </rPh>
    <rPh sb="6" eb="8">
      <t>コウクウ</t>
    </rPh>
    <phoneticPr fontId="4"/>
  </si>
  <si>
    <t>302：関東農政局</t>
    <rPh sb="4" eb="6">
      <t>カントウ</t>
    </rPh>
    <rPh sb="6" eb="8">
      <t>ノウセイ</t>
    </rPh>
    <rPh sb="8" eb="9">
      <t>キョク</t>
    </rPh>
    <phoneticPr fontId="4"/>
  </si>
  <si>
    <t>014：神奈川県</t>
    <rPh sb="4" eb="8">
      <t>カナガワケン</t>
    </rPh>
    <phoneticPr fontId="4"/>
  </si>
  <si>
    <t>705：神奈川地域支社</t>
    <rPh sb="4" eb="7">
      <t>カナガワ</t>
    </rPh>
    <rPh sb="7" eb="9">
      <t>チイキ</t>
    </rPh>
    <rPh sb="9" eb="11">
      <t>シシャ</t>
    </rPh>
    <phoneticPr fontId="4"/>
  </si>
  <si>
    <r>
      <t>建設、</t>
    </r>
    <r>
      <rPr>
        <sz val="10"/>
        <color indexed="13"/>
        <rFont val="ＭＳ Ｐゴシック"/>
        <family val="3"/>
        <charset val="128"/>
      </rPr>
      <t>港湾</t>
    </r>
    <rPh sb="0" eb="2">
      <t>ケンセツ</t>
    </rPh>
    <rPh sb="3" eb="5">
      <t>コウワン</t>
    </rPh>
    <phoneticPr fontId="4"/>
  </si>
  <si>
    <t>一般競争入札(6.9億円未満)</t>
    <rPh sb="12" eb="14">
      <t>ミマン</t>
    </rPh>
    <phoneticPr fontId="4"/>
  </si>
  <si>
    <t>課名</t>
    <rPh sb="0" eb="1">
      <t>カ</t>
    </rPh>
    <rPh sb="1" eb="2">
      <t>メイ</t>
    </rPh>
    <phoneticPr fontId="4"/>
  </si>
  <si>
    <t>○○事務所</t>
    <phoneticPr fontId="4"/>
  </si>
  <si>
    <t>工務課</t>
    <rPh sb="0" eb="2">
      <t>コウム</t>
    </rPh>
    <rPh sb="2" eb="3">
      <t>カ</t>
    </rPh>
    <phoneticPr fontId="4"/>
  </si>
  <si>
    <t>発注　太郎</t>
    <rPh sb="0" eb="2">
      <t>ハッチュウ</t>
    </rPh>
    <rPh sb="3" eb="5">
      <t>タロウ</t>
    </rPh>
    <phoneticPr fontId="4"/>
  </si>
  <si>
    <t>工務係長</t>
    <rPh sb="0" eb="2">
      <t>コウム</t>
    </rPh>
    <phoneticPr fontId="4"/>
  </si>
  <si>
    <r>
      <t>0</t>
    </r>
    <r>
      <rPr>
        <sz val="11"/>
        <rFont val="ＭＳ Ｐゴシック"/>
        <family val="3"/>
        <charset val="128"/>
      </rPr>
      <t>12-345-6780</t>
    </r>
    <phoneticPr fontId="4"/>
  </si>
  <si>
    <t>109：品川区</t>
    <rPh sb="4" eb="6">
      <t>シナガワ</t>
    </rPh>
    <rPh sb="6" eb="7">
      <t>ク</t>
    </rPh>
    <phoneticPr fontId="4"/>
  </si>
  <si>
    <t>←入力不要</t>
    <rPh sb="1" eb="3">
      <t>ニュウリョク</t>
    </rPh>
    <rPh sb="3" eb="5">
      <t>フヨウ</t>
    </rPh>
    <phoneticPr fontId="4"/>
  </si>
  <si>
    <t>311：港湾構造物工事</t>
  </si>
  <si>
    <r>
      <t>8</t>
    </r>
    <r>
      <rPr>
        <sz val="11"/>
        <rFont val="ＭＳ Ｐゴシック"/>
        <family val="3"/>
        <charset val="128"/>
      </rPr>
      <t>88888</t>
    </r>
    <phoneticPr fontId="4"/>
  </si>
  <si>
    <t>049：横浜市</t>
    <rPh sb="4" eb="6">
      <t>ヨコハマ</t>
    </rPh>
    <rPh sb="6" eb="7">
      <t>シ</t>
    </rPh>
    <phoneticPr fontId="4"/>
  </si>
  <si>
    <t>1：補正有り</t>
    <rPh sb="2" eb="4">
      <t>ホセイ</t>
    </rPh>
    <rPh sb="4" eb="5">
      <t>ア</t>
    </rPh>
    <phoneticPr fontId="3"/>
  </si>
  <si>
    <t>331：空港舗装工事</t>
  </si>
  <si>
    <t>111：大田市</t>
    <rPh sb="4" eb="6">
      <t>オオタ</t>
    </rPh>
    <rPh sb="6" eb="7">
      <t>シ</t>
    </rPh>
    <phoneticPr fontId="4"/>
  </si>
  <si>
    <t xml:space="preserve">管水路工事 L=900m 
ＦＲＰＭ管  φ1,100 2種,4種 </t>
    <rPh sb="0" eb="1">
      <t>カン</t>
    </rPh>
    <rPh sb="1" eb="3">
      <t>スイロ</t>
    </rPh>
    <rPh sb="3" eb="5">
      <t>コウジ</t>
    </rPh>
    <rPh sb="18" eb="19">
      <t>カン</t>
    </rPh>
    <rPh sb="29" eb="30">
      <t>シュ</t>
    </rPh>
    <rPh sb="32" eb="33">
      <t>シュ</t>
    </rPh>
    <phoneticPr fontId="4"/>
  </si>
  <si>
    <t>建設、港湾、航空、下水、都市</t>
    <rPh sb="0" eb="2">
      <t>ケンセツ</t>
    </rPh>
    <rPh sb="3" eb="5">
      <t>コウワン</t>
    </rPh>
    <rPh sb="6" eb="8">
      <t>コウクウ</t>
    </rPh>
    <rPh sb="9" eb="11">
      <t>ゲスイ</t>
    </rPh>
    <rPh sb="12" eb="14">
      <t>トシ</t>
    </rPh>
    <phoneticPr fontId="4"/>
  </si>
  <si>
    <t>建設,港湾,航空,下水,都市</t>
    <rPh sb="0" eb="2">
      <t>ケンセツ</t>
    </rPh>
    <rPh sb="3" eb="5">
      <t>コウワン</t>
    </rPh>
    <rPh sb="6" eb="8">
      <t>コウクウ</t>
    </rPh>
    <rPh sb="9" eb="11">
      <t>ゲスイ</t>
    </rPh>
    <rPh sb="12" eb="14">
      <t>トシ</t>
    </rPh>
    <phoneticPr fontId="4"/>
  </si>
  <si>
    <t>121：下水道工事（１）</t>
  </si>
  <si>
    <t xml:space="preserve">内径φ800mmヒューム管推進工　L=760m 
内径φ1200mmマンホール設置工　1箇所 </t>
    <rPh sb="0" eb="2">
      <t>ナイケイ</t>
    </rPh>
    <rPh sb="12" eb="13">
      <t>カン</t>
    </rPh>
    <rPh sb="13" eb="15">
      <t>スイシン</t>
    </rPh>
    <rPh sb="15" eb="16">
      <t>コウ</t>
    </rPh>
    <rPh sb="39" eb="41">
      <t>セッチ</t>
    </rPh>
    <rPh sb="44" eb="46">
      <t>カショ</t>
    </rPh>
    <phoneticPr fontId="4"/>
  </si>
  <si>
    <t>470：舗装</t>
  </si>
  <si>
    <r>
      <t>切削オーバーレイ工：49,000m</t>
    </r>
    <r>
      <rPr>
        <vertAlign val="superscript"/>
        <sz val="10"/>
        <rFont val="ＭＳ Ｐゴシック"/>
        <family val="3"/>
        <charset val="128"/>
      </rPr>
      <t>2</t>
    </r>
    <r>
      <rPr>
        <sz val="10"/>
        <rFont val="ＭＳ Ｐゴシック"/>
        <family val="3"/>
        <charset val="128"/>
      </rPr>
      <t xml:space="preserve"> , 打換工：2,000m</t>
    </r>
    <r>
      <rPr>
        <vertAlign val="superscript"/>
        <sz val="10"/>
        <rFont val="ＭＳ Ｐゴシック"/>
        <family val="3"/>
        <charset val="128"/>
      </rPr>
      <t>2</t>
    </r>
    <r>
      <rPr>
        <sz val="10"/>
        <rFont val="ＭＳ Ｐゴシック"/>
        <family val="3"/>
        <charset val="128"/>
      </rPr>
      <t>,
防水工：3,000m</t>
    </r>
    <r>
      <rPr>
        <vertAlign val="superscript"/>
        <sz val="10"/>
        <rFont val="ＭＳ Ｐゴシック"/>
        <family val="3"/>
        <charset val="128"/>
      </rPr>
      <t>2</t>
    </r>
    <r>
      <rPr>
        <sz val="10"/>
        <rFont val="ＭＳ Ｐゴシック"/>
        <family val="3"/>
        <charset val="128"/>
      </rPr>
      <t xml:space="preserve">, 路面標示工：11,000m </t>
    </r>
    <rPh sb="0" eb="2">
      <t>セッサク</t>
    </rPh>
    <rPh sb="8" eb="9">
      <t>コウ</t>
    </rPh>
    <rPh sb="21" eb="23">
      <t>ウチカ</t>
    </rPh>
    <rPh sb="23" eb="24">
      <t>コウ</t>
    </rPh>
    <rPh sb="34" eb="36">
      <t>ボウスイ</t>
    </rPh>
    <rPh sb="36" eb="37">
      <t>コウ</t>
    </rPh>
    <rPh sb="47" eb="49">
      <t>ロメン</t>
    </rPh>
    <rPh sb="49" eb="51">
      <t>ヒョウジ</t>
    </rPh>
    <rPh sb="51" eb="52">
      <t>コウ</t>
    </rPh>
    <phoneticPr fontId="4"/>
  </si>
  <si>
    <t>550：複合</t>
  </si>
  <si>
    <r>
      <t>整地　土砂掘削　35,000m</t>
    </r>
    <r>
      <rPr>
        <vertAlign val="superscript"/>
        <sz val="10"/>
        <rFont val="ＭＳ Ｐゴシック"/>
        <family val="3"/>
        <charset val="128"/>
      </rPr>
      <t>3</t>
    </r>
    <r>
      <rPr>
        <sz val="10"/>
        <rFont val="ＭＳ Ｐゴシック"/>
        <family val="3"/>
        <charset val="128"/>
      </rPr>
      <t>,
舗装　車道As舗装　5,000m2,
道路　側溝工　2,000m,
排水　雨水本管φ350　60m,  雨水本管φ500　50m,
汚水本管φ150　900m</t>
    </r>
    <rPh sb="0" eb="2">
      <t>セイチ</t>
    </rPh>
    <rPh sb="3" eb="5">
      <t>ドシャ</t>
    </rPh>
    <rPh sb="5" eb="7">
      <t>クッサク</t>
    </rPh>
    <rPh sb="18" eb="20">
      <t>ホソウ</t>
    </rPh>
    <rPh sb="21" eb="23">
      <t>シャドウ</t>
    </rPh>
    <rPh sb="25" eb="27">
      <t>ホソウ</t>
    </rPh>
    <rPh sb="37" eb="39">
      <t>ドウロ</t>
    </rPh>
    <rPh sb="40" eb="42">
      <t>ソッコウ</t>
    </rPh>
    <rPh sb="42" eb="43">
      <t>コウ</t>
    </rPh>
    <rPh sb="52" eb="54">
      <t>ハイスイ</t>
    </rPh>
    <rPh sb="55" eb="57">
      <t>ウスイ</t>
    </rPh>
    <rPh sb="57" eb="59">
      <t>ホンカン</t>
    </rPh>
    <rPh sb="84" eb="86">
      <t>オスイ</t>
    </rPh>
    <phoneticPr fontId="4"/>
  </si>
  <si>
    <r>
      <t>建設、</t>
    </r>
    <r>
      <rPr>
        <sz val="10"/>
        <color indexed="12"/>
        <rFont val="ＭＳ Ｐゴシック"/>
        <family val="3"/>
        <charset val="128"/>
      </rPr>
      <t>航空、</t>
    </r>
    <r>
      <rPr>
        <sz val="10"/>
        <color indexed="20"/>
        <rFont val="ＭＳ Ｐゴシック"/>
        <family val="3"/>
        <charset val="128"/>
      </rPr>
      <t>下水、</t>
    </r>
    <r>
      <rPr>
        <sz val="10"/>
        <color indexed="11"/>
        <rFont val="ＭＳ Ｐゴシック"/>
        <family val="3"/>
        <charset val="128"/>
      </rPr>
      <t>都市</t>
    </r>
    <rPh sb="0" eb="2">
      <t>ケンセツ</t>
    </rPh>
    <rPh sb="3" eb="5">
      <t>コウクウ</t>
    </rPh>
    <rPh sb="6" eb="8">
      <t>ゲスイ</t>
    </rPh>
    <rPh sb="9" eb="11">
      <t>トシ</t>
    </rPh>
    <phoneticPr fontId="4"/>
  </si>
  <si>
    <r>
      <t>港湾、</t>
    </r>
    <r>
      <rPr>
        <sz val="10"/>
        <color indexed="11"/>
        <rFont val="ＭＳ Ｐゴシック"/>
        <family val="3"/>
        <charset val="128"/>
      </rPr>
      <t>都市</t>
    </r>
    <rPh sb="0" eb="2">
      <t>コウワン</t>
    </rPh>
    <rPh sb="3" eb="5">
      <t>トシ</t>
    </rPh>
    <phoneticPr fontId="4"/>
  </si>
  <si>
    <t>○○○○工事</t>
    <phoneticPr fontId="4"/>
  </si>
  <si>
    <t>102：関東地方整備局</t>
    <phoneticPr fontId="4"/>
  </si>
  <si>
    <t>102：関東地方整備局</t>
    <phoneticPr fontId="4"/>
  </si>
  <si>
    <t>7：東日本高速道路（株）
　 中日本高速道路（株）
　 西日本高速道路（株）</t>
    <phoneticPr fontId="4"/>
  </si>
  <si>
    <t>8：都市再生機構</t>
  </si>
  <si>
    <t xml:space="preserve">車道舗装工 12,500㎡ , 切土工  3,800㎥ ,電力管布設工  1,300m , 排水構造物工　1,300m </t>
    <rPh sb="0" eb="2">
      <t>シャドウ</t>
    </rPh>
    <rPh sb="2" eb="4">
      <t>ホソウ</t>
    </rPh>
    <rPh sb="4" eb="5">
      <t>コウ</t>
    </rPh>
    <rPh sb="16" eb="17">
      <t>キリ</t>
    </rPh>
    <rPh sb="17" eb="19">
      <t>ドコウ</t>
    </rPh>
    <rPh sb="29" eb="31">
      <t>デンリョク</t>
    </rPh>
    <rPh sb="31" eb="32">
      <t>カン</t>
    </rPh>
    <rPh sb="32" eb="34">
      <t>フセツ</t>
    </rPh>
    <rPh sb="34" eb="35">
      <t>コウ</t>
    </rPh>
    <rPh sb="46" eb="48">
      <t>ハイスイ</t>
    </rPh>
    <rPh sb="48" eb="51">
      <t>コウゾウブツ</t>
    </rPh>
    <rPh sb="51" eb="52">
      <t>コウ</t>
    </rPh>
    <phoneticPr fontId="4"/>
  </si>
  <si>
    <t xml:space="preserve">管水路工事 L=900m,  ＦＲＰＭ管  φ1,100 2種,4種 </t>
    <phoneticPr fontId="4"/>
  </si>
  <si>
    <t xml:space="preserve">内径φ800mmヒューム管推進工　L=760m,  内径φ1200mmマンホール設置工　1箇所 </t>
    <phoneticPr fontId="4"/>
  </si>
  <si>
    <t xml:space="preserve">切削オーバーレイ工：49,000m2 , 打換工：2,000m2, 防水工：3,000m2, 路面標示工：11,000m </t>
    <phoneticPr fontId="4"/>
  </si>
  <si>
    <t xml:space="preserve">舗装撤去工 28,000m2 , 空港舗装工　30,000m2, 飛行場標識工  1,000m2 </t>
    <phoneticPr fontId="4"/>
  </si>
  <si>
    <t>低入札工事以外</t>
    <phoneticPr fontId="4"/>
  </si>
  <si>
    <t>外注経費(外注一般管理費等)の自動計算値→</t>
    <phoneticPr fontId="4"/>
  </si>
  <si>
    <t>外注費</t>
    <phoneticPr fontId="4"/>
  </si>
  <si>
    <t>工事価格の自動計算値→</t>
    <phoneticPr fontId="4"/>
  </si>
  <si>
    <t>確　認　内　容</t>
    <rPh sb="0" eb="1">
      <t>アキラ</t>
    </rPh>
    <rPh sb="2" eb="3">
      <t>シノブ</t>
    </rPh>
    <rPh sb="4" eb="5">
      <t>ナイ</t>
    </rPh>
    <rPh sb="6" eb="7">
      <t>カタチ</t>
    </rPh>
    <phoneticPr fontId="4"/>
  </si>
  <si>
    <t>項　目</t>
    <rPh sb="0" eb="1">
      <t>コウ</t>
    </rPh>
    <rPh sb="2" eb="3">
      <t>メ</t>
    </rPh>
    <phoneticPr fontId="4"/>
  </si>
  <si>
    <t>工種コード</t>
    <rPh sb="0" eb="2">
      <t>コウシュ</t>
    </rPh>
    <phoneticPr fontId="4"/>
  </si>
  <si>
    <t xml:space="preserve">
誤入力を削除↓
誤入力を修正↓</t>
    <rPh sb="12" eb="13">
      <t>ゴ</t>
    </rPh>
    <rPh sb="13" eb="15">
      <t>ニュウリョク</t>
    </rPh>
    <rPh sb="16" eb="18">
      <t>シュウセイ</t>
    </rPh>
    <phoneticPr fontId="4"/>
  </si>
  <si>
    <t xml:space="preserve">撤去工 1式 , 基礎工　250m, 堤体工　ケーソン据付15函, 根固工  250m , 
被覆工　270m,  上部工  300m </t>
    <phoneticPr fontId="4"/>
  </si>
  <si>
    <t>整地　土砂掘削　35,000m3,舗装　車道As舗装　5,000m2, 道路　側溝工　2,000m, 
排水　雨水本管φ350　60m,  雨水本管φ500　50m, 汚水本管φ150　900m</t>
    <phoneticPr fontId="4"/>
  </si>
  <si>
    <r>
      <t>港湾</t>
    </r>
    <r>
      <rPr>
        <sz val="11"/>
        <rFont val="ＭＳ Ｐゴシック"/>
        <family val="3"/>
        <charset val="128"/>
      </rPr>
      <t>、</t>
    </r>
    <r>
      <rPr>
        <sz val="11"/>
        <color indexed="12"/>
        <rFont val="ＭＳ Ｐゴシック"/>
        <family val="3"/>
        <charset val="128"/>
      </rPr>
      <t>航空</t>
    </r>
    <rPh sb="0" eb="2">
      <t>コウワン</t>
    </rPh>
    <rPh sb="3" eb="5">
      <t>コウクウ</t>
    </rPh>
    <phoneticPr fontId="4"/>
  </si>
  <si>
    <r>
      <t>港湾</t>
    </r>
    <r>
      <rPr>
        <sz val="11"/>
        <rFont val="ＭＳ Ｐゴシック"/>
        <family val="3"/>
        <charset val="128"/>
      </rPr>
      <t>、</t>
    </r>
    <r>
      <rPr>
        <sz val="11"/>
        <color indexed="17"/>
        <rFont val="ＭＳ Ｐゴシック"/>
        <family val="3"/>
        <charset val="128"/>
      </rPr>
      <t>農水</t>
    </r>
    <rPh sb="0" eb="2">
      <t>コウワン</t>
    </rPh>
    <rPh sb="3" eb="5">
      <t>ノウスイ</t>
    </rPh>
    <phoneticPr fontId="4"/>
  </si>
  <si>
    <t>トラッククレーン（油圧伸縮ジブ型20～50ｔ吊）、及びラフテレーンクレーン（油圧伸縮ジブ型20～70ｔ吊）の分解、組立及び輸送</t>
    <rPh sb="54" eb="56">
      <t>ブンカイ</t>
    </rPh>
    <rPh sb="57" eb="59">
      <t>クミタテ</t>
    </rPh>
    <rPh sb="59" eb="60">
      <t>オヨ</t>
    </rPh>
    <rPh sb="61" eb="63">
      <t>ユソウ</t>
    </rPh>
    <phoneticPr fontId="4"/>
  </si>
  <si>
    <t>総合計</t>
    <rPh sb="0" eb="1">
      <t>ソウ</t>
    </rPh>
    <rPh sb="1" eb="3">
      <t>ゴウケイ</t>
    </rPh>
    <phoneticPr fontId="4"/>
  </si>
  <si>
    <t>B-1</t>
    <phoneticPr fontId="4"/>
  </si>
  <si>
    <t>質量20ｔ未満の
建設機械の運搬</t>
    <phoneticPr fontId="4"/>
  </si>
  <si>
    <t>建設,航空,農水,下水
都市,NEXCO</t>
    <rPh sb="0" eb="2">
      <t>ケンセツ</t>
    </rPh>
    <rPh sb="3" eb="5">
      <t>コウクウ</t>
    </rPh>
    <rPh sb="6" eb="8">
      <t>ノウスイ</t>
    </rPh>
    <rPh sb="9" eb="11">
      <t>ゲスイ</t>
    </rPh>
    <rPh sb="12" eb="14">
      <t>トシ</t>
    </rPh>
    <phoneticPr fontId="4"/>
  </si>
  <si>
    <t>NEXCO</t>
    <phoneticPr fontId="4"/>
  </si>
  <si>
    <t>Ｃ-1</t>
    <phoneticPr fontId="4"/>
  </si>
  <si>
    <t>Ｃ-2</t>
    <phoneticPr fontId="4"/>
  </si>
  <si>
    <t>Ｃ-3</t>
    <phoneticPr fontId="4"/>
  </si>
  <si>
    <t>Ｃ-4</t>
    <phoneticPr fontId="4"/>
  </si>
  <si>
    <t>トラッククレーンラチスジブ型25ｔ吊及び油圧伸縮ジブ型80ｔ以上の自走による運搬</t>
    <rPh sb="33" eb="35">
      <t>ジソウ</t>
    </rPh>
    <rPh sb="38" eb="40">
      <t>ウンパン</t>
    </rPh>
    <phoneticPr fontId="4"/>
  </si>
  <si>
    <t>工種区分が舗装又は維持における3t以上の建設機械の作業基地から現場までの貨物自動車等による運搬</t>
    <phoneticPr fontId="4"/>
  </si>
  <si>
    <t>その他労災保険（法定外を含む）</t>
  </si>
  <si>
    <t>施工体制台帳及び施工計画書の現場組織表に記載されている技術者人数分の給料が計上されているか確認する。</t>
    <rPh sb="0" eb="2">
      <t>セコウ</t>
    </rPh>
    <rPh sb="2" eb="4">
      <t>タイセイ</t>
    </rPh>
    <rPh sb="4" eb="6">
      <t>ダイチョウ</t>
    </rPh>
    <rPh sb="6" eb="7">
      <t>オヨ</t>
    </rPh>
    <rPh sb="8" eb="10">
      <t>セコウ</t>
    </rPh>
    <rPh sb="10" eb="13">
      <t>ケイカクショ</t>
    </rPh>
    <rPh sb="14" eb="16">
      <t>ゲンバ</t>
    </rPh>
    <rPh sb="16" eb="18">
      <t>ソシキ</t>
    </rPh>
    <rPh sb="18" eb="19">
      <t>オモテ</t>
    </rPh>
    <rPh sb="20" eb="22">
      <t>キサイ</t>
    </rPh>
    <rPh sb="27" eb="30">
      <t>ギジュツシャ</t>
    </rPh>
    <rPh sb="30" eb="32">
      <t>ニンズウ</t>
    </rPh>
    <rPh sb="32" eb="33">
      <t>ブン</t>
    </rPh>
    <rPh sb="34" eb="36">
      <t>キュウリョウ</t>
    </rPh>
    <rPh sb="37" eb="39">
      <t>ケイジョウ</t>
    </rPh>
    <rPh sb="45" eb="47">
      <t>カクニン</t>
    </rPh>
    <phoneticPr fontId="4"/>
  </si>
  <si>
    <t>各下請の工事価格（元請の外注費）を施工体制台帳で確認する。</t>
    <rPh sb="0" eb="1">
      <t>カク</t>
    </rPh>
    <rPh sb="1" eb="3">
      <t>シタウケ</t>
    </rPh>
    <rPh sb="4" eb="6">
      <t>コウジ</t>
    </rPh>
    <rPh sb="6" eb="8">
      <t>カカク</t>
    </rPh>
    <rPh sb="9" eb="11">
      <t>モトウケ</t>
    </rPh>
    <rPh sb="12" eb="14">
      <t>ガイチュウ</t>
    </rPh>
    <rPh sb="14" eb="15">
      <t>ヒ</t>
    </rPh>
    <rPh sb="17" eb="19">
      <t>セコウ</t>
    </rPh>
    <rPh sb="19" eb="21">
      <t>タイセイ</t>
    </rPh>
    <rPh sb="21" eb="23">
      <t>ダイチョウ</t>
    </rPh>
    <rPh sb="24" eb="26">
      <t>カクニン</t>
    </rPh>
    <phoneticPr fontId="4"/>
  </si>
  <si>
    <t>所長</t>
    <phoneticPr fontId="4"/>
  </si>
  <si>
    <t>●●建設（株）××支店</t>
    <phoneticPr fontId="4"/>
  </si>
  <si>
    <t>TEL</t>
    <phoneticPr fontId="3"/>
  </si>
  <si>
    <t>FAX</t>
    <phoneticPr fontId="3"/>
  </si>
  <si>
    <t>Ⅱ</t>
    <phoneticPr fontId="4"/>
  </si>
  <si>
    <t>①</t>
    <phoneticPr fontId="3"/>
  </si>
  <si>
    <t>②</t>
    <phoneticPr fontId="3"/>
  </si>
  <si>
    <t>32t</t>
    <phoneticPr fontId="4"/>
  </si>
  <si>
    <t>注）消費税抜きで記入してください</t>
    <phoneticPr fontId="4"/>
  </si>
  <si>
    <t>元請外注</t>
    <rPh sb="0" eb="1">
      <t>モトウケ</t>
    </rPh>
    <rPh sb="1" eb="2">
      <t>ウ</t>
    </rPh>
    <rPh sb="2" eb="4">
      <t>ガイチュウ</t>
    </rPh>
    <phoneticPr fontId="12"/>
  </si>
  <si>
    <t>元　　請</t>
    <rPh sb="0" eb="1">
      <t>モト</t>
    </rPh>
    <rPh sb="3" eb="4">
      <t>ウ</t>
    </rPh>
    <phoneticPr fontId="3"/>
  </si>
  <si>
    <t>合計</t>
    <rPh sb="0" eb="2">
      <t>ゴウケイ</t>
    </rPh>
    <phoneticPr fontId="12"/>
  </si>
  <si>
    <t>直接工事費</t>
    <phoneticPr fontId="4"/>
  </si>
  <si>
    <t>外注費（元請欄）
工事価格（各下請欄）</t>
    <rPh sb="0" eb="3">
      <t>ガイチュウヒ</t>
    </rPh>
    <rPh sb="4" eb="6">
      <t>モトウケ</t>
    </rPh>
    <rPh sb="6" eb="7">
      <t>ラン</t>
    </rPh>
    <rPh sb="9" eb="11">
      <t>コウジ</t>
    </rPh>
    <rPh sb="11" eb="13">
      <t>カカク</t>
    </rPh>
    <rPh sb="14" eb="15">
      <t>カク</t>
    </rPh>
    <rPh sb="15" eb="17">
      <t>シタウケ</t>
    </rPh>
    <rPh sb="17" eb="18">
      <t>ラン</t>
    </rPh>
    <phoneticPr fontId="4"/>
  </si>
  <si>
    <t>施工場所コード</t>
    <rPh sb="0" eb="2">
      <t>セコウ</t>
    </rPh>
    <rPh sb="2" eb="4">
      <t>バショ</t>
    </rPh>
    <phoneticPr fontId="3"/>
  </si>
  <si>
    <t>都市</t>
    <rPh sb="0" eb="2">
      <t>トシ</t>
    </rPh>
    <phoneticPr fontId="4"/>
  </si>
  <si>
    <t>『最終積算金額』を入力して下さい。
注）消費税抜きで記入してください。</t>
    <rPh sb="9" eb="11">
      <t>ニュウリョク</t>
    </rPh>
    <rPh sb="13" eb="14">
      <t>クダ</t>
    </rPh>
    <rPh sb="18" eb="19">
      <t>チュウ</t>
    </rPh>
    <rPh sb="20" eb="22">
      <t>ショウヒ</t>
    </rPh>
    <rPh sb="22" eb="23">
      <t>ゼイ</t>
    </rPh>
    <rPh sb="23" eb="24">
      <t>ヌ</t>
    </rPh>
    <rPh sb="26" eb="28">
      <t>キニュウ</t>
    </rPh>
    <phoneticPr fontId="4"/>
  </si>
  <si>
    <t>無償貸付機械等評価額</t>
    <rPh sb="0" eb="2">
      <t>ムショウ</t>
    </rPh>
    <rPh sb="2" eb="3">
      <t>タイヨ</t>
    </rPh>
    <rPh sb="3" eb="4">
      <t>ツ</t>
    </rPh>
    <rPh sb="4" eb="6">
      <t>キカイ</t>
    </rPh>
    <rPh sb="6" eb="7">
      <t>ナド</t>
    </rPh>
    <rPh sb="7" eb="9">
      <t>ヒョウカ</t>
    </rPh>
    <rPh sb="9" eb="10">
      <t>ガク</t>
    </rPh>
    <phoneticPr fontId="4"/>
  </si>
  <si>
    <t>共通仮設費の対象に含めない品目</t>
    <rPh sb="0" eb="2">
      <t>キョウツウ</t>
    </rPh>
    <rPh sb="2" eb="4">
      <t>カセツ</t>
    </rPh>
    <rPh sb="4" eb="5">
      <t>ヒ</t>
    </rPh>
    <rPh sb="6" eb="8">
      <t>タイショウ</t>
    </rPh>
    <rPh sb="9" eb="10">
      <t>フク</t>
    </rPh>
    <rPh sb="13" eb="14">
      <t>シナ</t>
    </rPh>
    <rPh sb="14" eb="15">
      <t>ヒモク</t>
    </rPh>
    <phoneticPr fontId="4"/>
  </si>
  <si>
    <t>工事名</t>
    <rPh sb="0" eb="3">
      <t>コウジメイ</t>
    </rPh>
    <phoneticPr fontId="4"/>
  </si>
  <si>
    <t>所管名（１）</t>
    <rPh sb="0" eb="2">
      <t>ショカン</t>
    </rPh>
    <rPh sb="2" eb="3">
      <t>メイ</t>
    </rPh>
    <phoneticPr fontId="4"/>
  </si>
  <si>
    <t>所管名（２）</t>
    <rPh sb="0" eb="2">
      <t>ショカン</t>
    </rPh>
    <rPh sb="2" eb="3">
      <t>メイ</t>
    </rPh>
    <phoneticPr fontId="4"/>
  </si>
  <si>
    <t>×</t>
    <phoneticPr fontId="4"/>
  </si>
  <si>
    <t>○</t>
    <phoneticPr fontId="4"/>
  </si>
  <si>
    <t>×</t>
    <phoneticPr fontId="4"/>
  </si>
  <si>
    <t>ALL</t>
    <phoneticPr fontId="4"/>
  </si>
  <si>
    <t>高速以外</t>
    <rPh sb="0" eb="2">
      <t>コウソク</t>
    </rPh>
    <rPh sb="2" eb="4">
      <t>イガイ</t>
    </rPh>
    <phoneticPr fontId="4"/>
  </si>
  <si>
    <t>（例1234-1111-2222)</t>
    <rPh sb="1" eb="2">
      <t>レイ</t>
    </rPh>
    <phoneticPr fontId="3"/>
  </si>
  <si>
    <t>1：特定重要港湾</t>
    <rPh sb="2" eb="4">
      <t>トクテイ</t>
    </rPh>
    <rPh sb="4" eb="6">
      <t>ジュウヨウ</t>
    </rPh>
    <rPh sb="6" eb="8">
      <t>コウワン</t>
    </rPh>
    <phoneticPr fontId="4"/>
  </si>
  <si>
    <t>E</t>
    <phoneticPr fontId="4"/>
  </si>
  <si>
    <t>※</t>
    <phoneticPr fontId="4"/>
  </si>
  <si>
    <t>E</t>
    <phoneticPr fontId="4"/>
  </si>
  <si>
    <t>　エラーでないことを確認する</t>
    <phoneticPr fontId="3"/>
  </si>
  <si>
    <t>建設,港湾,農水,下水,都市,NEXCO</t>
    <rPh sb="0" eb="2">
      <t>ケンセツ</t>
    </rPh>
    <rPh sb="3" eb="5">
      <t>コウワン</t>
    </rPh>
    <rPh sb="6" eb="8">
      <t>ノウスイ</t>
    </rPh>
    <rPh sb="9" eb="11">
      <t>ゲスイ</t>
    </rPh>
    <rPh sb="12" eb="14">
      <t>トシ</t>
    </rPh>
    <phoneticPr fontId="4"/>
  </si>
  <si>
    <t>(４)</t>
    <phoneticPr fontId="4"/>
  </si>
  <si>
    <t>機器間接費</t>
    <phoneticPr fontId="4"/>
  </si>
  <si>
    <t>④</t>
    <phoneticPr fontId="4"/>
  </si>
  <si>
    <t>⑤</t>
    <phoneticPr fontId="4"/>
  </si>
  <si>
    <t>鋼橋等工場製作費
（電気通信設備工事の場合は、機器単体費）</t>
    <rPh sb="12" eb="14">
      <t>ツウシン</t>
    </rPh>
    <rPh sb="14" eb="16">
      <t>セツビ</t>
    </rPh>
    <phoneticPr fontId="4"/>
  </si>
  <si>
    <t>⑥</t>
    <phoneticPr fontId="4"/>
  </si>
  <si>
    <t>別途調査等工事価格</t>
    <phoneticPr fontId="4"/>
  </si>
  <si>
    <t>⑦</t>
    <phoneticPr fontId="4"/>
  </si>
  <si>
    <t>⑧</t>
    <phoneticPr fontId="4"/>
  </si>
  <si>
    <t>評定点計</t>
    <rPh sb="0" eb="2">
      <t>ヒョウテイ</t>
    </rPh>
    <rPh sb="2" eb="3">
      <t>テン</t>
    </rPh>
    <rPh sb="3" eb="4">
      <t>ケイ</t>
    </rPh>
    <phoneticPr fontId="4"/>
  </si>
  <si>
    <t>点</t>
    <rPh sb="0" eb="1">
      <t>テン</t>
    </rPh>
    <phoneticPr fontId="4"/>
  </si>
  <si>
    <t>法令遵守等</t>
    <rPh sb="0" eb="2">
      <t>ホウレイ</t>
    </rPh>
    <rPh sb="2" eb="4">
      <t>ジュンシュ</t>
    </rPh>
    <rPh sb="4" eb="5">
      <t>トウ</t>
    </rPh>
    <phoneticPr fontId="4"/>
  </si>
  <si>
    <t>評定点合計</t>
    <rPh sb="0" eb="2">
      <t>ヒョウテイ</t>
    </rPh>
    <rPh sb="2" eb="3">
      <t>テン</t>
    </rPh>
    <rPh sb="3" eb="5">
      <t>ゴウケイ</t>
    </rPh>
    <phoneticPr fontId="4"/>
  </si>
  <si>
    <t>事務所名</t>
    <rPh sb="0" eb="3">
      <t>ジムショ</t>
    </rPh>
    <rPh sb="3" eb="4">
      <t>メイ</t>
    </rPh>
    <phoneticPr fontId="4"/>
  </si>
  <si>
    <t>(２)</t>
  </si>
  <si>
    <t>機械器具等損料</t>
    <rPh sb="2" eb="3">
      <t>ウツワ</t>
    </rPh>
    <phoneticPr fontId="3"/>
  </si>
  <si>
    <t>(５)</t>
  </si>
  <si>
    <t>(７)</t>
  </si>
  <si>
    <t>共通仮設費</t>
    <rPh sb="0" eb="2">
      <t>キョウツウ</t>
    </rPh>
    <rPh sb="2" eb="5">
      <t>カセツヒ</t>
    </rPh>
    <phoneticPr fontId="4"/>
  </si>
  <si>
    <t>A 準備費</t>
    <rPh sb="2" eb="5">
      <t>ジュンビヒ</t>
    </rPh>
    <phoneticPr fontId="4"/>
  </si>
  <si>
    <t>B 処分費</t>
    <rPh sb="2" eb="5">
      <t>ショブンヒ</t>
    </rPh>
    <phoneticPr fontId="4"/>
  </si>
  <si>
    <t>現場代理人、監理技術者（主任技術者）の専任を必要とする期間中について、給料が漏れなく計上がされているか確認する。</t>
    <rPh sb="0" eb="2">
      <t>ゲンバ</t>
    </rPh>
    <rPh sb="2" eb="5">
      <t>ダイリニン</t>
    </rPh>
    <rPh sb="6" eb="8">
      <t>カンリ</t>
    </rPh>
    <rPh sb="8" eb="11">
      <t>ギジュツシャ</t>
    </rPh>
    <rPh sb="12" eb="14">
      <t>シュニン</t>
    </rPh>
    <rPh sb="14" eb="17">
      <t>ギジュツシャ</t>
    </rPh>
    <rPh sb="19" eb="21">
      <t>センニン</t>
    </rPh>
    <rPh sb="22" eb="24">
      <t>ヒツヨウ</t>
    </rPh>
    <rPh sb="27" eb="29">
      <t>キカン</t>
    </rPh>
    <rPh sb="29" eb="30">
      <t>チュウ</t>
    </rPh>
    <rPh sb="35" eb="37">
      <t>キュウリョウ</t>
    </rPh>
    <rPh sb="38" eb="39">
      <t>モ</t>
    </rPh>
    <rPh sb="42" eb="44">
      <t>ケイジョウ</t>
    </rPh>
    <rPh sb="51" eb="53">
      <t>カクニン</t>
    </rPh>
    <phoneticPr fontId="4"/>
  </si>
  <si>
    <t>当該工事の労務管理費をａからeに入力してください。</t>
    <rPh sb="0" eb="2">
      <t>トウガイ</t>
    </rPh>
    <rPh sb="2" eb="4">
      <t>コウジ</t>
    </rPh>
    <rPh sb="5" eb="7">
      <t>ロウム</t>
    </rPh>
    <rPh sb="7" eb="9">
      <t>カンリ</t>
    </rPh>
    <rPh sb="9" eb="10">
      <t>ヒ</t>
    </rPh>
    <rPh sb="16" eb="18">
      <t>ニュウリョク</t>
    </rPh>
    <phoneticPr fontId="6"/>
  </si>
  <si>
    <t>施工計画の検討</t>
  </si>
  <si>
    <t>国土交通省</t>
  </si>
  <si>
    <t>農林水産省</t>
  </si>
  <si>
    <t>目　　　　　次</t>
    <rPh sb="0" eb="1">
      <t>メ</t>
    </rPh>
    <rPh sb="6" eb="7">
      <t>ツギ</t>
    </rPh>
    <phoneticPr fontId="4"/>
  </si>
  <si>
    <t>受注者側記入者</t>
  </si>
  <si>
    <t>％</t>
  </si>
  <si>
    <t>なし</t>
  </si>
  <si>
    <t>二次下請</t>
  </si>
  <si>
    <t>Ⅳ</t>
  </si>
  <si>
    <t>本支店経費等算定方法</t>
  </si>
  <si>
    <t>入力例
参照シート
番号</t>
    <rPh sb="0" eb="2">
      <t>ニュウリョク</t>
    </rPh>
    <rPh sb="2" eb="3">
      <t>レイ</t>
    </rPh>
    <rPh sb="4" eb="6">
      <t>サンショウ</t>
    </rPh>
    <rPh sb="10" eb="12">
      <t>バンゴウ</t>
    </rPh>
    <phoneticPr fontId="4"/>
  </si>
  <si>
    <t>構造物工・土工</t>
  </si>
  <si>
    <t>舗装工</t>
  </si>
  <si>
    <t>交通誘導</t>
  </si>
  <si>
    <t>品質管理</t>
  </si>
  <si>
    <t>測量</t>
  </si>
  <si>
    <t>建設機械Ⅰ</t>
    <rPh sb="0" eb="2">
      <t>ケンセツ</t>
    </rPh>
    <rPh sb="2" eb="4">
      <t>キカイ</t>
    </rPh>
    <phoneticPr fontId="4"/>
  </si>
  <si>
    <t>自走による運搬</t>
    <rPh sb="0" eb="2">
      <t>ジソウ</t>
    </rPh>
    <phoneticPr fontId="4"/>
  </si>
  <si>
    <t>元請電気.xls</t>
    <rPh sb="0" eb="2">
      <t>モトウケ</t>
    </rPh>
    <rPh sb="2" eb="4">
      <t>デンキ</t>
    </rPh>
    <phoneticPr fontId="4"/>
  </si>
  <si>
    <t>A票</t>
    <rPh sb="1" eb="2">
      <t>ピョウ</t>
    </rPh>
    <phoneticPr fontId="4"/>
  </si>
  <si>
    <t>B票</t>
    <rPh sb="1" eb="2">
      <t>ピョウ</t>
    </rPh>
    <phoneticPr fontId="4"/>
  </si>
  <si>
    <t>最終工事請負金額(消費税込)</t>
    <rPh sb="0" eb="2">
      <t>サイシュウ</t>
    </rPh>
    <rPh sb="2" eb="4">
      <t>コウジ</t>
    </rPh>
    <rPh sb="4" eb="6">
      <t>ウケオ</t>
    </rPh>
    <rPh sb="6" eb="8">
      <t>キンガク</t>
    </rPh>
    <rPh sb="9" eb="12">
      <t>ショウヒゼイ</t>
    </rPh>
    <rPh sb="12" eb="13">
      <t>コ</t>
    </rPh>
    <phoneticPr fontId="3"/>
  </si>
  <si>
    <t>金額の合計値</t>
    <rPh sb="0" eb="2">
      <t>キンガク</t>
    </rPh>
    <rPh sb="3" eb="6">
      <t>ゴウケイチ</t>
    </rPh>
    <phoneticPr fontId="4"/>
  </si>
  <si>
    <t>一  次</t>
    <rPh sb="0" eb="4">
      <t>イチジ</t>
    </rPh>
    <phoneticPr fontId="4"/>
  </si>
  <si>
    <t>橋梁用架設桁設備</t>
    <rPh sb="3" eb="4">
      <t>カ</t>
    </rPh>
    <phoneticPr fontId="4"/>
  </si>
  <si>
    <t>機械本体質量（t）</t>
    <rPh sb="0" eb="2">
      <t>キカイ</t>
    </rPh>
    <rPh sb="2" eb="4">
      <t>ホンタイ</t>
    </rPh>
    <rPh sb="4" eb="6">
      <t>シツリョウ</t>
    </rPh>
    <phoneticPr fontId="11"/>
  </si>
  <si>
    <t>技術職員</t>
    <rPh sb="0" eb="2">
      <t>ギジュツ</t>
    </rPh>
    <rPh sb="2" eb="4">
      <t>ショクイン</t>
    </rPh>
    <phoneticPr fontId="4"/>
  </si>
  <si>
    <t>aの数</t>
    <rPh sb="2" eb="3">
      <t>カズ</t>
    </rPh>
    <phoneticPr fontId="4"/>
  </si>
  <si>
    <t>事務職員</t>
    <rPh sb="0" eb="2">
      <t>ジム</t>
    </rPh>
    <rPh sb="2" eb="4">
      <t>ショクイン</t>
    </rPh>
    <phoneticPr fontId="4"/>
  </si>
  <si>
    <r>
      <t>A：機器材等の搬入搬出並びに現場内小運搬の費用　　　　　</t>
    </r>
    <r>
      <rPr>
        <sz val="9"/>
        <rFont val="ＭＳ Ｐゴシック"/>
        <family val="3"/>
        <charset val="128"/>
      </rPr>
      <t>金額単位：千円</t>
    </r>
    <phoneticPr fontId="11"/>
  </si>
  <si>
    <t>共通仮設費　（　積上げ分　）</t>
    <rPh sb="8" eb="10">
      <t>ツミア</t>
    </rPh>
    <rPh sb="11" eb="12">
      <t>ブン</t>
    </rPh>
    <phoneticPr fontId="4"/>
  </si>
  <si>
    <t>測量等を外注の測量会社で実施した場合、当該費用を直接工事費の労務費に誤計上していないか確認する。（測量に要した費用は準備・測量等に計上する）</t>
    <rPh sb="0" eb="2">
      <t>ソクリョウ</t>
    </rPh>
    <rPh sb="2" eb="3">
      <t>トウ</t>
    </rPh>
    <rPh sb="4" eb="6">
      <t>ガイチュウ</t>
    </rPh>
    <rPh sb="7" eb="9">
      <t>ソクリョウ</t>
    </rPh>
    <rPh sb="9" eb="11">
      <t>カイシャ</t>
    </rPh>
    <rPh sb="12" eb="14">
      <t>ジッシ</t>
    </rPh>
    <rPh sb="16" eb="18">
      <t>バアイ</t>
    </rPh>
    <rPh sb="19" eb="21">
      <t>トウガイ</t>
    </rPh>
    <rPh sb="21" eb="23">
      <t>ヒヨウ</t>
    </rPh>
    <rPh sb="24" eb="26">
      <t>チョクセツ</t>
    </rPh>
    <rPh sb="26" eb="29">
      <t>コウジヒ</t>
    </rPh>
    <rPh sb="30" eb="33">
      <t>ロウムヒ</t>
    </rPh>
    <rPh sb="34" eb="35">
      <t>ゴ</t>
    </rPh>
    <rPh sb="35" eb="37">
      <t>ケイジョウ</t>
    </rPh>
    <rPh sb="43" eb="45">
      <t>カクニン</t>
    </rPh>
    <rPh sb="49" eb="51">
      <t>ソクリョウ</t>
    </rPh>
    <rPh sb="52" eb="53">
      <t>ヨウ</t>
    </rPh>
    <rPh sb="55" eb="57">
      <t>ヒヨウ</t>
    </rPh>
    <rPh sb="58" eb="60">
      <t>ジュンビ</t>
    </rPh>
    <rPh sb="61" eb="63">
      <t>ソクリョウ</t>
    </rPh>
    <rPh sb="63" eb="64">
      <t>トウ</t>
    </rPh>
    <rPh sb="65" eb="67">
      <t>ケイジョウ</t>
    </rPh>
    <phoneticPr fontId="4"/>
  </si>
  <si>
    <t>品質管理、出来形管理、工程管理等を現場管理的業務の技術者（監理(主任)技術者、現場代理人等）が実施した場合、当該費目と現場管理費の社員等従業員給料手当で二重計上等の間違いがないか確認する。(品質管理、出来形管理、工程管理等を現場管理的業務の技術者（監理(主任)技術者、現場代理人等）が従事した場合は、現場管理費の社員等従業員給料手当に計上する。)</t>
    <rPh sb="95" eb="97">
      <t>ヒンシツ</t>
    </rPh>
    <rPh sb="97" eb="99">
      <t>カンリ</t>
    </rPh>
    <rPh sb="100" eb="103">
      <t>デキガタ</t>
    </rPh>
    <rPh sb="103" eb="105">
      <t>カンリ</t>
    </rPh>
    <rPh sb="106" eb="108">
      <t>コウテイ</t>
    </rPh>
    <rPh sb="108" eb="110">
      <t>カンリ</t>
    </rPh>
    <rPh sb="110" eb="111">
      <t>トウ</t>
    </rPh>
    <rPh sb="112" eb="114">
      <t>ゲンバ</t>
    </rPh>
    <rPh sb="114" eb="117">
      <t>カンリテキ</t>
    </rPh>
    <rPh sb="117" eb="119">
      <t>ギョウム</t>
    </rPh>
    <rPh sb="120" eb="123">
      <t>ギジュツシャ</t>
    </rPh>
    <rPh sb="134" eb="136">
      <t>ゲンバ</t>
    </rPh>
    <rPh sb="136" eb="139">
      <t>ダイリニン</t>
    </rPh>
    <rPh sb="139" eb="140">
      <t>トウ</t>
    </rPh>
    <rPh sb="142" eb="144">
      <t>ジュウジ</t>
    </rPh>
    <rPh sb="146" eb="148">
      <t>バアイ</t>
    </rPh>
    <rPh sb="150" eb="152">
      <t>ゲンバ</t>
    </rPh>
    <rPh sb="152" eb="155">
      <t>カンリヒ</t>
    </rPh>
    <rPh sb="156" eb="158">
      <t>シャイン</t>
    </rPh>
    <rPh sb="158" eb="159">
      <t>トウ</t>
    </rPh>
    <rPh sb="159" eb="162">
      <t>ジュウギョウイン</t>
    </rPh>
    <rPh sb="162" eb="164">
      <t>キュウリョウ</t>
    </rPh>
    <rPh sb="164" eb="166">
      <t>テアテ</t>
    </rPh>
    <rPh sb="167" eb="169">
      <t>ケイジョウ</t>
    </rPh>
    <phoneticPr fontId="4"/>
  </si>
  <si>
    <t>　　　①元請担当者　　→　監督員等担当者　　　　　　　</t>
    <rPh sb="4" eb="5">
      <t>モト</t>
    </rPh>
    <rPh sb="5" eb="6">
      <t>ショウ</t>
    </rPh>
    <rPh sb="6" eb="8">
      <t>タントウ</t>
    </rPh>
    <rPh sb="8" eb="9">
      <t>シャ</t>
    </rPh>
    <rPh sb="13" eb="15">
      <t>カントク</t>
    </rPh>
    <rPh sb="15" eb="16">
      <t>イン</t>
    </rPh>
    <rPh sb="16" eb="17">
      <t>トウ</t>
    </rPh>
    <phoneticPr fontId="4"/>
  </si>
  <si>
    <r>
      <t>　　　　　　　　　（</t>
    </r>
    <r>
      <rPr>
        <b/>
        <sz val="11"/>
        <rFont val="ＭＳ Ｐゴシック"/>
        <family val="3"/>
        <charset val="128"/>
      </rPr>
      <t>工事完了後、20日以内</t>
    </r>
    <r>
      <rPr>
        <sz val="11"/>
        <rFont val="ＭＳ Ｐ明朝"/>
        <family val="1"/>
        <charset val="128"/>
      </rPr>
      <t>に監督員等担当者へ提出）</t>
    </r>
    <rPh sb="18" eb="19">
      <t>ニチ</t>
    </rPh>
    <rPh sb="19" eb="21">
      <t>イナイ</t>
    </rPh>
    <rPh sb="22" eb="24">
      <t>カントク</t>
    </rPh>
    <rPh sb="24" eb="25">
      <t>イン</t>
    </rPh>
    <rPh sb="25" eb="26">
      <t>トウ</t>
    </rPh>
    <phoneticPr fontId="4"/>
  </si>
  <si>
    <t>　　　②監督員等担当者　　→　調査請負会社担当者</t>
    <rPh sb="4" eb="6">
      <t>カントク</t>
    </rPh>
    <rPh sb="6" eb="7">
      <t>イン</t>
    </rPh>
    <rPh sb="7" eb="8">
      <t>トウ</t>
    </rPh>
    <rPh sb="15" eb="17">
      <t>チョウサ</t>
    </rPh>
    <rPh sb="17" eb="19">
      <t>ウケオイ</t>
    </rPh>
    <rPh sb="19" eb="21">
      <t>カイシャ</t>
    </rPh>
    <rPh sb="21" eb="24">
      <t>タントウシャ</t>
    </rPh>
    <phoneticPr fontId="4"/>
  </si>
  <si>
    <r>
      <t>　　　　　　　　　（</t>
    </r>
    <r>
      <rPr>
        <b/>
        <sz val="11"/>
        <rFont val="ＭＳ Ｐゴシック"/>
        <family val="3"/>
        <charset val="128"/>
      </rPr>
      <t>工事完了後、30日以内</t>
    </r>
    <r>
      <rPr>
        <sz val="11"/>
        <rFont val="ＭＳ Ｐ明朝"/>
        <family val="1"/>
        <charset val="128"/>
      </rPr>
      <t>に調査請負会社担当者へ提出）</t>
    </r>
    <rPh sb="10" eb="12">
      <t>コウジ</t>
    </rPh>
    <rPh sb="12" eb="15">
      <t>カンリョウゴ</t>
    </rPh>
    <rPh sb="18" eb="19">
      <t>ニチ</t>
    </rPh>
    <rPh sb="19" eb="21">
      <t>イナイ</t>
    </rPh>
    <rPh sb="22" eb="24">
      <t>チョウサ</t>
    </rPh>
    <rPh sb="24" eb="26">
      <t>ウケオイ</t>
    </rPh>
    <rPh sb="26" eb="28">
      <t>カイシャ</t>
    </rPh>
    <phoneticPr fontId="4"/>
  </si>
  <si>
    <t>×</t>
    <phoneticPr fontId="4"/>
  </si>
  <si>
    <t>1_一般事項</t>
    <rPh sb="2" eb="4">
      <t>イッパン</t>
    </rPh>
    <rPh sb="4" eb="6">
      <t>ジコウ</t>
    </rPh>
    <phoneticPr fontId="5"/>
  </si>
  <si>
    <t>2_工期</t>
    <rPh sb="2" eb="4">
      <t>コウキ</t>
    </rPh>
    <phoneticPr fontId="5"/>
  </si>
  <si>
    <r>
      <t>3_施工分散</t>
    </r>
    <r>
      <rPr>
        <sz val="10"/>
        <rFont val="ＭＳ Ｐゴシック"/>
        <family val="3"/>
        <charset val="128"/>
      </rPr>
      <t>　</t>
    </r>
    <rPh sb="2" eb="4">
      <t>セコウ</t>
    </rPh>
    <rPh sb="4" eb="6">
      <t>ブンサン</t>
    </rPh>
    <phoneticPr fontId="5"/>
  </si>
  <si>
    <t>4_社員等従業員給料等</t>
    <rPh sb="2" eb="4">
      <t>シャイン</t>
    </rPh>
    <rPh sb="4" eb="5">
      <t>トウ</t>
    </rPh>
    <rPh sb="5" eb="8">
      <t>ジュウギョウイン</t>
    </rPh>
    <rPh sb="8" eb="10">
      <t>キュウリョウ</t>
    </rPh>
    <rPh sb="10" eb="11">
      <t>トウ</t>
    </rPh>
    <phoneticPr fontId="5"/>
  </si>
  <si>
    <t>5_現場支援</t>
    <rPh sb="2" eb="4">
      <t>ゲンバ</t>
    </rPh>
    <rPh sb="4" eb="6">
      <t>シエン</t>
    </rPh>
    <phoneticPr fontId="5"/>
  </si>
  <si>
    <t>6_法定福利費</t>
    <rPh sb="2" eb="4">
      <t>ホウテイ</t>
    </rPh>
    <rPh sb="4" eb="6">
      <t>フクリ</t>
    </rPh>
    <rPh sb="6" eb="7">
      <t>ヒ</t>
    </rPh>
    <phoneticPr fontId="5"/>
  </si>
  <si>
    <t>7_労務管理費</t>
    <rPh sb="2" eb="4">
      <t>ロウム</t>
    </rPh>
    <rPh sb="4" eb="6">
      <t>カンリ</t>
    </rPh>
    <rPh sb="6" eb="7">
      <t>ヒ</t>
    </rPh>
    <phoneticPr fontId="5"/>
  </si>
  <si>
    <t>8-1_機器材運搬費</t>
  </si>
  <si>
    <t>8-2_建設機械Ⅰ</t>
  </si>
  <si>
    <t>8-3_建設機械Ⅱ</t>
  </si>
  <si>
    <t>9_工事費</t>
    <rPh sb="2" eb="5">
      <t>コウジヒ</t>
    </rPh>
    <phoneticPr fontId="5"/>
  </si>
  <si>
    <t>10_下請入力</t>
    <rPh sb="3" eb="5">
      <t>シタウケ</t>
    </rPh>
    <rPh sb="5" eb="7">
      <t>ニュウリョク</t>
    </rPh>
    <phoneticPr fontId="5"/>
  </si>
  <si>
    <t>12_社員等従業員給料等_下請</t>
    <rPh sb="3" eb="5">
      <t>シャイン</t>
    </rPh>
    <rPh sb="5" eb="6">
      <t>トウ</t>
    </rPh>
    <rPh sb="6" eb="9">
      <t>ジュウギョウイン</t>
    </rPh>
    <rPh sb="9" eb="11">
      <t>キュウリョウ</t>
    </rPh>
    <rPh sb="11" eb="12">
      <t>トウ</t>
    </rPh>
    <rPh sb="13" eb="14">
      <t>シタ</t>
    </rPh>
    <rPh sb="14" eb="15">
      <t>ウ</t>
    </rPh>
    <phoneticPr fontId="5"/>
  </si>
  <si>
    <t>13_法定福利費_下請</t>
    <rPh sb="3" eb="5">
      <t>ホウテイ</t>
    </rPh>
    <rPh sb="5" eb="7">
      <t>フクリ</t>
    </rPh>
    <rPh sb="7" eb="8">
      <t>ヒ</t>
    </rPh>
    <rPh sb="9" eb="10">
      <t>シタ</t>
    </rPh>
    <rPh sb="10" eb="11">
      <t>ウ</t>
    </rPh>
    <phoneticPr fontId="5"/>
  </si>
  <si>
    <t>14_労務管理費_下請</t>
    <rPh sb="3" eb="5">
      <t>ロウム</t>
    </rPh>
    <rPh sb="5" eb="7">
      <t>カンリ</t>
    </rPh>
    <rPh sb="7" eb="8">
      <t>ヒ</t>
    </rPh>
    <rPh sb="9" eb="10">
      <t>シタ</t>
    </rPh>
    <rPh sb="10" eb="11">
      <t>ウ</t>
    </rPh>
    <phoneticPr fontId="5"/>
  </si>
  <si>
    <t>15-1_機器材運搬費_下請</t>
    <rPh sb="5" eb="7">
      <t>キキ</t>
    </rPh>
    <rPh sb="7" eb="8">
      <t>ザイ</t>
    </rPh>
    <rPh sb="8" eb="10">
      <t>ウンパン</t>
    </rPh>
    <rPh sb="10" eb="11">
      <t>ヒ</t>
    </rPh>
    <rPh sb="12" eb="13">
      <t>シタ</t>
    </rPh>
    <rPh sb="13" eb="14">
      <t>ウ</t>
    </rPh>
    <phoneticPr fontId="5"/>
  </si>
  <si>
    <t>15-2_建設機械Ⅰ_下請</t>
    <rPh sb="5" eb="7">
      <t>ケンセツ</t>
    </rPh>
    <rPh sb="7" eb="9">
      <t>キカイ</t>
    </rPh>
    <rPh sb="11" eb="12">
      <t>シタ</t>
    </rPh>
    <rPh sb="12" eb="13">
      <t>ウ</t>
    </rPh>
    <phoneticPr fontId="5"/>
  </si>
  <si>
    <t>15-3_建設機械Ⅱ_下請</t>
    <rPh sb="5" eb="7">
      <t>ケンセツ</t>
    </rPh>
    <rPh sb="7" eb="9">
      <t>キカイ</t>
    </rPh>
    <rPh sb="11" eb="12">
      <t>シタ</t>
    </rPh>
    <rPh sb="12" eb="13">
      <t>ウ</t>
    </rPh>
    <phoneticPr fontId="5"/>
  </si>
  <si>
    <t>16-1_品質管理</t>
    <rPh sb="5" eb="7">
      <t>ヒンシツ</t>
    </rPh>
    <rPh sb="7" eb="9">
      <t>カンリ</t>
    </rPh>
    <phoneticPr fontId="5"/>
  </si>
  <si>
    <t>16-2_特殊な品質管理</t>
    <rPh sb="5" eb="7">
      <t>トクシュ</t>
    </rPh>
    <rPh sb="8" eb="10">
      <t>ヒンシツ</t>
    </rPh>
    <rPh sb="10" eb="12">
      <t>カンリ</t>
    </rPh>
    <phoneticPr fontId="5"/>
  </si>
  <si>
    <t>16-3_現場条件等</t>
    <rPh sb="5" eb="7">
      <t>ゲンバ</t>
    </rPh>
    <rPh sb="7" eb="9">
      <t>ジョウケン</t>
    </rPh>
    <rPh sb="9" eb="10">
      <t>トウ</t>
    </rPh>
    <phoneticPr fontId="5"/>
  </si>
  <si>
    <t>16-4_各種調査</t>
    <rPh sb="5" eb="7">
      <t>カクシュ</t>
    </rPh>
    <rPh sb="7" eb="9">
      <t>チョウサ</t>
    </rPh>
    <phoneticPr fontId="5"/>
  </si>
  <si>
    <t>16-5_各種台帳</t>
    <rPh sb="5" eb="7">
      <t>カクシュ</t>
    </rPh>
    <rPh sb="7" eb="9">
      <t>ダイチョウ</t>
    </rPh>
    <phoneticPr fontId="5"/>
  </si>
  <si>
    <t>17-1_準備・測量</t>
    <rPh sb="5" eb="7">
      <t>ジュンビ</t>
    </rPh>
    <rPh sb="8" eb="10">
      <t>ソクリョウ</t>
    </rPh>
    <phoneticPr fontId="5"/>
  </si>
  <si>
    <t>17-2_その他</t>
    <rPh sb="7" eb="8">
      <t>タ</t>
    </rPh>
    <phoneticPr fontId="5"/>
  </si>
  <si>
    <t>1_一般事項</t>
  </si>
  <si>
    <t>9_工事費</t>
    <rPh sb="2" eb="5">
      <t>コウジヒ</t>
    </rPh>
    <phoneticPr fontId="4"/>
  </si>
  <si>
    <t>8-1_機器材運搬費
9_工事費
15-1_機器材運搬費_下請</t>
    <rPh sb="13" eb="16">
      <t>コウジヒ</t>
    </rPh>
    <rPh sb="29" eb="30">
      <t>シタ</t>
    </rPh>
    <rPh sb="30" eb="31">
      <t>ウ</t>
    </rPh>
    <phoneticPr fontId="5"/>
  </si>
  <si>
    <t>8-2_建設機械Ⅰ
9_工事費
15-2_建設機械Ⅰ_下請</t>
    <rPh sb="12" eb="15">
      <t>コウジヒ</t>
    </rPh>
    <rPh sb="27" eb="28">
      <t>シタ</t>
    </rPh>
    <rPh sb="28" eb="29">
      <t>ウ</t>
    </rPh>
    <phoneticPr fontId="4"/>
  </si>
  <si>
    <t>8-3_建設機械Ⅱ
9_工事費
15-3_建設機械Ⅱ_下請</t>
    <rPh sb="12" eb="15">
      <t>コウジヒ</t>
    </rPh>
    <rPh sb="27" eb="28">
      <t>シタ</t>
    </rPh>
    <rPh sb="28" eb="29">
      <t>ウ</t>
    </rPh>
    <phoneticPr fontId="4"/>
  </si>
  <si>
    <t>7_労務管理費
9_工事費
14_労務管理費_下請</t>
    <rPh sb="23" eb="24">
      <t>シタ</t>
    </rPh>
    <rPh sb="24" eb="25">
      <t>ウ</t>
    </rPh>
    <phoneticPr fontId="4"/>
  </si>
  <si>
    <t>4_社員等従業員給料等
5_現場支援
9_工事費
12_社員等従業員給料等_下請</t>
    <phoneticPr fontId="4"/>
  </si>
  <si>
    <t xml:space="preserve">6_法定福利費
9_工事費
13_法定福利費_下請
</t>
    <phoneticPr fontId="4"/>
  </si>
  <si>
    <r>
      <t>(８</t>
    </r>
    <r>
      <rPr>
        <sz val="11"/>
        <rFont val="ＭＳ Ｐゴシック"/>
        <family val="3"/>
        <charset val="128"/>
      </rPr>
      <t>)</t>
    </r>
    <phoneticPr fontId="4"/>
  </si>
  <si>
    <t>施工パッケージ型積算方式</t>
    <rPh sb="0" eb="2">
      <t>セコウ</t>
    </rPh>
    <rPh sb="7" eb="8">
      <t>カタ</t>
    </rPh>
    <rPh sb="8" eb="10">
      <t>セキサン</t>
    </rPh>
    <rPh sb="10" eb="12">
      <t>ホウシキ</t>
    </rPh>
    <phoneticPr fontId="4"/>
  </si>
  <si>
    <t>A 交通誘導警備員A</t>
    <rPh sb="2" eb="4">
      <t>コウツウ</t>
    </rPh>
    <rPh sb="4" eb="6">
      <t>ユウドウ</t>
    </rPh>
    <rPh sb="6" eb="9">
      <t>ケイビイン</t>
    </rPh>
    <phoneticPr fontId="3"/>
  </si>
  <si>
    <t>B 交通誘導警備員B</t>
    <rPh sb="2" eb="4">
      <t>コウツウ</t>
    </rPh>
    <rPh sb="4" eb="6">
      <t>ユウドウ</t>
    </rPh>
    <rPh sb="6" eb="9">
      <t>ケイビイン</t>
    </rPh>
    <phoneticPr fontId="3"/>
  </si>
  <si>
    <t>B 電力線防護管設置費用</t>
    <rPh sb="2" eb="4">
      <t>デンリョク</t>
    </rPh>
    <rPh sb="4" eb="5">
      <t>セン</t>
    </rPh>
    <rPh sb="5" eb="7">
      <t>ボウゴ</t>
    </rPh>
    <rPh sb="7" eb="8">
      <t>カン</t>
    </rPh>
    <rPh sb="8" eb="10">
      <t>セッチ</t>
    </rPh>
    <rPh sb="10" eb="12">
      <t>ヒヨウ</t>
    </rPh>
    <phoneticPr fontId="4"/>
  </si>
  <si>
    <t>共通仮設費率の補正</t>
    <rPh sb="0" eb="2">
      <t>キョウツウ</t>
    </rPh>
    <rPh sb="2" eb="4">
      <t>カセツ</t>
    </rPh>
    <rPh sb="4" eb="5">
      <t>ヒ</t>
    </rPh>
    <rPh sb="5" eb="6">
      <t>リツ</t>
    </rPh>
    <rPh sb="7" eb="9">
      <t>ホセイ</t>
    </rPh>
    <phoneticPr fontId="4"/>
  </si>
  <si>
    <t>施工地域の補正</t>
    <rPh sb="0" eb="2">
      <t>セコウ</t>
    </rPh>
    <rPh sb="2" eb="4">
      <t>チイキ</t>
    </rPh>
    <rPh sb="5" eb="7">
      <t>ホセイ</t>
    </rPh>
    <phoneticPr fontId="4"/>
  </si>
  <si>
    <t>海上輸送補正の有無</t>
    <rPh sb="0" eb="2">
      <t>カイジョウ</t>
    </rPh>
    <rPh sb="2" eb="4">
      <t>ユソウ</t>
    </rPh>
    <rPh sb="4" eb="6">
      <t>ホセイ</t>
    </rPh>
    <rPh sb="7" eb="9">
      <t>ウム</t>
    </rPh>
    <phoneticPr fontId="4"/>
  </si>
  <si>
    <t>Ⅴ</t>
    <phoneticPr fontId="4"/>
  </si>
  <si>
    <t>現場管理費率の補正</t>
    <rPh sb="0" eb="2">
      <t>ゲンバ</t>
    </rPh>
    <rPh sb="2" eb="5">
      <t>カンリヒ</t>
    </rPh>
    <rPh sb="5" eb="6">
      <t>リツ</t>
    </rPh>
    <rPh sb="7" eb="9">
      <t>ホセイ</t>
    </rPh>
    <phoneticPr fontId="4"/>
  </si>
  <si>
    <t>緊急工事の場合</t>
    <rPh sb="0" eb="2">
      <t>キンキュウ</t>
    </rPh>
    <rPh sb="2" eb="4">
      <t>コウジ</t>
    </rPh>
    <rPh sb="5" eb="7">
      <t>バアイ</t>
    </rPh>
    <phoneticPr fontId="4"/>
  </si>
  <si>
    <t>情報共有システム</t>
    <rPh sb="0" eb="2">
      <t>ジョウホウ</t>
    </rPh>
    <rPh sb="2" eb="4">
      <t>キョウユウ</t>
    </rPh>
    <phoneticPr fontId="4"/>
  </si>
  <si>
    <t>情報共有システム使用の有無</t>
    <rPh sb="0" eb="2">
      <t>ジョウホウ</t>
    </rPh>
    <rPh sb="2" eb="4">
      <t>キョウユウ</t>
    </rPh>
    <rPh sb="8" eb="10">
      <t>シヨウ</t>
    </rPh>
    <rPh sb="11" eb="13">
      <t>ウム</t>
    </rPh>
    <phoneticPr fontId="4"/>
  </si>
  <si>
    <t>積算方法の試行</t>
    <rPh sb="0" eb="2">
      <t>セキサン</t>
    </rPh>
    <rPh sb="2" eb="4">
      <t>ホウホウ</t>
    </rPh>
    <rPh sb="5" eb="7">
      <t>シコウ</t>
    </rPh>
    <phoneticPr fontId="4"/>
  </si>
  <si>
    <t>(８)</t>
    <phoneticPr fontId="4"/>
  </si>
  <si>
    <t>処分費「(７)その他のうち、処分費」</t>
    <rPh sb="0" eb="3">
      <t>ショブンヒ</t>
    </rPh>
    <rPh sb="9" eb="10">
      <t>タ</t>
    </rPh>
    <rPh sb="14" eb="17">
      <t>ショブンヒ</t>
    </rPh>
    <phoneticPr fontId="3"/>
  </si>
  <si>
    <t>名     前　（個人名ではなく、Ａ、Ｂ、Ｃ等の記号を入力）</t>
    <rPh sb="0" eb="1">
      <t>ナ</t>
    </rPh>
    <rPh sb="6" eb="7">
      <t>マエ</t>
    </rPh>
    <rPh sb="9" eb="12">
      <t>コジンメイ</t>
    </rPh>
    <rPh sb="22" eb="23">
      <t>トウ</t>
    </rPh>
    <rPh sb="24" eb="26">
      <t>キゴウ</t>
    </rPh>
    <rPh sb="27" eb="29">
      <t>ニュウリョク</t>
    </rPh>
    <phoneticPr fontId="3"/>
  </si>
  <si>
    <t>交通誘導警備員A</t>
    <rPh sb="0" eb="2">
      <t>コウツウ</t>
    </rPh>
    <rPh sb="2" eb="4">
      <t>ユウドウ</t>
    </rPh>
    <rPh sb="4" eb="7">
      <t>ケイビイン</t>
    </rPh>
    <phoneticPr fontId="4"/>
  </si>
  <si>
    <t>交通誘導警備員B</t>
    <rPh sb="0" eb="2">
      <t>コウツウ</t>
    </rPh>
    <rPh sb="2" eb="4">
      <t>ユウドウ</t>
    </rPh>
    <rPh sb="4" eb="7">
      <t>ケイビイン</t>
    </rPh>
    <phoneticPr fontId="4"/>
  </si>
  <si>
    <t>(２)</t>
    <phoneticPr fontId="4"/>
  </si>
  <si>
    <t>C</t>
  </si>
  <si>
    <t>高圧作業予防</t>
  </si>
  <si>
    <t>D</t>
  </si>
  <si>
    <t>F</t>
  </si>
  <si>
    <t>トンネル工事における呼吸用保護具</t>
  </si>
  <si>
    <t>G</t>
  </si>
  <si>
    <t>H</t>
  </si>
  <si>
    <t>×</t>
    <phoneticPr fontId="4"/>
  </si>
  <si>
    <t>○</t>
    <phoneticPr fontId="4"/>
  </si>
  <si>
    <t>道路新設事業</t>
    <phoneticPr fontId="4"/>
  </si>
  <si>
    <t>舗装工事業</t>
    <phoneticPr fontId="4"/>
  </si>
  <si>
    <t>鉄道又は軌道新設事業</t>
    <phoneticPr fontId="4"/>
  </si>
  <si>
    <t>既設建築物設備工事業</t>
    <phoneticPr fontId="4"/>
  </si>
  <si>
    <t>機械装置の組立て又は据付けの事業
（組立て又は取付けに関するもの）</t>
    <phoneticPr fontId="4"/>
  </si>
  <si>
    <t>機械装置の組立て又は据付けの事業
（その他のもの）</t>
    <phoneticPr fontId="4"/>
  </si>
  <si>
    <t>その他の建設事業</t>
    <phoneticPr fontId="4"/>
  </si>
  <si>
    <t>上記「１)～12)」以外で発注者が積上げ計上としている費用</t>
    <phoneticPr fontId="11"/>
  </si>
  <si>
    <t>上記「1)～13)」以外で要した費用</t>
    <phoneticPr fontId="11"/>
  </si>
  <si>
    <t>交通誘導警備員A延人員
交通誘導警備員B延人員</t>
    <rPh sb="4" eb="6">
      <t>ケイビ</t>
    </rPh>
    <rPh sb="16" eb="18">
      <t>ケイビ</t>
    </rPh>
    <phoneticPr fontId="4"/>
  </si>
  <si>
    <t>「労務費の交通誘導警備A、交通誘導警備B」に費用計上がある場合は、交通誘導警備員Ａの延人員または、交通誘導警備員Ｂの延人員が適正に入力されているか確認する。</t>
    <rPh sb="1" eb="3">
      <t>ロウム</t>
    </rPh>
    <rPh sb="3" eb="4">
      <t>ヒ</t>
    </rPh>
    <rPh sb="5" eb="7">
      <t>コウツウ</t>
    </rPh>
    <rPh sb="7" eb="9">
      <t>ユウドウ</t>
    </rPh>
    <rPh sb="9" eb="11">
      <t>ケイビ</t>
    </rPh>
    <rPh sb="22" eb="24">
      <t>ヒヨウ</t>
    </rPh>
    <rPh sb="24" eb="26">
      <t>ケイジョウ</t>
    </rPh>
    <rPh sb="29" eb="31">
      <t>バアイ</t>
    </rPh>
    <rPh sb="33" eb="35">
      <t>コウツウ</t>
    </rPh>
    <rPh sb="35" eb="37">
      <t>ユウドウ</t>
    </rPh>
    <rPh sb="37" eb="40">
      <t>ケイビイン</t>
    </rPh>
    <rPh sb="42" eb="43">
      <t>ノ</t>
    </rPh>
    <rPh sb="43" eb="45">
      <t>ジンイン</t>
    </rPh>
    <rPh sb="53" eb="55">
      <t>ケイビ</t>
    </rPh>
    <rPh sb="62" eb="64">
      <t>テキセイ</t>
    </rPh>
    <rPh sb="65" eb="67">
      <t>ニュウリョク</t>
    </rPh>
    <rPh sb="73" eb="75">
      <t>カクニン</t>
    </rPh>
    <phoneticPr fontId="4"/>
  </si>
  <si>
    <t>「労務費の交通誘導等」の計上金額÷（交通誘導警備員Ａ延人員+交通誘導警備員Ｂ延人員）＝単価が適正であるか確認する。</t>
    <rPh sb="1" eb="3">
      <t>ロウム</t>
    </rPh>
    <rPh sb="3" eb="4">
      <t>ヒ</t>
    </rPh>
    <rPh sb="12" eb="14">
      <t>ケイジョウ</t>
    </rPh>
    <rPh sb="14" eb="16">
      <t>キンガク</t>
    </rPh>
    <rPh sb="18" eb="20">
      <t>コウツウ</t>
    </rPh>
    <rPh sb="20" eb="22">
      <t>ユウドウ</t>
    </rPh>
    <rPh sb="22" eb="25">
      <t>ケイビイン</t>
    </rPh>
    <rPh sb="26" eb="27">
      <t>ノ</t>
    </rPh>
    <rPh sb="27" eb="29">
      <t>ジンイン</t>
    </rPh>
    <rPh sb="34" eb="36">
      <t>ケイビ</t>
    </rPh>
    <rPh sb="43" eb="45">
      <t>タンカ</t>
    </rPh>
    <rPh sb="46" eb="48">
      <t>テキセイ</t>
    </rPh>
    <rPh sb="52" eb="54">
      <t>カクニン</t>
    </rPh>
    <phoneticPr fontId="4"/>
  </si>
  <si>
    <t>16-7_その他</t>
    <rPh sb="7" eb="8">
      <t>タ</t>
    </rPh>
    <phoneticPr fontId="5"/>
  </si>
  <si>
    <t>16-6_ICT建設機械</t>
    <rPh sb="8" eb="10">
      <t>ケンセツ</t>
    </rPh>
    <rPh sb="10" eb="12">
      <t>キカイ</t>
    </rPh>
    <phoneticPr fontId="5"/>
  </si>
  <si>
    <t>簡易組立式橋梁の購入費</t>
    <rPh sb="0" eb="2">
      <t>カンイ</t>
    </rPh>
    <rPh sb="2" eb="4">
      <t>クミタ</t>
    </rPh>
    <rPh sb="4" eb="5">
      <t>シキ</t>
    </rPh>
    <rPh sb="5" eb="7">
      <t>キョウリョウ</t>
    </rPh>
    <rPh sb="8" eb="10">
      <t>コウニュウ</t>
    </rPh>
    <phoneticPr fontId="6"/>
  </si>
  <si>
    <t>プレキャストＰＣ桁の購入費</t>
    <rPh sb="8" eb="9">
      <t>ケタ</t>
    </rPh>
    <rPh sb="10" eb="12">
      <t>コウニュウ</t>
    </rPh>
    <phoneticPr fontId="6"/>
  </si>
  <si>
    <t>プレキャストＰＣ床板の購入費</t>
    <rPh sb="8" eb="10">
      <t>ショウバン</t>
    </rPh>
    <rPh sb="11" eb="13">
      <t>コウニュウ</t>
    </rPh>
    <phoneticPr fontId="6"/>
  </si>
  <si>
    <t>ポンプの購入費</t>
    <rPh sb="4" eb="6">
      <t>コウニュウ</t>
    </rPh>
    <phoneticPr fontId="6"/>
  </si>
  <si>
    <t>グレーチング床版の購入費</t>
    <rPh sb="6" eb="7">
      <t>ユカ</t>
    </rPh>
    <rPh sb="7" eb="8">
      <t>バン</t>
    </rPh>
    <rPh sb="9" eb="11">
      <t>コウニュウ</t>
    </rPh>
    <phoneticPr fontId="6"/>
  </si>
  <si>
    <t>合成床版製品の購入費</t>
    <rPh sb="0" eb="2">
      <t>ゴウセイ</t>
    </rPh>
    <rPh sb="2" eb="3">
      <t>ユカ</t>
    </rPh>
    <rPh sb="3" eb="4">
      <t>バン</t>
    </rPh>
    <rPh sb="4" eb="6">
      <t>セイヒン</t>
    </rPh>
    <rPh sb="7" eb="9">
      <t>コウニュウ</t>
    </rPh>
    <phoneticPr fontId="6"/>
  </si>
  <si>
    <t>大型遊具（設計製作品）の購入費</t>
    <rPh sb="0" eb="2">
      <t>オオガタ</t>
    </rPh>
    <rPh sb="2" eb="4">
      <t>ユウグ</t>
    </rPh>
    <rPh sb="5" eb="7">
      <t>セッケイ</t>
    </rPh>
    <rPh sb="7" eb="8">
      <t>セイ</t>
    </rPh>
    <rPh sb="8" eb="10">
      <t>サクヒン</t>
    </rPh>
    <rPh sb="12" eb="14">
      <t>コウニュウ</t>
    </rPh>
    <phoneticPr fontId="6"/>
  </si>
  <si>
    <t>11</t>
    <phoneticPr fontId="3"/>
  </si>
  <si>
    <t>12)</t>
  </si>
  <si>
    <t>自動車航送船使用料</t>
    <rPh sb="0" eb="3">
      <t>ジドウシャ</t>
    </rPh>
    <rPh sb="3" eb="4">
      <t>コウ</t>
    </rPh>
    <rPh sb="4" eb="5">
      <t>オク</t>
    </rPh>
    <rPh sb="5" eb="6">
      <t>フネ</t>
    </rPh>
    <rPh sb="6" eb="8">
      <t>シヨウ</t>
    </rPh>
    <rPh sb="8" eb="9">
      <t>リョウ</t>
    </rPh>
    <phoneticPr fontId="3"/>
  </si>
  <si>
    <t>建設機械器具、仮設材及び重建設機械の輸送における自動車航送船使用料（運搬中の本体賃料・損料を含む）</t>
    <rPh sb="0" eb="2">
      <t>ケンセツ</t>
    </rPh>
    <rPh sb="2" eb="4">
      <t>キカイ</t>
    </rPh>
    <rPh sb="4" eb="6">
      <t>キグ</t>
    </rPh>
    <rPh sb="7" eb="9">
      <t>カセツ</t>
    </rPh>
    <rPh sb="9" eb="10">
      <t>ザイ</t>
    </rPh>
    <rPh sb="10" eb="11">
      <t>オヨ</t>
    </rPh>
    <rPh sb="12" eb="13">
      <t>ジュウ</t>
    </rPh>
    <rPh sb="13" eb="15">
      <t>ケンセツ</t>
    </rPh>
    <rPh sb="15" eb="17">
      <t>キカイ</t>
    </rPh>
    <rPh sb="18" eb="20">
      <t>ユソウ</t>
    </rPh>
    <rPh sb="24" eb="27">
      <t>ジドウシャ</t>
    </rPh>
    <rPh sb="27" eb="28">
      <t>コウ</t>
    </rPh>
    <rPh sb="28" eb="29">
      <t>ソウ</t>
    </rPh>
    <rPh sb="29" eb="30">
      <t>セン</t>
    </rPh>
    <rPh sb="30" eb="32">
      <t>シヨウ</t>
    </rPh>
    <rPh sb="32" eb="33">
      <t>リョウ</t>
    </rPh>
    <rPh sb="34" eb="37">
      <t>ウンパンチュウ</t>
    </rPh>
    <rPh sb="38" eb="40">
      <t>ホンタイ</t>
    </rPh>
    <rPh sb="40" eb="42">
      <t>チンリョウ</t>
    </rPh>
    <rPh sb="43" eb="45">
      <t>ソンリョウ</t>
    </rPh>
    <rPh sb="46" eb="47">
      <t>フク</t>
    </rPh>
    <phoneticPr fontId="3"/>
  </si>
  <si>
    <t>自動車航送船使用料</t>
    <rPh sb="0" eb="3">
      <t>ジドウシャ</t>
    </rPh>
    <rPh sb="3" eb="4">
      <t>コウ</t>
    </rPh>
    <rPh sb="4" eb="5">
      <t>ソウ</t>
    </rPh>
    <rPh sb="5" eb="6">
      <t>セン</t>
    </rPh>
    <rPh sb="6" eb="8">
      <t>シヨウ</t>
    </rPh>
    <rPh sb="8" eb="9">
      <t>リョウ</t>
    </rPh>
    <phoneticPr fontId="3"/>
  </si>
  <si>
    <t>その他①</t>
    <rPh sb="2" eb="3">
      <t>タ</t>
    </rPh>
    <phoneticPr fontId="3"/>
  </si>
  <si>
    <t>特殊な品質管理</t>
    <rPh sb="0" eb="2">
      <t>トクシュ</t>
    </rPh>
    <phoneticPr fontId="3"/>
  </si>
  <si>
    <t>現場条件等費用</t>
  </si>
  <si>
    <t>ICT建設機械</t>
    <rPh sb="3" eb="5">
      <t>ケンセツ</t>
    </rPh>
    <rPh sb="5" eb="7">
      <t>キカイ</t>
    </rPh>
    <phoneticPr fontId="3"/>
  </si>
  <si>
    <t>1)</t>
  </si>
  <si>
    <t>型枠材、足場材、支保材等（パイプサポート支保、枠組支保（くさび結合支保））、仮囲い、橋梁架設に使用する枠組支保材（くさび結合支保工）</t>
    <rPh sb="38" eb="40">
      <t>カリガコ</t>
    </rPh>
    <phoneticPr fontId="3"/>
  </si>
  <si>
    <t>2)</t>
  </si>
  <si>
    <t>鋼矢板、Ｈ形鋼、覆工板、たて込み簡易土留等</t>
  </si>
  <si>
    <t>3)</t>
  </si>
  <si>
    <t>4)</t>
  </si>
  <si>
    <t>敷鉄板①</t>
  </si>
  <si>
    <t>粉体噴射攪拌工足場材（敷鉄板）、スラリー攪拌工足場材（敷鉄板）、橋梁架設工ベント基礎（敷鉄板）等　</t>
  </si>
  <si>
    <t>5)</t>
  </si>
  <si>
    <t>敷鉄板②</t>
  </si>
  <si>
    <t>建設機械・架設に直接関わらない、軟弱地盤上で使用する仮道用の敷鉄板</t>
  </si>
  <si>
    <t>6)</t>
  </si>
  <si>
    <t>敷鉄板③</t>
  </si>
  <si>
    <t>「敷鉄板①・敷鉄板②」以外で発生した敷鉄板</t>
  </si>
  <si>
    <t>7)</t>
  </si>
  <si>
    <t>敷鉄板④</t>
  </si>
  <si>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0" eb="32">
      <t>テッキョ</t>
    </rPh>
    <rPh sb="32" eb="33">
      <t>コウ</t>
    </rPh>
    <rPh sb="33" eb="34">
      <t>トウ</t>
    </rPh>
    <rPh sb="35" eb="36">
      <t>ツ</t>
    </rPh>
    <rPh sb="36" eb="37">
      <t>ア</t>
    </rPh>
    <rPh sb="39" eb="42">
      <t>シキテッパン</t>
    </rPh>
    <phoneticPr fontId="8"/>
  </si>
  <si>
    <t>基礎用鋼板鋼矢板、支柱支保材、支柱受け台Ｈ形鋼等
架設支保基礎用の鋼矢板及びＨ形鋼</t>
  </si>
  <si>
    <t>8)</t>
  </si>
  <si>
    <t>ＰＣ橋片持ち架設工（作業車）、橋梁ベント、鋼橋架設工ケーブルクレーン設備（鉄塔等）、鋼橋架設工ケーブルエレクション設備（鉄塔等）、その他架設用タワー等。</t>
  </si>
  <si>
    <t>9)</t>
  </si>
  <si>
    <t>橋梁用架設桁設備</t>
    <rPh sb="3" eb="4">
      <t>カ</t>
    </rPh>
    <phoneticPr fontId="3"/>
  </si>
  <si>
    <t>10)</t>
  </si>
  <si>
    <t>「2)仮設材②」の項目及び「7)橋梁等架設支保工」の基礎用鋼矢板又はＨ形鋼の積み込み取り卸費</t>
  </si>
  <si>
    <t>11)</t>
  </si>
  <si>
    <t>13)</t>
  </si>
  <si>
    <t>その他①</t>
  </si>
  <si>
    <t>上記「１)～12)」以外で発注者が積上げ計上としている費用</t>
  </si>
  <si>
    <t>具体的内容</t>
    <rPh sb="0" eb="3">
      <t>グタイテキ</t>
    </rPh>
    <rPh sb="3" eb="5">
      <t>ナイヨウ</t>
    </rPh>
    <phoneticPr fontId="3"/>
  </si>
  <si>
    <t>その他②</t>
  </si>
  <si>
    <t>上記「1)～13)」以外で要した費用</t>
  </si>
  <si>
    <t>CORINS登録番号</t>
    <rPh sb="8" eb="10">
      <t>バンゴウ</t>
    </rPh>
    <phoneticPr fontId="4"/>
  </si>
  <si>
    <t>4012345678</t>
  </si>
  <si>
    <t>発注年度</t>
    <rPh sb="0" eb="2">
      <t>ハッチュウ</t>
    </rPh>
    <rPh sb="2" eb="4">
      <t>ネンド</t>
    </rPh>
    <phoneticPr fontId="25"/>
  </si>
  <si>
    <t>農道の種別</t>
    <rPh sb="0" eb="2">
      <t>ノウドウ</t>
    </rPh>
    <rPh sb="3" eb="5">
      <t>シュベツ</t>
    </rPh>
    <phoneticPr fontId="25"/>
  </si>
  <si>
    <t>2：補正無し</t>
  </si>
  <si>
    <t>「一般交通影響有り（１）（２）」を
選択した場合、市街地（DID地区）か</t>
    <rPh sb="1" eb="3">
      <t>イッパン</t>
    </rPh>
    <rPh sb="3" eb="5">
      <t>コウツウ</t>
    </rPh>
    <rPh sb="5" eb="7">
      <t>エイキョウ</t>
    </rPh>
    <rPh sb="7" eb="8">
      <t>ア</t>
    </rPh>
    <rPh sb="18" eb="20">
      <t>センタク</t>
    </rPh>
    <rPh sb="22" eb="24">
      <t>バアイ</t>
    </rPh>
    <rPh sb="25" eb="28">
      <t>シガイチ</t>
    </rPh>
    <rPh sb="32" eb="34">
      <t>チク</t>
    </rPh>
    <phoneticPr fontId="4"/>
  </si>
  <si>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30"/>
  </si>
  <si>
    <t>復興係数による補正（熊本県）</t>
    <rPh sb="0" eb="2">
      <t>フッコウ</t>
    </rPh>
    <rPh sb="2" eb="4">
      <t>ケイスウ</t>
    </rPh>
    <rPh sb="7" eb="9">
      <t>ホセイ</t>
    </rPh>
    <rPh sb="10" eb="13">
      <t>クマモトケン</t>
    </rPh>
    <phoneticPr fontId="30"/>
  </si>
  <si>
    <t>週休２日補正</t>
    <rPh sb="0" eb="2">
      <t>シュウキュウ</t>
    </rPh>
    <rPh sb="3" eb="4">
      <t>ニチ</t>
    </rPh>
    <rPh sb="4" eb="6">
      <t>ホセイ</t>
    </rPh>
    <phoneticPr fontId="30"/>
  </si>
  <si>
    <t>無し</t>
    <rPh sb="0" eb="1">
      <t>ナ</t>
    </rPh>
    <phoneticPr fontId="4"/>
  </si>
  <si>
    <t>Ⅵ</t>
    <phoneticPr fontId="4"/>
  </si>
  <si>
    <t>有り</t>
    <rPh sb="0" eb="1">
      <t>ア</t>
    </rPh>
    <phoneticPr fontId="4"/>
  </si>
  <si>
    <t>施工箇所点在型積算</t>
    <rPh sb="0" eb="2">
      <t>セコウ</t>
    </rPh>
    <rPh sb="2" eb="4">
      <t>カショ</t>
    </rPh>
    <rPh sb="4" eb="7">
      <t>テンザイガタ</t>
    </rPh>
    <rPh sb="7" eb="9">
      <t>セキサン</t>
    </rPh>
    <phoneticPr fontId="4"/>
  </si>
  <si>
    <t>施工箇所点在型積算の適用</t>
    <rPh sb="0" eb="2">
      <t>セコウ</t>
    </rPh>
    <rPh sb="2" eb="4">
      <t>カショ</t>
    </rPh>
    <rPh sb="4" eb="7">
      <t>テンザイガタ</t>
    </rPh>
    <rPh sb="7" eb="9">
      <t>セキサン</t>
    </rPh>
    <rPh sb="10" eb="12">
      <t>テキヨウ</t>
    </rPh>
    <phoneticPr fontId="4"/>
  </si>
  <si>
    <t>見積り活用</t>
    <rPh sb="0" eb="2">
      <t>ミツモリ</t>
    </rPh>
    <rPh sb="3" eb="5">
      <t>カツヨウ</t>
    </rPh>
    <phoneticPr fontId="3"/>
  </si>
  <si>
    <t>間接費実績変更</t>
    <rPh sb="0" eb="2">
      <t>カンセツ</t>
    </rPh>
    <rPh sb="2" eb="3">
      <t>ヒ</t>
    </rPh>
    <rPh sb="3" eb="5">
      <t>ジッセキ</t>
    </rPh>
    <rPh sb="5" eb="7">
      <t>ヘンコウ</t>
    </rPh>
    <phoneticPr fontId="3"/>
  </si>
  <si>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3"/>
  </si>
  <si>
    <t>日当り作業量の補正の試行</t>
    <rPh sb="0" eb="2">
      <t>ヒアタ</t>
    </rPh>
    <rPh sb="3" eb="5">
      <t>サギョウ</t>
    </rPh>
    <rPh sb="5" eb="6">
      <t>リョウ</t>
    </rPh>
    <rPh sb="7" eb="9">
      <t>ホセイ</t>
    </rPh>
    <rPh sb="10" eb="12">
      <t>シコウ</t>
    </rPh>
    <phoneticPr fontId="3"/>
  </si>
  <si>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3"/>
  </si>
  <si>
    <t>Ⅴ</t>
    <phoneticPr fontId="4"/>
  </si>
  <si>
    <t>ICT活用工事</t>
    <rPh sb="3" eb="5">
      <t>カツヨウ</t>
    </rPh>
    <rPh sb="5" eb="7">
      <t>コウジ</t>
    </rPh>
    <phoneticPr fontId="4"/>
  </si>
  <si>
    <t>ICT活用の有無</t>
    <rPh sb="3" eb="5">
      <t>カツヨウ</t>
    </rPh>
    <rPh sb="6" eb="8">
      <t>ウム</t>
    </rPh>
    <phoneticPr fontId="4"/>
  </si>
  <si>
    <t>鋼矢板、Ｈ形鋼、覆工板等</t>
  </si>
  <si>
    <t>ＰＣ橋片持ち架設工（作業車）、橋梁ベント、鋼橋架設工ケーブルクレーン設備（鉄塔等）、鋼橋架設工ケーブルエレクション設備（鉄塔等）、その他架設用タワー等</t>
  </si>
  <si>
    <t>交通誘導警備員等</t>
    <rPh sb="0" eb="2">
      <t>コウツウ</t>
    </rPh>
    <rPh sb="2" eb="4">
      <t>ユウドウ</t>
    </rPh>
    <rPh sb="4" eb="7">
      <t>ケイビイン</t>
    </rPh>
    <rPh sb="7" eb="8">
      <t>トウ</t>
    </rPh>
    <phoneticPr fontId="4"/>
  </si>
  <si>
    <t>交通誘導警備員Ａ</t>
    <rPh sb="0" eb="2">
      <t>コウツウ</t>
    </rPh>
    <rPh sb="2" eb="4">
      <t>ユウドウ</t>
    </rPh>
    <rPh sb="4" eb="7">
      <t>ケイビイン</t>
    </rPh>
    <phoneticPr fontId="4"/>
  </si>
  <si>
    <t>交通誘導警備員Ｂ</t>
    <rPh sb="0" eb="2">
      <t>コウツウ</t>
    </rPh>
    <rPh sb="2" eb="4">
      <t>ユウドウ</t>
    </rPh>
    <rPh sb="4" eb="7">
      <t>ケイビイン</t>
    </rPh>
    <phoneticPr fontId="4"/>
  </si>
  <si>
    <t>1)</t>
    <phoneticPr fontId="4"/>
  </si>
  <si>
    <t>2)</t>
    <phoneticPr fontId="4"/>
  </si>
  <si>
    <t>I</t>
  </si>
  <si>
    <t>J</t>
    <phoneticPr fontId="4"/>
  </si>
  <si>
    <t>自走困難な場合の運搬に要する費用
※自走が困難な場合とは、建設機械が大きい、速度が遅く一般車両と同じように走行できない等の時に、輸送・先導が必要な場合をいう。
※機械質量は、問わない。</t>
  </si>
  <si>
    <t>労務費等</t>
    <rPh sb="3" eb="4">
      <t>トウ</t>
    </rPh>
    <phoneticPr fontId="3"/>
  </si>
  <si>
    <t>↓建設、港湾、航空</t>
    <rPh sb="1" eb="3">
      <t>ケンセツ</t>
    </rPh>
    <rPh sb="4" eb="6">
      <t>コウワン</t>
    </rPh>
    <rPh sb="7" eb="9">
      <t>コウクウ</t>
    </rPh>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</si>
  <si>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</si>
  <si>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r>
      <t>　　　　　　　　　（</t>
    </r>
    <r>
      <rPr>
        <b/>
        <sz val="11"/>
        <rFont val="ＭＳ Ｐゴシック"/>
        <family val="3"/>
        <charset val="128"/>
      </rPr>
      <t>工事引き渡し日までに</t>
    </r>
    <r>
      <rPr>
        <sz val="11"/>
        <rFont val="ＭＳ Ｐ明朝"/>
        <family val="1"/>
        <charset val="128"/>
      </rPr>
      <t>発注事務所等担当者へ提出）</t>
    </r>
    <rPh sb="10" eb="12">
      <t>コウジ</t>
    </rPh>
    <rPh sb="12" eb="13">
      <t>ヒ</t>
    </rPh>
    <rPh sb="14" eb="15">
      <t>ワタ</t>
    </rPh>
    <rPh sb="16" eb="17">
      <t>ビ</t>
    </rPh>
    <rPh sb="20" eb="22">
      <t>ハッチュウ</t>
    </rPh>
    <rPh sb="25" eb="26">
      <t>トウ</t>
    </rPh>
    <phoneticPr fontId="4"/>
  </si>
  <si>
    <r>
      <t>　　　　　　　　　（</t>
    </r>
    <r>
      <rPr>
        <b/>
        <sz val="11"/>
        <rFont val="ＭＳ Ｐゴシック"/>
        <family val="3"/>
        <charset val="128"/>
      </rPr>
      <t>工事完成日から30日以内に</t>
    </r>
    <r>
      <rPr>
        <sz val="11"/>
        <rFont val="ＭＳ Ｐ明朝"/>
        <family val="1"/>
        <charset val="128"/>
      </rPr>
      <t>本局（地方整備局等）担当者へ提出）</t>
    </r>
    <rPh sb="10" eb="12">
      <t>コウジ</t>
    </rPh>
    <rPh sb="12" eb="14">
      <t>カンセイ</t>
    </rPh>
    <rPh sb="14" eb="15">
      <t>ビ</t>
    </rPh>
    <rPh sb="19" eb="20">
      <t>ニチ</t>
    </rPh>
    <rPh sb="20" eb="22">
      <t>イナイ</t>
    </rPh>
    <phoneticPr fontId="4"/>
  </si>
  <si>
    <t>（注）国債工事等で多年度にわたる工事及び繰越等により平成29年度に完了しない工事
      についても本チェックリストを使用してください。</t>
    <phoneticPr fontId="4"/>
  </si>
  <si>
    <t>一般財団法人　国土技術研究センター</t>
    <rPh sb="0" eb="2">
      <t>イッパン</t>
    </rPh>
    <rPh sb="2" eb="4">
      <t>ザイダン</t>
    </rPh>
    <phoneticPr fontId="4"/>
  </si>
  <si>
    <t>　　　　　　　　　　技術・調達政策グループ</t>
    <phoneticPr fontId="4"/>
  </si>
  <si>
    <t>東京都港区虎ノ門3－12－1（ニッセイ虎ノ門ビル9階）</t>
    <phoneticPr fontId="4"/>
  </si>
  <si>
    <t>TEL　03－4519－5004</t>
    <phoneticPr fontId="4"/>
  </si>
  <si>
    <t>↑建設、港湾、航空</t>
    <rPh sb="1" eb="3">
      <t>ケンセツ</t>
    </rPh>
    <rPh sb="4" eb="6">
      <t>コウワン</t>
    </rPh>
    <rPh sb="7" eb="9">
      <t>コウクウ</t>
    </rPh>
    <phoneticPr fontId="4"/>
  </si>
  <si>
    <t>（平成22年度竣工工事対象）</t>
    <rPh sb="1" eb="3">
      <t>ヘイセイ</t>
    </rPh>
    <rPh sb="5" eb="7">
      <t>ネンド</t>
    </rPh>
    <rPh sb="7" eb="9">
      <t>シュンコウ</t>
    </rPh>
    <rPh sb="9" eb="11">
      <t>コウジ</t>
    </rPh>
    <rPh sb="11" eb="13">
      <t>タイショウ</t>
    </rPh>
    <phoneticPr fontId="4"/>
  </si>
  <si>
    <t>（注）国債工事等で多年度にわたる工事及び繰越等により平成22年度に完了しない工事
      についても本チェックリストを使用してください。</t>
    <phoneticPr fontId="4"/>
  </si>
  <si>
    <t>（平成21・22年度竣工工事対象）</t>
    <rPh sb="1" eb="3">
      <t>ヘイセイ</t>
    </rPh>
    <rPh sb="8" eb="10">
      <t>ネンド</t>
    </rPh>
    <rPh sb="10" eb="12">
      <t>シュンコウ</t>
    </rPh>
    <rPh sb="12" eb="14">
      <t>コウジ</t>
    </rPh>
    <rPh sb="14" eb="16">
      <t>タイショウ</t>
    </rPh>
    <phoneticPr fontId="4"/>
  </si>
  <si>
    <r>
      <t>特に共通仮設費における</t>
    </r>
    <r>
      <rPr>
        <b/>
        <sz val="11"/>
        <rFont val="ＭＳ Ｐゴシック"/>
        <family val="3"/>
        <charset val="128"/>
      </rPr>
      <t>安全費、現場環境改善費、技術管理費</t>
    </r>
    <r>
      <rPr>
        <sz val="11"/>
        <rFont val="ＭＳ Ｐ明朝"/>
        <family val="1"/>
        <charset val="128"/>
      </rPr>
      <t>及び現場管理費における</t>
    </r>
    <r>
      <rPr>
        <b/>
        <sz val="11"/>
        <rFont val="ＭＳ Ｐゴシック"/>
        <family val="3"/>
        <charset val="128"/>
      </rPr>
      <t>安全訓練</t>
    </r>
    <rPh sb="15" eb="17">
      <t>ゲンバ</t>
    </rPh>
    <rPh sb="17" eb="19">
      <t>カンキョウ</t>
    </rPh>
    <rPh sb="19" eb="21">
      <t>カイゼン</t>
    </rPh>
    <phoneticPr fontId="4"/>
  </si>
  <si>
    <t>負担者</t>
    <rPh sb="0" eb="3">
      <t>フタンシャ</t>
    </rPh>
    <phoneticPr fontId="4"/>
  </si>
  <si>
    <t>①
労働者負担</t>
    <rPh sb="2" eb="4">
      <t>ロウドウ</t>
    </rPh>
    <rPh sb="4" eb="5">
      <t>シャ</t>
    </rPh>
    <rPh sb="5" eb="7">
      <t>フタン</t>
    </rPh>
    <phoneticPr fontId="4"/>
  </si>
  <si>
    <t>②
事業主負担</t>
    <rPh sb="2" eb="5">
      <t>ジギョウヌシ</t>
    </rPh>
    <rPh sb="5" eb="7">
      <t>フタン</t>
    </rPh>
    <phoneticPr fontId="4"/>
  </si>
  <si>
    <t>①＋②
雇用保険料率</t>
    <rPh sb="4" eb="6">
      <t>コヨウ</t>
    </rPh>
    <rPh sb="6" eb="8">
      <t>ホケン</t>
    </rPh>
    <rPh sb="8" eb="9">
      <t>リョウ</t>
    </rPh>
    <rPh sb="9" eb="10">
      <t>リツ</t>
    </rPh>
    <phoneticPr fontId="4"/>
  </si>
  <si>
    <t>失業等給付
の料率</t>
    <rPh sb="0" eb="2">
      <t>シツギョウ</t>
    </rPh>
    <rPh sb="2" eb="3">
      <t>トウ</t>
    </rPh>
    <rPh sb="3" eb="5">
      <t>キュウフ</t>
    </rPh>
    <rPh sb="7" eb="9">
      <t>リョウリツ</t>
    </rPh>
    <phoneticPr fontId="4"/>
  </si>
  <si>
    <t>雇用保険二事業
の料率</t>
    <rPh sb="0" eb="2">
      <t>コヨウ</t>
    </rPh>
    <rPh sb="2" eb="4">
      <t>ホケン</t>
    </rPh>
    <rPh sb="4" eb="5">
      <t>フタ</t>
    </rPh>
    <rPh sb="5" eb="7">
      <t>ジギョウ</t>
    </rPh>
    <rPh sb="9" eb="11">
      <t>リョウリツ</t>
    </rPh>
    <phoneticPr fontId="4"/>
  </si>
  <si>
    <t>建設の事業</t>
    <rPh sb="0" eb="2">
      <t>ケンセツ</t>
    </rPh>
    <rPh sb="3" eb="5">
      <t>ジギョウ</t>
    </rPh>
    <phoneticPr fontId="4"/>
  </si>
  <si>
    <t>4/1,000</t>
    <phoneticPr fontId="4"/>
  </si>
  <si>
    <t>8/1,000</t>
    <phoneticPr fontId="4"/>
  </si>
  <si>
    <t>12/1,000</t>
    <phoneticPr fontId="4"/>
  </si>
  <si>
    <t>7-1.保険料額表（参考）</t>
    <phoneticPr fontId="4"/>
  </si>
  <si>
    <t>18-1_現場環境改善費_仮設備</t>
    <rPh sb="5" eb="7">
      <t>ゲンバ</t>
    </rPh>
    <rPh sb="7" eb="9">
      <t>カンキョウ</t>
    </rPh>
    <rPh sb="9" eb="11">
      <t>カイゼン</t>
    </rPh>
    <rPh sb="11" eb="12">
      <t>ヒ</t>
    </rPh>
    <rPh sb="13" eb="14">
      <t>カリ</t>
    </rPh>
    <rPh sb="14" eb="16">
      <t>セツビ</t>
    </rPh>
    <phoneticPr fontId="4"/>
  </si>
  <si>
    <t>18-2_現場環境改善費_営繕</t>
    <phoneticPr fontId="4"/>
  </si>
  <si>
    <t>18-3_現場環境改善費_安全</t>
    <phoneticPr fontId="4"/>
  </si>
  <si>
    <t>18-4_現場環境改善費_地域</t>
    <phoneticPr fontId="4"/>
  </si>
  <si>
    <t>18-5_現場環境改善費_その他</t>
    <phoneticPr fontId="4"/>
  </si>
  <si>
    <t>現場環境改善費
　仮設備関係</t>
    <rPh sb="6" eb="7">
      <t>ヒ</t>
    </rPh>
    <rPh sb="9" eb="10">
      <t>カリ</t>
    </rPh>
    <rPh sb="10" eb="12">
      <t>セツビ</t>
    </rPh>
    <rPh sb="12" eb="14">
      <t>カンケイ</t>
    </rPh>
    <phoneticPr fontId="4"/>
  </si>
  <si>
    <t>仮設備関係で実施した現場環境改善費用が適正に計上されているか関係資料で確認する。</t>
    <rPh sb="0" eb="1">
      <t>カリ</t>
    </rPh>
    <rPh sb="1" eb="3">
      <t>セツビ</t>
    </rPh>
    <rPh sb="3" eb="5">
      <t>カンケイ</t>
    </rPh>
    <rPh sb="6" eb="8">
      <t>ジッシ</t>
    </rPh>
    <rPh sb="16" eb="18">
      <t>ヒヨウ</t>
    </rPh>
    <rPh sb="30" eb="32">
      <t>カンケイ</t>
    </rPh>
    <rPh sb="32" eb="34">
      <t>シリョウ</t>
    </rPh>
    <rPh sb="35" eb="37">
      <t>カクニン</t>
    </rPh>
    <phoneticPr fontId="4"/>
  </si>
  <si>
    <t>現場環境改善費
　営繕関係</t>
    <rPh sb="6" eb="7">
      <t>ヒ</t>
    </rPh>
    <rPh sb="9" eb="11">
      <t>エイゼン</t>
    </rPh>
    <rPh sb="11" eb="13">
      <t>カンケイ</t>
    </rPh>
    <phoneticPr fontId="4"/>
  </si>
  <si>
    <t>営繕関係で実施した現場環境改善費用が適正に計上されているか関係資料等で確認する。</t>
    <rPh sb="0" eb="2">
      <t>エイゼン</t>
    </rPh>
    <rPh sb="2" eb="4">
      <t>カンケイ</t>
    </rPh>
    <rPh sb="5" eb="7">
      <t>ジッシ</t>
    </rPh>
    <rPh sb="15" eb="17">
      <t>ヒヨウ</t>
    </rPh>
    <rPh sb="29" eb="31">
      <t>カンケイ</t>
    </rPh>
    <rPh sb="31" eb="33">
      <t>シリョウ</t>
    </rPh>
    <rPh sb="33" eb="34">
      <t>トウ</t>
    </rPh>
    <rPh sb="35" eb="37">
      <t>カクニン</t>
    </rPh>
    <phoneticPr fontId="4"/>
  </si>
  <si>
    <t>現場環境改善費
　安全関係</t>
    <rPh sb="6" eb="7">
      <t>ヒ</t>
    </rPh>
    <phoneticPr fontId="4"/>
  </si>
  <si>
    <t>安全関係で実施した現場環境改善費用が適正に計上されているか関係資料等で確認する。</t>
    <rPh sb="0" eb="2">
      <t>アンゼン</t>
    </rPh>
    <rPh sb="2" eb="4">
      <t>カンケイ</t>
    </rPh>
    <rPh sb="5" eb="7">
      <t>ジッシ</t>
    </rPh>
    <rPh sb="15" eb="17">
      <t>ヒヨウ</t>
    </rPh>
    <rPh sb="29" eb="31">
      <t>カンケイ</t>
    </rPh>
    <rPh sb="31" eb="33">
      <t>シリョウ</t>
    </rPh>
    <rPh sb="33" eb="34">
      <t>トウ</t>
    </rPh>
    <rPh sb="35" eb="37">
      <t>カクニン</t>
    </rPh>
    <phoneticPr fontId="4"/>
  </si>
  <si>
    <t>現場環境改善費
　地域連携</t>
    <rPh sb="6" eb="7">
      <t>ヒ</t>
    </rPh>
    <rPh sb="9" eb="11">
      <t>チイキ</t>
    </rPh>
    <rPh sb="11" eb="13">
      <t>レンケイ</t>
    </rPh>
    <phoneticPr fontId="4"/>
  </si>
  <si>
    <t>地域とのコミュニケーションで実施した現場環境改善費用が適正に計上されているか関係資料等で確認する。</t>
    <rPh sb="14" eb="16">
      <t>ジッシ</t>
    </rPh>
    <rPh sb="24" eb="26">
      <t>ヒヨウ</t>
    </rPh>
    <rPh sb="38" eb="40">
      <t>カンケイ</t>
    </rPh>
    <rPh sb="40" eb="42">
      <t>シリョウ</t>
    </rPh>
    <rPh sb="42" eb="43">
      <t>トウ</t>
    </rPh>
    <rPh sb="44" eb="46">
      <t>カクニン</t>
    </rPh>
    <phoneticPr fontId="4"/>
  </si>
  <si>
    <t>現場環境改善費
　その他</t>
    <rPh sb="6" eb="7">
      <t>ヒ</t>
    </rPh>
    <rPh sb="11" eb="12">
      <t>タ</t>
    </rPh>
    <phoneticPr fontId="4"/>
  </si>
  <si>
    <t>上記現場環境改善費以外で特別に実施した現場環境改善費用がある場合、適正に計上されているか関係資料等で確認する。</t>
    <rPh sb="0" eb="2">
      <t>ジョウキ</t>
    </rPh>
    <rPh sb="8" eb="9">
      <t>ヒ</t>
    </rPh>
    <rPh sb="9" eb="11">
      <t>イガイ</t>
    </rPh>
    <rPh sb="12" eb="14">
      <t>トクベツ</t>
    </rPh>
    <rPh sb="15" eb="17">
      <t>ジッシ</t>
    </rPh>
    <rPh sb="25" eb="27">
      <t>ヒヨウ</t>
    </rPh>
    <rPh sb="30" eb="32">
      <t>バアイ</t>
    </rPh>
    <rPh sb="44" eb="46">
      <t>カンケイ</t>
    </rPh>
    <rPh sb="46" eb="48">
      <t>シリョウ</t>
    </rPh>
    <rPh sb="48" eb="49">
      <t>トウ</t>
    </rPh>
    <rPh sb="50" eb="52">
      <t>カクニン</t>
    </rPh>
    <phoneticPr fontId="4"/>
  </si>
  <si>
    <t>工期延期の日数（上記最終工期－当初工期）</t>
    <rPh sb="0" eb="2">
      <t>コウキ</t>
    </rPh>
    <rPh sb="2" eb="4">
      <t>エンキ</t>
    </rPh>
    <rPh sb="5" eb="7">
      <t>ニッスウ</t>
    </rPh>
    <rPh sb="8" eb="10">
      <t>ジョウキ</t>
    </rPh>
    <rPh sb="10" eb="12">
      <t>サイシュウ</t>
    </rPh>
    <rPh sb="12" eb="14">
      <t>コウキ</t>
    </rPh>
    <rPh sb="15" eb="17">
      <t>トウショ</t>
    </rPh>
    <rPh sb="17" eb="19">
      <t>コウキ</t>
    </rPh>
    <phoneticPr fontId="4"/>
  </si>
  <si>
    <t xml:space="preserve">工期延期の日数（下記合計）
</t>
    <rPh sb="0" eb="2">
      <t>コウキ</t>
    </rPh>
    <rPh sb="2" eb="4">
      <t>エンキ</t>
    </rPh>
    <rPh sb="5" eb="7">
      <t>ニッスウ</t>
    </rPh>
    <rPh sb="8" eb="10">
      <t>カキ</t>
    </rPh>
    <rPh sb="10" eb="12">
      <t>ゴウケイ</t>
    </rPh>
    <phoneticPr fontId="4"/>
  </si>
  <si>
    <t>日</t>
    <rPh sb="0" eb="1">
      <t>ニチ</t>
    </rPh>
    <phoneticPr fontId="4"/>
  </si>
  <si>
    <t>増工に伴う工事延伸日数</t>
    <rPh sb="0" eb="2">
      <t>ゾウコウ</t>
    </rPh>
    <rPh sb="3" eb="4">
      <t>トモナ</t>
    </rPh>
    <rPh sb="5" eb="7">
      <t>コウジ</t>
    </rPh>
    <rPh sb="7" eb="9">
      <t>エンシン</t>
    </rPh>
    <rPh sb="9" eb="11">
      <t>ニッスウ</t>
    </rPh>
    <phoneticPr fontId="4"/>
  </si>
  <si>
    <t>工事中止（全面中止、一時中止）に伴う工事延伸日数</t>
    <rPh sb="0" eb="2">
      <t>コウジ</t>
    </rPh>
    <rPh sb="2" eb="4">
      <t>チュウシ</t>
    </rPh>
    <rPh sb="5" eb="7">
      <t>ゼンメン</t>
    </rPh>
    <rPh sb="7" eb="9">
      <t>チュウシ</t>
    </rPh>
    <rPh sb="10" eb="12">
      <t>イチジ</t>
    </rPh>
    <rPh sb="12" eb="14">
      <t>チュウシ</t>
    </rPh>
    <rPh sb="16" eb="17">
      <t>トモナ</t>
    </rPh>
    <rPh sb="18" eb="20">
      <t>コウジ</t>
    </rPh>
    <rPh sb="20" eb="22">
      <t>エンシン</t>
    </rPh>
    <rPh sb="22" eb="24">
      <t>ニッスウ</t>
    </rPh>
    <phoneticPr fontId="4"/>
  </si>
  <si>
    <t>発注者の責</t>
    <rPh sb="0" eb="3">
      <t>ハッチュウシャ</t>
    </rPh>
    <rPh sb="4" eb="5">
      <t>セキ</t>
    </rPh>
    <phoneticPr fontId="114"/>
  </si>
  <si>
    <t>関係機関との協議</t>
    <rPh sb="0" eb="2">
      <t>カンケイ</t>
    </rPh>
    <rPh sb="2" eb="4">
      <t>キカン</t>
    </rPh>
    <rPh sb="6" eb="8">
      <t>キョウギ</t>
    </rPh>
    <phoneticPr fontId="114"/>
  </si>
  <si>
    <t>工事用地の未確保</t>
    <rPh sb="0" eb="2">
      <t>コウジ</t>
    </rPh>
    <rPh sb="2" eb="4">
      <t>ヨウチ</t>
    </rPh>
    <rPh sb="5" eb="6">
      <t>ミ</t>
    </rPh>
    <rPh sb="6" eb="8">
      <t>カクホ</t>
    </rPh>
    <phoneticPr fontId="114"/>
  </si>
  <si>
    <t>上記以外の理由による工事延伸日数</t>
    <rPh sb="0" eb="2">
      <t>ジョウキ</t>
    </rPh>
    <rPh sb="2" eb="4">
      <t>イガイ</t>
    </rPh>
    <rPh sb="5" eb="7">
      <t>リユウ</t>
    </rPh>
    <rPh sb="10" eb="14">
      <t>コウジエンシン</t>
    </rPh>
    <rPh sb="14" eb="16">
      <t>ニッスウ</t>
    </rPh>
    <phoneticPr fontId="4"/>
  </si>
  <si>
    <t>その理由（発注者の責等）</t>
    <rPh sb="2" eb="4">
      <t>リユウ</t>
    </rPh>
    <rPh sb="5" eb="7">
      <t>ハッチュウ</t>
    </rPh>
    <rPh sb="7" eb="8">
      <t>シャ</t>
    </rPh>
    <rPh sb="9" eb="10">
      <t>セキ</t>
    </rPh>
    <rPh sb="10" eb="11">
      <t>トウ</t>
    </rPh>
    <phoneticPr fontId="4"/>
  </si>
  <si>
    <t>週休２日補正</t>
  </si>
  <si>
    <t>現場環境改善費</t>
    <rPh sb="0" eb="2">
      <t>ゲンバ</t>
    </rPh>
    <rPh sb="2" eb="4">
      <t>カンキョウ</t>
    </rPh>
    <rPh sb="4" eb="6">
      <t>カイゼン</t>
    </rPh>
    <phoneticPr fontId="4"/>
  </si>
  <si>
    <t>消費税相当額（下請欄は、下請工事価格の自動計算値）</t>
    <phoneticPr fontId="4"/>
  </si>
  <si>
    <t>3～24</t>
    <phoneticPr fontId="4"/>
  </si>
  <si>
    <t>支給品費</t>
    <rPh sb="2" eb="3">
      <t>ヒン</t>
    </rPh>
    <phoneticPr fontId="4"/>
  </si>
  <si>
    <t>1_一般事項
10_下請入力</t>
    <rPh sb="2" eb="4">
      <t>イッパン</t>
    </rPh>
    <rPh sb="4" eb="6">
      <t>ジコウ</t>
    </rPh>
    <rPh sb="10" eb="12">
      <t>シタウケ</t>
    </rPh>
    <rPh sb="12" eb="14">
      <t>ニュウリョク</t>
    </rPh>
    <phoneticPr fontId="5"/>
  </si>
  <si>
    <t>元請（農水）.xlsx
「ｼｰﾄ名」</t>
    <rPh sb="0" eb="2">
      <t>モトウケ</t>
    </rPh>
    <rPh sb="3" eb="5">
      <t>ノウスイ</t>
    </rPh>
    <rPh sb="16" eb="17">
      <t>メイ</t>
    </rPh>
    <phoneticPr fontId="4"/>
  </si>
  <si>
    <t>発注（農水）.xlsx
「ｼｰﾄ名」</t>
    <rPh sb="0" eb="2">
      <t>ハッチュウ</t>
    </rPh>
    <rPh sb="3" eb="5">
      <t>ノウスイ</t>
    </rPh>
    <rPh sb="16" eb="17">
      <t>メイ</t>
    </rPh>
    <phoneticPr fontId="4"/>
  </si>
  <si>
    <t>交通誘導警備員A</t>
  </si>
  <si>
    <t>交通誘導警備員B</t>
  </si>
  <si>
    <t>１)</t>
  </si>
  <si>
    <t>２)</t>
  </si>
  <si>
    <t>(７)</t>
    <phoneticPr fontId="4"/>
  </si>
  <si>
    <t>※H27以前発注工事の場合</t>
    <rPh sb="4" eb="6">
      <t>イゼン</t>
    </rPh>
    <rPh sb="6" eb="8">
      <t>ハッチュウ</t>
    </rPh>
    <rPh sb="8" eb="10">
      <t>コウジ</t>
    </rPh>
    <rPh sb="11" eb="13">
      <t>バアイ</t>
    </rPh>
    <phoneticPr fontId="114"/>
  </si>
  <si>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114"/>
  </si>
  <si>
    <t>３)</t>
  </si>
  <si>
    <t>現場環境改善費の率分</t>
  </si>
  <si>
    <t>４)</t>
  </si>
  <si>
    <t>現場環境改善費の積上分</t>
  </si>
  <si>
    <t>※総価契約単価合意方式の場合、合意前の額を記入</t>
  </si>
  <si>
    <t>1:一般交通影響有り（1）</t>
  </si>
  <si>
    <t>復興係数による補正（広島県）</t>
  </si>
  <si>
    <t>積雪寒冷地域で施工時期が冬期となる場合の補正の有無</t>
  </si>
  <si>
    <t>補正値（％）</t>
  </si>
  <si>
    <t>熱中症対策に資する現場管理費の補正の試行による補正の有無</t>
  </si>
  <si>
    <t>整　理　番　号</t>
    <phoneticPr fontId="4"/>
  </si>
  <si>
    <t>1_一般事項</t>
    <phoneticPr fontId="4"/>
  </si>
  <si>
    <t>整理番号</t>
    <rPh sb="0" eb="2">
      <t>セイリ</t>
    </rPh>
    <rPh sb="2" eb="4">
      <t>バンゴウ</t>
    </rPh>
    <phoneticPr fontId="4"/>
  </si>
  <si>
    <t>発注者・受注者の整理番号が一致しているか確認する。</t>
    <rPh sb="0" eb="3">
      <t>ハッチュウシャ</t>
    </rPh>
    <rPh sb="4" eb="7">
      <t>ジュチュウシャ</t>
    </rPh>
    <rPh sb="8" eb="10">
      <t>セイリ</t>
    </rPh>
    <rPh sb="10" eb="12">
      <t>バンゴウ</t>
    </rPh>
    <rPh sb="13" eb="15">
      <t>イッチ</t>
    </rPh>
    <rPh sb="20" eb="22">
      <t>カクニン</t>
    </rPh>
    <phoneticPr fontId="4"/>
  </si>
  <si>
    <t>6,8</t>
    <phoneticPr fontId="4"/>
  </si>
  <si>
    <t>ICT活用工事以外</t>
  </si>
  <si>
    <t>年</t>
    <rPh sb="0" eb="1">
      <t>ネン</t>
    </rPh>
    <phoneticPr fontId="4"/>
  </si>
  <si>
    <t>月</t>
    <rPh sb="0" eb="1">
      <t>ツキ</t>
    </rPh>
    <phoneticPr fontId="4"/>
  </si>
  <si>
    <t>延     人　（下段m.の合計）</t>
    <phoneticPr fontId="4"/>
  </si>
  <si>
    <t>(人・月)</t>
  </si>
  <si>
    <t>（至）　西暦　　年</t>
    <rPh sb="1" eb="2">
      <t>シ</t>
    </rPh>
    <rPh sb="4" eb="6">
      <t>セイレキ</t>
    </rPh>
    <phoneticPr fontId="3"/>
  </si>
  <si>
    <t>「山岳トンネル工事の切羽における肌落ち災害防止対策に係るガイドライン」における設備的防護対策に要した費用</t>
    <phoneticPr fontId="4"/>
  </si>
  <si>
    <t>鉄道空港安全管理</t>
  </si>
  <si>
    <t>航路安全標識・警戒船</t>
  </si>
  <si>
    <t>ダム発破・監視費</t>
  </si>
  <si>
    <t>ソ</t>
    <phoneticPr fontId="4"/>
  </si>
  <si>
    <t>外注経費</t>
    <rPh sb="0" eb="2">
      <t>ガイチュウ</t>
    </rPh>
    <rPh sb="2" eb="4">
      <t>ケイヒ</t>
    </rPh>
    <phoneticPr fontId="4"/>
  </si>
  <si>
    <t>工種</t>
    <rPh sb="0" eb="2">
      <t>コウシュ</t>
    </rPh>
    <phoneticPr fontId="4"/>
  </si>
  <si>
    <t>2次下請</t>
    <phoneticPr fontId="4"/>
  </si>
  <si>
    <t>：1次下請</t>
    <rPh sb="2" eb="3">
      <t>ジ</t>
    </rPh>
    <rPh sb="3" eb="5">
      <t>シタウ</t>
    </rPh>
    <phoneticPr fontId="12"/>
  </si>
  <si>
    <t>3次下請</t>
    <phoneticPr fontId="4"/>
  </si>
  <si>
    <t>：2次下請</t>
    <rPh sb="2" eb="3">
      <t>ジ</t>
    </rPh>
    <rPh sb="3" eb="5">
      <t>シタウ</t>
    </rPh>
    <phoneticPr fontId="12"/>
  </si>
  <si>
    <t>：3次下請</t>
    <rPh sb="2" eb="3">
      <t>ジ</t>
    </rPh>
    <rPh sb="3" eb="5">
      <t>シタウ</t>
    </rPh>
    <phoneticPr fontId="12"/>
  </si>
  <si>
    <t>Ａ建設</t>
    <rPh sb="1" eb="3">
      <t>ケンセツ</t>
    </rPh>
    <phoneticPr fontId="2"/>
  </si>
  <si>
    <t>構造物工・土木工</t>
    <rPh sb="0" eb="3">
      <t>コウゾウブツ</t>
    </rPh>
    <rPh sb="3" eb="4">
      <t>コウ</t>
    </rPh>
    <rPh sb="5" eb="7">
      <t>ドボク</t>
    </rPh>
    <rPh sb="7" eb="8">
      <t>コウ</t>
    </rPh>
    <phoneticPr fontId="4"/>
  </si>
  <si>
    <t>Ｆ組</t>
    <rPh sb="1" eb="2">
      <t>クミ</t>
    </rPh>
    <phoneticPr fontId="2"/>
  </si>
  <si>
    <t>型枠工</t>
    <rPh sb="0" eb="1">
      <t>カタ</t>
    </rPh>
    <rPh sb="1" eb="2">
      <t>ワク</t>
    </rPh>
    <rPh sb="2" eb="3">
      <t>コ</t>
    </rPh>
    <phoneticPr fontId="2"/>
  </si>
  <si>
    <t>Ｂ舗装</t>
    <rPh sb="1" eb="3">
      <t>ホソウ</t>
    </rPh>
    <phoneticPr fontId="2"/>
  </si>
  <si>
    <t>Ｇ工業</t>
    <rPh sb="1" eb="3">
      <t>コウギョウ</t>
    </rPh>
    <phoneticPr fontId="2"/>
  </si>
  <si>
    <t>鉄筋工</t>
    <rPh sb="0" eb="2">
      <t>テッキン</t>
    </rPh>
    <rPh sb="2" eb="3">
      <t>コ</t>
    </rPh>
    <phoneticPr fontId="2"/>
  </si>
  <si>
    <t>Ｃ警備</t>
    <rPh sb="1" eb="3">
      <t>ケイビ</t>
    </rPh>
    <phoneticPr fontId="2"/>
  </si>
  <si>
    <t>交通誘導</t>
    <rPh sb="0" eb="2">
      <t>コウツウ</t>
    </rPh>
    <rPh sb="2" eb="4">
      <t>ユウドウ</t>
    </rPh>
    <phoneticPr fontId="4"/>
  </si>
  <si>
    <t>Ｄ技術</t>
    <rPh sb="1" eb="3">
      <t>ギジュツ</t>
    </rPh>
    <phoneticPr fontId="2"/>
  </si>
  <si>
    <t>Ｅ測量</t>
    <rPh sb="1" eb="3">
      <t>ソクリョウ</t>
    </rPh>
    <phoneticPr fontId="2"/>
  </si>
  <si>
    <t>f.</t>
  </si>
  <si>
    <t>g.</t>
  </si>
  <si>
    <t>h.</t>
  </si>
  <si>
    <t>i.</t>
  </si>
  <si>
    <t>j.</t>
  </si>
  <si>
    <t>(人・月)</t>
    <phoneticPr fontId="4"/>
  </si>
  <si>
    <t>（令和2年度竣工工事対象）</t>
    <rPh sb="4" eb="6">
      <t>ネンド</t>
    </rPh>
    <rPh sb="6" eb="8">
      <t>シュンコウ</t>
    </rPh>
    <rPh sb="8" eb="10">
      <t>コウジ</t>
    </rPh>
    <rPh sb="10" eb="12">
      <t>タイショウ</t>
    </rPh>
    <phoneticPr fontId="5"/>
  </si>
  <si>
    <t>令和2年度　労災保険料率表【建設事業】（出典元：厚生労働省）</t>
    <rPh sb="0" eb="2">
      <t>レイワ</t>
    </rPh>
    <rPh sb="3" eb="5">
      <t>ネンド</t>
    </rPh>
    <rPh sb="5" eb="7">
      <t>ヘイネンド</t>
    </rPh>
    <rPh sb="6" eb="8">
      <t>ロウサイ</t>
    </rPh>
    <rPh sb="8" eb="10">
      <t>ホケン</t>
    </rPh>
    <rPh sb="10" eb="11">
      <t>リョウ</t>
    </rPh>
    <rPh sb="11" eb="12">
      <t>リツ</t>
    </rPh>
    <rPh sb="12" eb="13">
      <t>ヒョウ</t>
    </rPh>
    <rPh sb="14" eb="16">
      <t>ケンセツ</t>
    </rPh>
    <rPh sb="16" eb="18">
      <t>ジギョウ</t>
    </rPh>
    <rPh sb="20" eb="22">
      <t>シュッテン</t>
    </rPh>
    <rPh sb="22" eb="23">
      <t>モト</t>
    </rPh>
    <rPh sb="24" eb="26">
      <t>コウセイ</t>
    </rPh>
    <rPh sb="26" eb="28">
      <t>ロウドウ</t>
    </rPh>
    <rPh sb="28" eb="29">
      <t>ショウ</t>
    </rPh>
    <phoneticPr fontId="4"/>
  </si>
  <si>
    <t>令和2年度　雇用保険料率（出典元：厚生労働省）</t>
    <rPh sb="0" eb="2">
      <t>レイワ</t>
    </rPh>
    <rPh sb="3" eb="5">
      <t>ネンド</t>
    </rPh>
    <rPh sb="6" eb="8">
      <t>コヨウ</t>
    </rPh>
    <rPh sb="8" eb="11">
      <t>ホケンリョウ</t>
    </rPh>
    <rPh sb="11" eb="12">
      <t>リツ</t>
    </rPh>
    <rPh sb="13" eb="15">
      <t>シュッテン</t>
    </rPh>
    <rPh sb="15" eb="16">
      <t>モト</t>
    </rPh>
    <rPh sb="17" eb="19">
      <t>コウセイ</t>
    </rPh>
    <rPh sb="19" eb="22">
      <t>ロウドウショウ</t>
    </rPh>
    <phoneticPr fontId="5"/>
  </si>
  <si>
    <t>A　墜落制止用器具（フルハーネス）費用
「ニ 安全費」のうち、墜落制止用器具（フルハーネス）費用</t>
    <rPh sb="40" eb="42">
      <t>アンゼンヒヨウ</t>
    </rPh>
    <phoneticPr fontId="5"/>
  </si>
  <si>
    <t>【参考】消費税の自動計算値
税率（10％）</t>
    <rPh sb="1" eb="3">
      <t>サンコウ</t>
    </rPh>
    <rPh sb="4" eb="7">
      <t>ショウヒゼイ</t>
    </rPh>
    <rPh sb="8" eb="10">
      <t>ジドウ</t>
    </rPh>
    <rPh sb="10" eb="13">
      <t>ケイサンチ</t>
    </rPh>
    <rPh sb="14" eb="16">
      <t>ゼイリツ</t>
    </rPh>
    <phoneticPr fontId="5"/>
  </si>
  <si>
    <t>（自）　和暦</t>
    <rPh sb="1" eb="2">
      <t>ジユウ</t>
    </rPh>
    <phoneticPr fontId="3"/>
  </si>
  <si>
    <t>（至）　和暦</t>
    <rPh sb="1" eb="2">
      <t>イタル</t>
    </rPh>
    <phoneticPr fontId="3"/>
  </si>
  <si>
    <t>令和2</t>
    <rPh sb="0" eb="2">
      <t>レイワ</t>
    </rPh>
    <phoneticPr fontId="5"/>
  </si>
  <si>
    <t>令和3</t>
    <rPh sb="0" eb="2">
      <t>レイワ</t>
    </rPh>
    <phoneticPr fontId="5"/>
  </si>
  <si>
    <t>５)</t>
    <phoneticPr fontId="4"/>
  </si>
  <si>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4"/>
  </si>
  <si>
    <t>工事における工期の延長等に伴う増加費用（率項目+積上げ項目）</t>
  </si>
  <si>
    <t>令和2年度</t>
    <rPh sb="0" eb="2">
      <t>レイワ</t>
    </rPh>
    <rPh sb="3" eb="5">
      <t>ネンド</t>
    </rPh>
    <phoneticPr fontId="24"/>
  </si>
  <si>
    <t>中山間地域の有無</t>
    <rPh sb="0" eb="1">
      <t>チュウ</t>
    </rPh>
    <rPh sb="1" eb="3">
      <t>サンカン</t>
    </rPh>
    <rPh sb="3" eb="5">
      <t>チイキ</t>
    </rPh>
    <rPh sb="6" eb="8">
      <t>ウム</t>
    </rPh>
    <phoneticPr fontId="3"/>
  </si>
  <si>
    <t>※舗装工事、道路改良工事の場合は、「道路種別」を必ず入力してください</t>
    <rPh sb="1" eb="3">
      <t>ホソウ</t>
    </rPh>
    <rPh sb="3" eb="5">
      <t>コウジ</t>
    </rPh>
    <rPh sb="6" eb="8">
      <t>ドウロ</t>
    </rPh>
    <rPh sb="8" eb="10">
      <t>カイリョウ</t>
    </rPh>
    <rPh sb="10" eb="12">
      <t>コウジ</t>
    </rPh>
    <rPh sb="18" eb="20">
      <t>ドウロ</t>
    </rPh>
    <rPh sb="20" eb="22">
      <t>シュベツ</t>
    </rPh>
    <phoneticPr fontId="4"/>
  </si>
  <si>
    <t>※中山間地域の工事の場合は、「有り」を必ず入力してください（中山間地域については別紙を参照）</t>
    <rPh sb="1" eb="2">
      <t>チュウ</t>
    </rPh>
    <rPh sb="2" eb="4">
      <t>サンカン</t>
    </rPh>
    <rPh sb="4" eb="6">
      <t>チイキ</t>
    </rPh>
    <rPh sb="7" eb="9">
      <t>コウジ</t>
    </rPh>
    <rPh sb="15" eb="16">
      <t>ア</t>
    </rPh>
    <rPh sb="30" eb="31">
      <t>チュウ</t>
    </rPh>
    <rPh sb="31" eb="33">
      <t>サンカン</t>
    </rPh>
    <rPh sb="33" eb="35">
      <t>チイキ</t>
    </rPh>
    <rPh sb="40" eb="42">
      <t>ベッシ</t>
    </rPh>
    <rPh sb="43" eb="45">
      <t>サンショウ</t>
    </rPh>
    <phoneticPr fontId="4"/>
  </si>
  <si>
    <t>都道府県名</t>
    <rPh sb="0" eb="4">
      <t>トドウフケン</t>
    </rPh>
    <rPh sb="4" eb="5">
      <t>メイ</t>
    </rPh>
    <phoneticPr fontId="4"/>
  </si>
  <si>
    <t>市区町村名</t>
    <rPh sb="0" eb="5">
      <t>シクチョウソンメイ</t>
    </rPh>
    <phoneticPr fontId="4"/>
  </si>
  <si>
    <t>012：千葉県</t>
  </si>
  <si>
    <t>千葉市</t>
  </si>
  <si>
    <t>ICT補正</t>
    <rPh sb="3" eb="5">
      <t>ホセイ</t>
    </rPh>
    <phoneticPr fontId="24"/>
  </si>
  <si>
    <t>5：一般交通影響有り（2）－2（×1.2）</t>
    <rPh sb="2" eb="4">
      <t>イッパン</t>
    </rPh>
    <rPh sb="4" eb="6">
      <t>コウツウ</t>
    </rPh>
    <rPh sb="6" eb="8">
      <t>エイキョウ</t>
    </rPh>
    <rPh sb="8" eb="9">
      <t>アリ</t>
    </rPh>
    <phoneticPr fontId="5"/>
  </si>
  <si>
    <t>2：補正無し</t>
    <rPh sb="2" eb="4">
      <t>ホセイ</t>
    </rPh>
    <rPh sb="4" eb="5">
      <t>ナ</t>
    </rPh>
    <phoneticPr fontId="24"/>
  </si>
  <si>
    <t>3：補正無し</t>
    <rPh sb="2" eb="4">
      <t>ホセイ</t>
    </rPh>
    <rPh sb="4" eb="5">
      <t>ナ</t>
    </rPh>
    <phoneticPr fontId="24"/>
  </si>
  <si>
    <t>3：補正有り（×1.04）※4週8休以上</t>
  </si>
  <si>
    <t>1：補正有り</t>
    <rPh sb="2" eb="4">
      <t>ホセイ</t>
    </rPh>
    <rPh sb="4" eb="5">
      <t>ア</t>
    </rPh>
    <phoneticPr fontId="4"/>
  </si>
  <si>
    <t>5：一般交通影響有り（2）－2（×1.1）</t>
  </si>
  <si>
    <t>3：補正有り（×1.06）※4週8休以上</t>
  </si>
  <si>
    <r>
      <t>砂防・地すべり工事で堤体高20</t>
    </r>
    <r>
      <rPr>
        <sz val="11"/>
        <rFont val="ＭＳ Ｐゴシック"/>
        <family val="3"/>
        <charset val="128"/>
      </rPr>
      <t>m以上の場合</t>
    </r>
    <rPh sb="0" eb="2">
      <t>サボウ</t>
    </rPh>
    <rPh sb="3" eb="4">
      <t>ジ</t>
    </rPh>
    <rPh sb="7" eb="9">
      <t>コウジ</t>
    </rPh>
    <rPh sb="10" eb="12">
      <t>テイタイ</t>
    </rPh>
    <rPh sb="12" eb="13">
      <t>タカ</t>
    </rPh>
    <rPh sb="16" eb="18">
      <t>イジョウ</t>
    </rPh>
    <rPh sb="19" eb="21">
      <t>バアイ</t>
    </rPh>
    <phoneticPr fontId="5"/>
  </si>
  <si>
    <t>1.8</t>
  </si>
  <si>
    <t>上記以外の補正（名称）</t>
    <rPh sb="0" eb="2">
      <t>ジョウキ</t>
    </rPh>
    <rPh sb="2" eb="4">
      <t>イガイ</t>
    </rPh>
    <rPh sb="5" eb="7">
      <t>ホセイ</t>
    </rPh>
    <rPh sb="8" eb="10">
      <t>メイショウ</t>
    </rPh>
    <phoneticPr fontId="4"/>
  </si>
  <si>
    <t>補正係数（×　）</t>
    <rPh sb="0" eb="2">
      <t>ホセイ</t>
    </rPh>
    <rPh sb="2" eb="4">
      <t>ケイスウ</t>
    </rPh>
    <phoneticPr fontId="4"/>
  </si>
  <si>
    <t>補正値（＋　％）</t>
    <rPh sb="0" eb="3">
      <t>ホセイチ</t>
    </rPh>
    <phoneticPr fontId="4"/>
  </si>
  <si>
    <r>
      <t>I</t>
    </r>
    <r>
      <rPr>
        <sz val="11"/>
        <rFont val="ＭＳ Ｐゴシック"/>
        <family val="3"/>
        <charset val="128"/>
      </rPr>
      <t>CT</t>
    </r>
    <r>
      <rPr>
        <sz val="11"/>
        <rFont val="ＭＳ Ｐゴシック"/>
        <family val="3"/>
        <charset val="128"/>
      </rPr>
      <t>活用工事</t>
    </r>
    <rPh sb="3" eb="5">
      <t>カツヨウ</t>
    </rPh>
    <rPh sb="5" eb="7">
      <t>コウジ</t>
    </rPh>
    <phoneticPr fontId="5"/>
  </si>
  <si>
    <t>ICT活用工事</t>
    <rPh sb="3" eb="5">
      <t>カツヨウ</t>
    </rPh>
    <rPh sb="5" eb="7">
      <t>コウジ</t>
    </rPh>
    <phoneticPr fontId="5"/>
  </si>
  <si>
    <t>○：ICT活用工事</t>
    <rPh sb="5" eb="7">
      <t>カツヨウ</t>
    </rPh>
    <rPh sb="7" eb="9">
      <t>コウジ</t>
    </rPh>
    <phoneticPr fontId="5"/>
  </si>
  <si>
    <t>Ⅶ</t>
  </si>
  <si>
    <t>Ⅷ</t>
  </si>
  <si>
    <t>Ⅸ</t>
  </si>
  <si>
    <t>Ⅹ</t>
  </si>
  <si>
    <t>週休２日交替制モデル工事の試行</t>
  </si>
  <si>
    <t>週休２日交替制モデル工事の試行工事</t>
  </si>
  <si>
    <t>A　快適ﾄｲﾚ費用「ト 営繕費」のうち、快適ﾄｲﾚ費用</t>
    <phoneticPr fontId="5"/>
  </si>
  <si>
    <t>　うち、新型コロナウイルスの感染拡大防止対策に係る費用</t>
    <phoneticPr fontId="4"/>
  </si>
  <si>
    <t>（自）　和暦</t>
    <rPh sb="1" eb="2">
      <t>ジユウ</t>
    </rPh>
    <rPh sb="4" eb="6">
      <t>ワレキ</t>
    </rPh>
    <phoneticPr fontId="3"/>
  </si>
  <si>
    <t>（至）　和暦</t>
    <rPh sb="1" eb="2">
      <t>イタル</t>
    </rPh>
    <rPh sb="4" eb="6">
      <t>ワレキ</t>
    </rPh>
    <phoneticPr fontId="3"/>
  </si>
  <si>
    <t>令和2</t>
    <phoneticPr fontId="4"/>
  </si>
  <si>
    <t>令和3</t>
    <phoneticPr fontId="4"/>
  </si>
  <si>
    <t>契約工期（最終）</t>
    <rPh sb="0" eb="2">
      <t>ケイヤク</t>
    </rPh>
    <rPh sb="2" eb="4">
      <t>コウキ</t>
    </rPh>
    <rPh sb="5" eb="7">
      <t>サイシュウ</t>
    </rPh>
    <phoneticPr fontId="13"/>
  </si>
  <si>
    <t>Ⅵ</t>
  </si>
  <si>
    <t>無し</t>
    <rPh sb="0" eb="1">
      <t>ナ</t>
    </rPh>
    <phoneticPr fontId="3"/>
  </si>
  <si>
    <t>和暦</t>
    <rPh sb="0" eb="2">
      <t>ワレキ</t>
    </rPh>
    <phoneticPr fontId="3"/>
  </si>
  <si>
    <t>和暦</t>
    <rPh sb="0" eb="2">
      <t>ワレキ</t>
    </rPh>
    <phoneticPr fontId="4"/>
  </si>
  <si>
    <t>令和2</t>
    <rPh sb="0" eb="2">
      <t>レイワ</t>
    </rPh>
    <phoneticPr fontId="3"/>
  </si>
  <si>
    <t>令和3</t>
    <rPh sb="0" eb="2">
      <t>レイワ</t>
    </rPh>
    <phoneticPr fontId="3"/>
  </si>
  <si>
    <t>（自）　和暦　　年</t>
    <rPh sb="4" eb="6">
      <t>ワレキ</t>
    </rPh>
    <phoneticPr fontId="4"/>
  </si>
  <si>
    <t>掘削及び積込機</t>
  </si>
  <si>
    <t>0.45m3</t>
  </si>
  <si>
    <t>クレーンその他の荷役機械</t>
  </si>
  <si>
    <t>クローラクレーン</t>
  </si>
  <si>
    <t>圧縮伸縮ジブ型50t吊</t>
    <rPh sb="0" eb="2">
      <t>アッシュク</t>
    </rPh>
    <rPh sb="2" eb="4">
      <t>シンシュク</t>
    </rPh>
    <rPh sb="6" eb="7">
      <t>ガタ</t>
    </rPh>
    <rPh sb="10" eb="11">
      <t>ツリ</t>
    </rPh>
    <phoneticPr fontId="3"/>
  </si>
  <si>
    <t>0.2m3</t>
  </si>
  <si>
    <t>運搬費（千円）</t>
  </si>
  <si>
    <t>　内分解組立費</t>
    <rPh sb="1" eb="2">
      <t>ウチ</t>
    </rPh>
    <rPh sb="2" eb="4">
      <t>ブンカイ</t>
    </rPh>
    <rPh sb="4" eb="6">
      <t>クミタテ</t>
    </rPh>
    <rPh sb="6" eb="7">
      <t>ヒ</t>
    </rPh>
    <phoneticPr fontId="3"/>
  </si>
  <si>
    <t>　内特大品割増費</t>
    <rPh sb="1" eb="2">
      <t>ウチ</t>
    </rPh>
    <rPh sb="2" eb="4">
      <t>トクダイ</t>
    </rPh>
    <rPh sb="4" eb="5">
      <t>ヒン</t>
    </rPh>
    <rPh sb="5" eb="7">
      <t>ワリマシ</t>
    </rPh>
    <rPh sb="7" eb="8">
      <t>ヒ</t>
    </rPh>
    <phoneticPr fontId="3"/>
  </si>
  <si>
    <t>　内悪路割増費</t>
    <rPh sb="1" eb="2">
      <t>ウチ</t>
    </rPh>
    <rPh sb="2" eb="4">
      <t>アクロ</t>
    </rPh>
    <rPh sb="4" eb="6">
      <t>ワリマシ</t>
    </rPh>
    <rPh sb="6" eb="7">
      <t>ヒ</t>
    </rPh>
    <phoneticPr fontId="3"/>
  </si>
  <si>
    <t>　内冬期割増費</t>
    <rPh sb="1" eb="2">
      <t>ウチ</t>
    </rPh>
    <rPh sb="2" eb="4">
      <t>トウキ</t>
    </rPh>
    <rPh sb="4" eb="6">
      <t>ワリマシ</t>
    </rPh>
    <rPh sb="6" eb="7">
      <t>ヒ</t>
    </rPh>
    <phoneticPr fontId="3"/>
  </si>
  <si>
    <t>　内深夜早朝割増費</t>
    <rPh sb="1" eb="2">
      <t>ウチ</t>
    </rPh>
    <rPh sb="2" eb="4">
      <t>シンヤ</t>
    </rPh>
    <rPh sb="4" eb="6">
      <t>ソウチョウ</t>
    </rPh>
    <rPh sb="6" eb="8">
      <t>ワリマシ</t>
    </rPh>
    <rPh sb="8" eb="9">
      <t>ヒ</t>
    </rPh>
    <phoneticPr fontId="3"/>
  </si>
  <si>
    <t>　内地区割増費</t>
    <rPh sb="1" eb="2">
      <t>ウチ</t>
    </rPh>
    <rPh sb="2" eb="4">
      <t>チク</t>
    </rPh>
    <rPh sb="4" eb="5">
      <t>ワ</t>
    </rPh>
    <rPh sb="5" eb="6">
      <t>マ</t>
    </rPh>
    <rPh sb="6" eb="7">
      <t>ヒ</t>
    </rPh>
    <phoneticPr fontId="3"/>
  </si>
  <si>
    <t>　内海上輸送費</t>
    <rPh sb="1" eb="2">
      <t>ウチ</t>
    </rPh>
    <rPh sb="2" eb="4">
      <t>カイジョウ</t>
    </rPh>
    <rPh sb="4" eb="6">
      <t>ユソウ</t>
    </rPh>
    <rPh sb="6" eb="7">
      <t>ヒ</t>
    </rPh>
    <phoneticPr fontId="3"/>
  </si>
  <si>
    <t>　内休日割増費</t>
    <rPh sb="1" eb="2">
      <t>ウチ</t>
    </rPh>
    <rPh sb="2" eb="4">
      <t>キュウジツ</t>
    </rPh>
    <rPh sb="4" eb="5">
      <t>ワ</t>
    </rPh>
    <rPh sb="5" eb="6">
      <t>マ</t>
    </rPh>
    <rPh sb="6" eb="7">
      <t>ヒ</t>
    </rPh>
    <phoneticPr fontId="3"/>
  </si>
  <si>
    <t>　内待機時間費</t>
    <rPh sb="1" eb="2">
      <t>ウチ</t>
    </rPh>
    <rPh sb="2" eb="4">
      <t>タイキ</t>
    </rPh>
    <rPh sb="4" eb="6">
      <t>ジカン</t>
    </rPh>
    <rPh sb="6" eb="7">
      <t>ヒ</t>
    </rPh>
    <phoneticPr fontId="3"/>
  </si>
  <si>
    <t>　内積込・取卸費</t>
    <rPh sb="1" eb="2">
      <t>ウチ</t>
    </rPh>
    <rPh sb="2" eb="3">
      <t>ツ</t>
    </rPh>
    <rPh sb="3" eb="4">
      <t>コ</t>
    </rPh>
    <rPh sb="5" eb="6">
      <t>ト</t>
    </rPh>
    <rPh sb="6" eb="7">
      <t>オロシ</t>
    </rPh>
    <rPh sb="7" eb="8">
      <t>ヒ</t>
    </rPh>
    <phoneticPr fontId="3"/>
  </si>
  <si>
    <t>　内その他諸料金</t>
    <rPh sb="1" eb="2">
      <t>ウチ</t>
    </rPh>
    <rPh sb="4" eb="5">
      <t>タ</t>
    </rPh>
    <rPh sb="5" eb="6">
      <t>ショ</t>
    </rPh>
    <rPh sb="6" eb="8">
      <t>リョウキン</t>
    </rPh>
    <phoneticPr fontId="3"/>
  </si>
  <si>
    <t>運搬距離（Km）</t>
  </si>
  <si>
    <t>運搬回数（回）</t>
    <rPh sb="0" eb="2">
      <t>ウンパン</t>
    </rPh>
    <rPh sb="2" eb="4">
      <t>カイスウ</t>
    </rPh>
    <rPh sb="5" eb="6">
      <t>カイ</t>
    </rPh>
    <phoneticPr fontId="3"/>
  </si>
  <si>
    <t>質量20ｔ以上の建設機械の貨物自動車等による運搬</t>
    <rPh sb="13" eb="15">
      <t>カモツ</t>
    </rPh>
    <rPh sb="15" eb="18">
      <t>ジドウシャ</t>
    </rPh>
    <rPh sb="18" eb="19">
      <t>トウ</t>
    </rPh>
    <phoneticPr fontId="3"/>
  </si>
  <si>
    <t>トラッククレーン油圧伸縮ジブ型80ｔ以上の自走による運搬</t>
    <rPh sb="8" eb="10">
      <t>ユアツ</t>
    </rPh>
    <rPh sb="10" eb="12">
      <t>シンシュク</t>
    </rPh>
    <rPh sb="14" eb="15">
      <t>カタ</t>
    </rPh>
    <rPh sb="18" eb="20">
      <t>イジョウ</t>
    </rPh>
    <rPh sb="21" eb="23">
      <t>ジソウ</t>
    </rPh>
    <rPh sb="26" eb="28">
      <t>ウンパン</t>
    </rPh>
    <phoneticPr fontId="3"/>
  </si>
  <si>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8">
      <t>シヨウ</t>
    </rPh>
    <rPh sb="8" eb="9">
      <t>リョウ</t>
    </rPh>
    <rPh sb="10" eb="11">
      <t>ヨウ</t>
    </rPh>
    <rPh sb="13" eb="15">
      <t>ヒヨウ</t>
    </rPh>
    <rPh sb="15" eb="16">
      <t>オヨ</t>
    </rPh>
    <rPh sb="17" eb="19">
      <t>シツリョウ</t>
    </rPh>
    <rPh sb="22" eb="24">
      <t>イジョウ</t>
    </rPh>
    <rPh sb="25" eb="27">
      <t>ケンセツ</t>
    </rPh>
    <rPh sb="27" eb="29">
      <t>キカイ</t>
    </rPh>
    <rPh sb="30" eb="32">
      <t>ゲンバ</t>
    </rPh>
    <rPh sb="32" eb="33">
      <t>ナイ</t>
    </rPh>
    <rPh sb="33" eb="36">
      <t>コウンパン</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3"/>
  </si>
  <si>
    <t>質量20ｔ未満の
建設機械の運搬</t>
  </si>
  <si>
    <t>質量20ｔ以上の建設機械の運搬（自走、日々回送及び現場内小運搬）</t>
    <rPh sb="13" eb="15">
      <t>ウンパン</t>
    </rPh>
    <phoneticPr fontId="3"/>
  </si>
  <si>
    <t>トラッククレーン（油圧伸縮ジブ型20～50t吊）、及びラフテレーンクレーン（油圧伸縮ジブ型20～70ｔ吊）の分解・組立及び輸送</t>
    <rPh sb="9" eb="11">
      <t>ユアツ</t>
    </rPh>
    <rPh sb="11" eb="13">
      <t>シンシュク</t>
    </rPh>
    <rPh sb="15" eb="16">
      <t>カタ</t>
    </rPh>
    <rPh sb="22" eb="23">
      <t>ツリ</t>
    </rPh>
    <rPh sb="25" eb="26">
      <t>オヨ</t>
    </rPh>
    <rPh sb="38" eb="40">
      <t>ユアツ</t>
    </rPh>
    <rPh sb="40" eb="42">
      <t>シンシュク</t>
    </rPh>
    <rPh sb="44" eb="45">
      <t>カタ</t>
    </rPh>
    <rPh sb="51" eb="52">
      <t>ツリ</t>
    </rPh>
    <rPh sb="54" eb="56">
      <t>ブンカイ</t>
    </rPh>
    <rPh sb="57" eb="59">
      <t>クミタテ</t>
    </rPh>
    <rPh sb="59" eb="60">
      <t>オヨ</t>
    </rPh>
    <rPh sb="61" eb="63">
      <t>ユソウ</t>
    </rPh>
    <phoneticPr fontId="3"/>
  </si>
  <si>
    <t>準備・測量等のうち段切りに要した費用（ため池及び堤体部を除く）</t>
    <rPh sb="0" eb="2">
      <t>ジュンビ</t>
    </rPh>
    <rPh sb="3" eb="5">
      <t>ソクリョウ</t>
    </rPh>
    <rPh sb="5" eb="6">
      <t>トウ</t>
    </rPh>
    <rPh sb="9" eb="11">
      <t>ダンギ</t>
    </rPh>
    <rPh sb="13" eb="14">
      <t>ヨウ</t>
    </rPh>
    <rPh sb="16" eb="18">
      <t>ヒヨウ</t>
    </rPh>
    <rPh sb="21" eb="22">
      <t>イケ</t>
    </rPh>
    <rPh sb="22" eb="23">
      <t>オヨ</t>
    </rPh>
    <rPh sb="24" eb="26">
      <t>テイタイ</t>
    </rPh>
    <rPh sb="26" eb="27">
      <t>ブ</t>
    </rPh>
    <rPh sb="28" eb="29">
      <t>ノゾ</t>
    </rPh>
    <phoneticPr fontId="10"/>
  </si>
  <si>
    <t>架空線簡易ゲート設置費用</t>
    <rPh sb="8" eb="10">
      <t>セッチ</t>
    </rPh>
    <phoneticPr fontId="3"/>
  </si>
  <si>
    <t>安全委員会等に要する費用</t>
    <rPh sb="0" eb="2">
      <t>アンゼン</t>
    </rPh>
    <rPh sb="2" eb="5">
      <t>イインカイ</t>
    </rPh>
    <rPh sb="5" eb="6">
      <t>トウ</t>
    </rPh>
    <rPh sb="7" eb="8">
      <t>ヨウ</t>
    </rPh>
    <rPh sb="10" eb="12">
      <t>ヒヨウ</t>
    </rPh>
    <phoneticPr fontId="3"/>
  </si>
  <si>
    <t>安全用品等の費用（フルハーネス型を除く安全帯のみの費用）</t>
  </si>
  <si>
    <t>H</t>
    <phoneticPr fontId="4"/>
  </si>
  <si>
    <t>NTT防護管設置費用</t>
    <rPh sb="3" eb="5">
      <t>ボウゴ</t>
    </rPh>
    <rPh sb="5" eb="6">
      <t>カン</t>
    </rPh>
    <rPh sb="6" eb="8">
      <t>セッチ</t>
    </rPh>
    <rPh sb="8" eb="10">
      <t>ヒヨウ</t>
    </rPh>
    <phoneticPr fontId="10"/>
  </si>
  <si>
    <t>I</t>
    <phoneticPr fontId="4"/>
  </si>
  <si>
    <t>電力線防護管設置費用</t>
    <rPh sb="0" eb="2">
      <t>デンリョク</t>
    </rPh>
    <rPh sb="2" eb="3">
      <t>セン</t>
    </rPh>
    <rPh sb="3" eb="5">
      <t>ボウゴ</t>
    </rPh>
    <rPh sb="5" eb="6">
      <t>カン</t>
    </rPh>
    <rPh sb="6" eb="8">
      <t>セッチ</t>
    </rPh>
    <rPh sb="8" eb="10">
      <t>ヒヨウ</t>
    </rPh>
    <phoneticPr fontId="10"/>
  </si>
  <si>
    <t>道路管理者との協議により設置する安全施設（仮設信号機等）に係る費用</t>
    <rPh sb="0" eb="2">
      <t>ドウロ</t>
    </rPh>
    <rPh sb="2" eb="5">
      <t>カンリシャ</t>
    </rPh>
    <rPh sb="7" eb="9">
      <t>キョウギ</t>
    </rPh>
    <rPh sb="12" eb="14">
      <t>セッチ</t>
    </rPh>
    <rPh sb="16" eb="18">
      <t>アンゼン</t>
    </rPh>
    <rPh sb="18" eb="20">
      <t>シセツ</t>
    </rPh>
    <rPh sb="21" eb="23">
      <t>カセツ</t>
    </rPh>
    <rPh sb="23" eb="27">
      <t>シンゴウキナド</t>
    </rPh>
    <rPh sb="29" eb="30">
      <t>カカ</t>
    </rPh>
    <rPh sb="31" eb="33">
      <t>ヒヨウ</t>
    </rPh>
    <phoneticPr fontId="10"/>
  </si>
  <si>
    <t>K</t>
    <phoneticPr fontId="4"/>
  </si>
  <si>
    <t>防護衣（防護ズボンまたはチャップス）</t>
    <rPh sb="0" eb="2">
      <t>ボウゴ</t>
    </rPh>
    <rPh sb="2" eb="3">
      <t>イ</t>
    </rPh>
    <rPh sb="4" eb="6">
      <t>ボウゴ</t>
    </rPh>
    <phoneticPr fontId="10"/>
  </si>
  <si>
    <t>L</t>
    <phoneticPr fontId="4"/>
  </si>
  <si>
    <t>塗料かき落とし作業における呼吸用保護具</t>
    <phoneticPr fontId="4"/>
  </si>
  <si>
    <t>M</t>
    <phoneticPr fontId="4"/>
  </si>
  <si>
    <t>切羽変位計測</t>
    <rPh sb="0" eb="1">
      <t>キ</t>
    </rPh>
    <rPh sb="1" eb="2">
      <t>ハネ</t>
    </rPh>
    <rPh sb="2" eb="4">
      <t>ヘングライ</t>
    </rPh>
    <rPh sb="4" eb="6">
      <t>ケイソク</t>
    </rPh>
    <phoneticPr fontId="39"/>
  </si>
  <si>
    <t>N</t>
    <phoneticPr fontId="4"/>
  </si>
  <si>
    <t>墜落制止用器具（フルハーネス）費用</t>
    <rPh sb="0" eb="2">
      <t>ツイラク</t>
    </rPh>
    <rPh sb="2" eb="4">
      <t>セイシ</t>
    </rPh>
    <rPh sb="4" eb="5">
      <t>ヨウ</t>
    </rPh>
    <rPh sb="5" eb="7">
      <t>キグ</t>
    </rPh>
    <rPh sb="15" eb="17">
      <t>ヒヨウ</t>
    </rPh>
    <phoneticPr fontId="39"/>
  </si>
  <si>
    <t>O</t>
  </si>
  <si>
    <t>現場事務所等、試験室の営繕（設置・撤去、維持・修繕）に要する費用</t>
    <rPh sb="0" eb="2">
      <t>ゲンバ</t>
    </rPh>
    <rPh sb="2" eb="4">
      <t>ジム</t>
    </rPh>
    <rPh sb="4" eb="6">
      <t>ショナド</t>
    </rPh>
    <rPh sb="7" eb="10">
      <t>シケンシツ</t>
    </rPh>
    <rPh sb="11" eb="13">
      <t>エイゼン</t>
    </rPh>
    <rPh sb="14" eb="16">
      <t>セッチ</t>
    </rPh>
    <rPh sb="17" eb="19">
      <t>テッキョ</t>
    </rPh>
    <rPh sb="20" eb="22">
      <t>イジ</t>
    </rPh>
    <rPh sb="23" eb="25">
      <t>シュウゼン</t>
    </rPh>
    <rPh sb="27" eb="28">
      <t>ヨウ</t>
    </rPh>
    <rPh sb="30" eb="32">
      <t>ヒヨウ</t>
    </rPh>
    <phoneticPr fontId="7"/>
  </si>
  <si>
    <t>労働者宿舎（営繕・撤去、維持・修繕）に要する費用</t>
    <rPh sb="0" eb="3">
      <t>ロウドウシャ</t>
    </rPh>
    <rPh sb="3" eb="5">
      <t>シュクシャ</t>
    </rPh>
    <rPh sb="6" eb="8">
      <t>エイゼン</t>
    </rPh>
    <rPh sb="9" eb="11">
      <t>テッキョ</t>
    </rPh>
    <rPh sb="12" eb="14">
      <t>イジ</t>
    </rPh>
    <rPh sb="15" eb="17">
      <t>シュウゼン</t>
    </rPh>
    <rPh sb="19" eb="20">
      <t>ヨウ</t>
    </rPh>
    <rPh sb="22" eb="24">
      <t>ヒヨウ</t>
    </rPh>
    <phoneticPr fontId="7"/>
  </si>
  <si>
    <t>倉庫及び材料保管場の営繕（営繕・撤去、維持・修繕）に要する費用</t>
  </si>
  <si>
    <t>工事区域内全般の安全管理上の監視、あるいは連絡等に要した費用</t>
    <rPh sb="2" eb="3">
      <t>ク</t>
    </rPh>
    <phoneticPr fontId="3"/>
  </si>
  <si>
    <t>標示板、標識、保安燈、防護柵、バリケード、架空線等事故防止対策簡易ゲート、照明等の安全施設類の設置、撤去、補修に要した費用及び使用期間中の損料</t>
    <rPh sb="0" eb="1">
      <t>ヒョウ</t>
    </rPh>
    <rPh sb="9" eb="10">
      <t>トウロウ</t>
    </rPh>
    <rPh sb="21" eb="23">
      <t>カクウ</t>
    </rPh>
    <rPh sb="23" eb="24">
      <t>セン</t>
    </rPh>
    <rPh sb="24" eb="25">
      <t>トウ</t>
    </rPh>
    <rPh sb="25" eb="27">
      <t>ジコ</t>
    </rPh>
    <rPh sb="27" eb="29">
      <t>ボウシ</t>
    </rPh>
    <rPh sb="29" eb="31">
      <t>タイサク</t>
    </rPh>
    <rPh sb="31" eb="33">
      <t>カンイ</t>
    </rPh>
    <rPh sb="37" eb="39">
      <t>ショウメイ</t>
    </rPh>
    <rPh sb="39" eb="40">
      <t>トウ</t>
    </rPh>
    <phoneticPr fontId="3"/>
  </si>
  <si>
    <t>夜間工事その他、照明が必要な作業を行う場合における照明に要した費用</t>
  </si>
  <si>
    <t>酸素欠乏症の予防に要した費用</t>
  </si>
  <si>
    <t>河川、海岸工事における救命艇に要した費用</t>
  </si>
  <si>
    <t>粉塵作業の予防に要した費用</t>
  </si>
  <si>
    <t>長大トンネル等における防火安全対策に要した費用（工事用連絡設備費含む）</t>
  </si>
  <si>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4"/>
  </si>
  <si>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4"/>
  </si>
  <si>
    <t>通常トイレ費用</t>
    <rPh sb="0" eb="2">
      <t>ツウジョウ</t>
    </rPh>
    <rPh sb="5" eb="7">
      <t>ヒヨウ</t>
    </rPh>
    <phoneticPr fontId="3"/>
  </si>
  <si>
    <t>快適トイレ費用</t>
    <rPh sb="0" eb="2">
      <t>カイテキ</t>
    </rPh>
    <rPh sb="5" eb="7">
      <t>ヒヨウ</t>
    </rPh>
    <phoneticPr fontId="3"/>
  </si>
  <si>
    <t>労働者海上輸送費</t>
    <rPh sb="0" eb="3">
      <t>ロウドウシャ</t>
    </rPh>
    <rPh sb="3" eb="5">
      <t>カイジョウ</t>
    </rPh>
    <rPh sb="5" eb="7">
      <t>ユソウ</t>
    </rPh>
    <rPh sb="7" eb="8">
      <t>ヒ</t>
    </rPh>
    <phoneticPr fontId="3"/>
  </si>
  <si>
    <t>新型コロナウイルス感染拡大防止対策費用</t>
    <rPh sb="0" eb="2">
      <t>シンガタ</t>
    </rPh>
    <rPh sb="9" eb="11">
      <t>カンセン</t>
    </rPh>
    <rPh sb="11" eb="13">
      <t>カクダイ</t>
    </rPh>
    <rPh sb="13" eb="15">
      <t>ボウシ</t>
    </rPh>
    <rPh sb="15" eb="17">
      <t>タイサク</t>
    </rPh>
    <rPh sb="17" eb="19">
      <t>ヒヨウ</t>
    </rPh>
    <phoneticPr fontId="3"/>
  </si>
  <si>
    <t>b.</t>
    <phoneticPr fontId="4"/>
  </si>
  <si>
    <t>慰安・娯楽・厚生費</t>
    <phoneticPr fontId="4"/>
  </si>
  <si>
    <t>c.</t>
    <phoneticPr fontId="4"/>
  </si>
  <si>
    <t>作業被服費</t>
    <phoneticPr fontId="4"/>
  </si>
  <si>
    <t>d.</t>
    <phoneticPr fontId="4"/>
  </si>
  <si>
    <t>災害時負担費用</t>
    <phoneticPr fontId="4"/>
  </si>
  <si>
    <t>レ</t>
  </si>
  <si>
    <t>ツ</t>
  </si>
  <si>
    <t>ツ</t>
    <phoneticPr fontId="4"/>
  </si>
  <si>
    <t>外国人労働者の技能実習に要した費用</t>
    <phoneticPr fontId="4"/>
  </si>
  <si>
    <t>トラッククレーン（油圧伸縮ジブ型20～50t吊）、及びラフテレーンクレーン（油圧伸縮ジブ型20～70ｔ吊）の分解・組立及び輸送</t>
    <rPh sb="54" eb="56">
      <t>ブンカイ</t>
    </rPh>
    <rPh sb="57" eb="59">
      <t>クミタテ</t>
    </rPh>
    <rPh sb="59" eb="60">
      <t>オヨ</t>
    </rPh>
    <rPh sb="61" eb="63">
      <t>ユソウ</t>
    </rPh>
    <phoneticPr fontId="3"/>
  </si>
  <si>
    <t>ブルドーザ及びスクレーパ</t>
  </si>
  <si>
    <t>6t</t>
  </si>
  <si>
    <t>トラッククレーン油圧伸縮ジブ型80ｔ以上の自走による運搬</t>
    <rPh sb="21" eb="23">
      <t>ジソウ</t>
    </rPh>
    <rPh sb="26" eb="28">
      <t>ウンパン</t>
    </rPh>
    <phoneticPr fontId="3"/>
  </si>
  <si>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9">
      <t>シヨウリョウ</t>
    </rPh>
    <rPh sb="10" eb="11">
      <t>ヨウ</t>
    </rPh>
    <rPh sb="13" eb="14">
      <t>ヒ</t>
    </rPh>
    <rPh sb="14" eb="15">
      <t>ヨウ</t>
    </rPh>
    <rPh sb="15" eb="16">
      <t>オヨ</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3"/>
  </si>
  <si>
    <t>バケット容量0.8m3</t>
    <rPh sb="4" eb="6">
      <t>ヨウリョウ</t>
    </rPh>
    <phoneticPr fontId="3"/>
  </si>
  <si>
    <t>ICT</t>
    <phoneticPr fontId="4"/>
  </si>
  <si>
    <t>感染対策</t>
    <rPh sb="0" eb="2">
      <t>カンセン</t>
    </rPh>
    <rPh sb="2" eb="4">
      <t>タイサク</t>
    </rPh>
    <phoneticPr fontId="4"/>
  </si>
  <si>
    <t>19_ICT</t>
    <phoneticPr fontId="4"/>
  </si>
  <si>
    <t>20_週休2日（詳細調査）</t>
    <rPh sb="3" eb="5">
      <t>シュウキュウ</t>
    </rPh>
    <rPh sb="6" eb="7">
      <t>ニチ</t>
    </rPh>
    <rPh sb="8" eb="10">
      <t>ショウサイ</t>
    </rPh>
    <rPh sb="10" eb="12">
      <t>チョウサ</t>
    </rPh>
    <phoneticPr fontId="4"/>
  </si>
  <si>
    <t>21_快適トイレ</t>
    <rPh sb="3" eb="5">
      <t>カイテキ</t>
    </rPh>
    <phoneticPr fontId="4"/>
  </si>
  <si>
    <t>22_感染対策</t>
    <rPh sb="3" eb="5">
      <t>カンセン</t>
    </rPh>
    <rPh sb="5" eb="7">
      <t>タイサク</t>
    </rPh>
    <phoneticPr fontId="4"/>
  </si>
  <si>
    <r>
      <t>【工期延長が発生した場合のみ提出】</t>
    </r>
    <r>
      <rPr>
        <sz val="10"/>
        <rFont val="ＭＳ Ｐ明朝"/>
        <family val="1"/>
        <charset val="128"/>
      </rPr>
      <t xml:space="preserve">
提出用ＣＤにデータが保存されているか確認する</t>
    </r>
    <rPh sb="1" eb="3">
      <t>コウキ</t>
    </rPh>
    <rPh sb="3" eb="5">
      <t>エンチョウ</t>
    </rPh>
    <rPh sb="6" eb="8">
      <t>ハッセイ</t>
    </rPh>
    <rPh sb="10" eb="12">
      <t>バアイ</t>
    </rPh>
    <rPh sb="14" eb="16">
      <t>テイシュツ</t>
    </rPh>
    <rPh sb="18" eb="20">
      <t>テイシュツ</t>
    </rPh>
    <rPh sb="20" eb="21">
      <t>ヨウ</t>
    </rPh>
    <rPh sb="28" eb="30">
      <t>ホゾン</t>
    </rPh>
    <rPh sb="36" eb="38">
      <t>カクニン</t>
    </rPh>
    <phoneticPr fontId="4"/>
  </si>
  <si>
    <t>未入力（※印）・エラー箇所（Ｅ）がないか確認する
※契約上の工期延長が発生した場合のみ対象</t>
    <rPh sb="0" eb="3">
      <t>ミニュウリョク</t>
    </rPh>
    <rPh sb="5" eb="6">
      <t>イン</t>
    </rPh>
    <rPh sb="11" eb="13">
      <t>カショ</t>
    </rPh>
    <rPh sb="20" eb="22">
      <t>カクニン</t>
    </rPh>
    <rPh sb="26" eb="28">
      <t>ケイヤク</t>
    </rPh>
    <rPh sb="28" eb="29">
      <t>ジョウ</t>
    </rPh>
    <rPh sb="35" eb="37">
      <t>ハッセイ</t>
    </rPh>
    <phoneticPr fontId="4"/>
  </si>
  <si>
    <t>R２⑧発注（農水）.xlsx</t>
    <rPh sb="3" eb="5">
      <t>ハッチュウ</t>
    </rPh>
    <rPh sb="6" eb="8">
      <t>ノウスイ</t>
    </rPh>
    <phoneticPr fontId="4"/>
  </si>
  <si>
    <t>R2⑨発注者工期延長.xlsx</t>
    <rPh sb="3" eb="6">
      <t>ハッチュウシャ</t>
    </rPh>
    <rPh sb="6" eb="8">
      <t>コウキ</t>
    </rPh>
    <rPh sb="8" eb="10">
      <t>エンチョウ</t>
    </rPh>
    <phoneticPr fontId="4"/>
  </si>
  <si>
    <t>R2⑩元請（農水）.xlsx</t>
    <rPh sb="3" eb="5">
      <t>モトウケ</t>
    </rPh>
    <rPh sb="6" eb="8">
      <t>ノウスイ</t>
    </rPh>
    <phoneticPr fontId="4"/>
  </si>
  <si>
    <t>R2⑫下請（農水）.xlsx</t>
    <rPh sb="3" eb="5">
      <t>シタウケ</t>
    </rPh>
    <rPh sb="6" eb="8">
      <t>ノウスイ</t>
    </rPh>
    <phoneticPr fontId="4"/>
  </si>
  <si>
    <t>R2⑪元請者工期延長（農水）.xlsx</t>
    <rPh sb="3" eb="5">
      <t>モトウケ</t>
    </rPh>
    <rPh sb="5" eb="6">
      <t>シャ</t>
    </rPh>
    <rPh sb="6" eb="8">
      <t>コウキ</t>
    </rPh>
    <rPh sb="8" eb="10">
      <t>エンチョウ</t>
    </rPh>
    <rPh sb="11" eb="13">
      <t>ノウスイ</t>
    </rPh>
    <phoneticPr fontId="4"/>
  </si>
  <si>
    <t>8,17</t>
    <phoneticPr fontId="4"/>
  </si>
  <si>
    <t>日</t>
    <rPh sb="0" eb="1">
      <t>ヒ</t>
    </rPh>
    <phoneticPr fontId="4"/>
  </si>
  <si>
    <t>日</t>
    <rPh sb="0" eb="1">
      <t>ニチ</t>
    </rPh>
    <phoneticPr fontId="5"/>
  </si>
  <si>
    <t>土木工事標準単価及び市場単価</t>
  </si>
  <si>
    <t>（至）　和暦　　年</t>
    <rPh sb="1" eb="2">
      <t>イタル</t>
    </rPh>
    <rPh sb="4" eb="6">
      <t>ワレキ</t>
    </rPh>
    <phoneticPr fontId="4"/>
  </si>
  <si>
    <t>カ</t>
  </si>
  <si>
    <t>ヨ</t>
  </si>
  <si>
    <t>タ</t>
  </si>
  <si>
    <t>事務用品費</t>
    <rPh sb="0" eb="2">
      <t>ジム</t>
    </rPh>
    <rPh sb="2" eb="4">
      <t>ヨウヒン</t>
    </rPh>
    <rPh sb="4" eb="5">
      <t>ヒ</t>
    </rPh>
    <phoneticPr fontId="3"/>
  </si>
  <si>
    <t>動力・用水光熱費</t>
  </si>
  <si>
    <t>工事実績登録費</t>
    <rPh sb="2" eb="4">
      <t>ジッセキ</t>
    </rPh>
    <rPh sb="4" eb="6">
      <t>トウロク</t>
    </rPh>
    <rPh sb="6" eb="7">
      <t>ヒ</t>
    </rPh>
    <phoneticPr fontId="3"/>
  </si>
  <si>
    <t>公共事業労務費調査</t>
    <rPh sb="0" eb="2">
      <t>コウキョウ</t>
    </rPh>
    <rPh sb="2" eb="4">
      <t>ジギョウ</t>
    </rPh>
    <rPh sb="4" eb="7">
      <t>ロウムヒ</t>
    </rPh>
    <rPh sb="7" eb="9">
      <t>チョウサ</t>
    </rPh>
    <phoneticPr fontId="14"/>
  </si>
  <si>
    <t>その他（天候デリバティブ費用）</t>
    <rPh sb="2" eb="3">
      <t>タ</t>
    </rPh>
    <rPh sb="4" eb="6">
      <t>テンコウ</t>
    </rPh>
    <rPh sb="12" eb="14">
      <t>ヒヨウ</t>
    </rPh>
    <phoneticPr fontId="14"/>
  </si>
  <si>
    <t>Ver20.02</t>
    <phoneticPr fontId="4"/>
  </si>
  <si>
    <t>調査票ver</t>
    <rPh sb="0" eb="3">
      <t>チョウサヒョウ</t>
    </rPh>
    <phoneticPr fontId="114"/>
  </si>
  <si>
    <t>シート名</t>
    <rPh sb="3" eb="4">
      <t>ナ</t>
    </rPh>
    <phoneticPr fontId="114"/>
  </si>
  <si>
    <t>項目</t>
    <rPh sb="0" eb="2">
      <t>コウモク</t>
    </rPh>
    <phoneticPr fontId="114"/>
  </si>
  <si>
    <t>修正箇所（列）</t>
    <rPh sb="0" eb="2">
      <t>シュウセイ</t>
    </rPh>
    <rPh sb="2" eb="4">
      <t>カショ</t>
    </rPh>
    <rPh sb="5" eb="6">
      <t>レツ</t>
    </rPh>
    <phoneticPr fontId="114"/>
  </si>
  <si>
    <t>修正箇所（行）</t>
    <rPh sb="0" eb="2">
      <t>シュウセイ</t>
    </rPh>
    <rPh sb="2" eb="4">
      <t>カショ</t>
    </rPh>
    <rPh sb="5" eb="6">
      <t>ギョウ</t>
    </rPh>
    <phoneticPr fontId="114"/>
  </si>
  <si>
    <t>備考</t>
    <rPh sb="0" eb="2">
      <t>ビコウ</t>
    </rPh>
    <phoneticPr fontId="114"/>
  </si>
  <si>
    <t>Ver20.01</t>
    <phoneticPr fontId="114"/>
  </si>
  <si>
    <t>2.確認</t>
    <phoneticPr fontId="114"/>
  </si>
  <si>
    <t>セルがロックされていた</t>
    <phoneticPr fontId="4"/>
  </si>
  <si>
    <t>AH、AJ</t>
    <phoneticPr fontId="4"/>
  </si>
  <si>
    <t>134～138</t>
    <phoneticPr fontId="4"/>
  </si>
  <si>
    <t>5.入力内容の確認　5-2.金額等の確認　現場環境改善費
　仮設備関係、営繕関係、安全関係、地域連携、その他</t>
    <rPh sb="2" eb="4">
      <t>ニュウリョク</t>
    </rPh>
    <rPh sb="4" eb="6">
      <t>ナイヨウ</t>
    </rPh>
    <rPh sb="7" eb="9">
      <t>カクニン</t>
    </rPh>
    <rPh sb="21" eb="23">
      <t>ゲンバ</t>
    </rPh>
    <rPh sb="23" eb="25">
      <t>カンキョウ</t>
    </rPh>
    <rPh sb="25" eb="27">
      <t>カイゼン</t>
    </rPh>
    <rPh sb="27" eb="28">
      <t>ヒ</t>
    </rPh>
    <rPh sb="30" eb="31">
      <t>カリ</t>
    </rPh>
    <rPh sb="31" eb="33">
      <t>セツビ</t>
    </rPh>
    <rPh sb="33" eb="35">
      <t>カンケイ</t>
    </rPh>
    <phoneticPr fontId="4"/>
  </si>
  <si>
    <t>261：管水路工事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</si>
</sst>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0"/>
    <numFmt numFmtId="177" formatCode="0.0"/>
    <numFmt numFmtId="178" formatCode="00"/>
    <numFmt numFmtId="179" formatCode="#,##0.0;[Red]\-#,##0.0"/>
    <numFmt numFmtId="180" formatCode="0.0_ "/>
    <numFmt numFmtId="181" formatCode="#,##0.0"/>
    <numFmt numFmtId="182" formatCode="#,##0_ "/>
    <numFmt numFmtId="183" formatCode="0.00_ "/>
    <numFmt numFmtId="184" formatCode="00000"/>
    <numFmt numFmtId="185" formatCode="#,##0&quot;)&quot;"/>
    <numFmt numFmtId="186" formatCode="#,##0&quot;‰&quot;"/>
    <numFmt numFmtId="187" formatCode="#,##0.0&quot;‰&quot;"/>
    <numFmt numFmtId="188" formatCode="0.000%"/>
    <numFmt numFmtId="189" formatCode="#,##0&quot;）&quot;"/>
    <numFmt numFmtId="190" formatCode="0.0%"/>
    <numFmt numFmtId="191" formatCode="0_ "/>
    <numFmt numFmtId="192" formatCode="0&quot;年&quot;"/>
    <numFmt numFmtId="193" formatCode="0&quot;月&quot;"/>
  </numFmts>
  <fonts count="121">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b/>
      <sz val="14"/>
      <name val="ＭＳ Ｐゴシック"/>
      <family val="3"/>
      <charset val="128"/>
    </font>
    <font>
      <sz val="11"/>
      <name val="ＭＳ Ｐ明朝"/>
      <family val="1"/>
      <charset val="128"/>
    </font>
    <font>
      <sz val="16"/>
      <name val="ＭＳ Ｐ明朝"/>
      <family val="1"/>
      <charset val="128"/>
    </font>
    <font>
      <sz val="13"/>
      <name val="ＭＳ Ｐ明朝"/>
      <family val="1"/>
      <charset val="128"/>
    </font>
    <font>
      <sz val="15"/>
      <name val="ＭＳ Ｐ明朝"/>
      <family val="1"/>
      <charset val="128"/>
    </font>
    <font>
      <sz val="10"/>
      <name val="明朝"/>
      <family val="1"/>
      <charset val="128"/>
    </font>
    <font>
      <b/>
      <sz val="12"/>
      <name val="ＭＳ Ｐゴシック"/>
      <family val="3"/>
      <charset val="128"/>
    </font>
    <font>
      <sz val="12"/>
      <name val="細明朝体"/>
      <family val="3"/>
      <charset val="128"/>
    </font>
    <font>
      <sz val="12"/>
      <name val="ＭＳ Ｐ明朝"/>
      <family val="1"/>
      <charset val="128"/>
    </font>
    <font>
      <sz val="14"/>
      <name val="ＭＳ Ｐ明朝"/>
      <family val="1"/>
      <charset val="128"/>
    </font>
    <font>
      <sz val="10"/>
      <name val="ＭＳ Ｐ明朝"/>
      <family val="1"/>
      <charset val="128"/>
    </font>
    <font>
      <b/>
      <sz val="10"/>
      <name val="ＭＳ Ｐ明朝"/>
      <family val="1"/>
      <charset val="128"/>
    </font>
    <font>
      <sz val="9"/>
      <name val="ＭＳ Ｐ明朝"/>
      <family val="1"/>
      <charset val="128"/>
    </font>
    <font>
      <sz val="14"/>
      <name val="細明朝体"/>
      <family val="3"/>
      <charset val="128"/>
    </font>
    <font>
      <sz val="14"/>
      <name val="ＭＳ Ｐゴシック"/>
      <family val="3"/>
      <charset val="128"/>
    </font>
    <font>
      <strike/>
      <sz val="11"/>
      <name val="ＭＳ Ｐ明朝"/>
      <family val="1"/>
      <charset val="128"/>
    </font>
    <font>
      <sz val="11"/>
      <name val="ＭＳ Ｐゴシック"/>
      <family val="3"/>
      <charset val="128"/>
    </font>
    <font>
      <sz val="11"/>
      <name val="ＭＳ ゴシック"/>
      <family val="3"/>
      <charset val="128"/>
    </font>
    <font>
      <sz val="12"/>
      <name val="ＭＳ ゴシック"/>
      <family val="3"/>
      <charset val="128"/>
    </font>
    <font>
      <vertAlign val="superscript"/>
      <sz val="9"/>
      <name val="ＭＳ Ｐゴシック"/>
      <family val="3"/>
      <charset val="128"/>
    </font>
    <font>
      <b/>
      <u/>
      <sz val="9"/>
      <name val="ＭＳ Ｐゴシック"/>
      <family val="3"/>
      <charset val="128"/>
    </font>
    <font>
      <sz val="11"/>
      <color indexed="17"/>
      <name val="ＭＳ Ｐゴシック"/>
      <family val="3"/>
      <charset val="128"/>
    </font>
    <font>
      <sz val="11"/>
      <color indexed="60"/>
      <name val="ＭＳ Ｐゴシック"/>
      <family val="3"/>
      <charset val="128"/>
    </font>
    <font>
      <sz val="11"/>
      <color indexed="10"/>
      <name val="ＭＳ Ｐゴシック"/>
      <family val="3"/>
      <charset val="128"/>
    </font>
    <font>
      <sz val="13"/>
      <name val="ＭＳ Ｐゴシック"/>
      <family val="3"/>
      <charset val="128"/>
    </font>
    <font>
      <sz val="11"/>
      <name val="ＭＳ Ｐゴシック"/>
      <family val="3"/>
      <charset val="128"/>
    </font>
    <font>
      <b/>
      <sz val="8"/>
      <name val="ＭＳ Ｐゴシック"/>
      <family val="3"/>
      <charset val="128"/>
    </font>
    <font>
      <sz val="9"/>
      <color indexed="10"/>
      <name val="ＭＳ Ｐゴシック"/>
      <family val="3"/>
      <charset val="128"/>
    </font>
    <font>
      <sz val="11"/>
      <color indexed="10"/>
      <name val="ＭＳ Ｐ明朝"/>
      <family val="1"/>
      <charset val="128"/>
    </font>
    <font>
      <sz val="11"/>
      <color indexed="17"/>
      <name val="ＭＳ Ｐ明朝"/>
      <family val="1"/>
      <charset val="128"/>
    </font>
    <font>
      <sz val="11"/>
      <color indexed="14"/>
      <name val="ＭＳ Ｐ明朝"/>
      <family val="1"/>
      <charset val="128"/>
    </font>
    <font>
      <sz val="11"/>
      <color indexed="12"/>
      <name val="ＭＳ Ｐ明朝"/>
      <family val="1"/>
      <charset val="128"/>
    </font>
    <font>
      <sz val="11"/>
      <color indexed="61"/>
      <name val="ＭＳ Ｐ明朝"/>
      <family val="1"/>
      <charset val="128"/>
    </font>
    <font>
      <sz val="10"/>
      <color indexed="10"/>
      <name val="ＭＳ Ｐ明朝"/>
      <family val="1"/>
      <charset val="128"/>
    </font>
    <font>
      <sz val="10"/>
      <color indexed="10"/>
      <name val="ＭＳ Ｐゴシック"/>
      <family val="3"/>
      <charset val="128"/>
    </font>
    <font>
      <sz val="10"/>
      <color indexed="12"/>
      <name val="ＭＳ Ｐゴシック"/>
      <family val="3"/>
      <charset val="128"/>
    </font>
    <font>
      <sz val="10"/>
      <color indexed="17"/>
      <name val="ＭＳ Ｐゴシック"/>
      <family val="3"/>
      <charset val="128"/>
    </font>
    <font>
      <b/>
      <sz val="9"/>
      <name val="ＭＳ Ｐ明朝"/>
      <family val="1"/>
      <charset val="128"/>
    </font>
    <font>
      <u/>
      <sz val="9"/>
      <name val="ＭＳ Ｐ明朝"/>
      <family val="1"/>
      <charset val="128"/>
    </font>
    <font>
      <b/>
      <sz val="14"/>
      <name val="ＭＳ Ｐ明朝"/>
      <family val="1"/>
      <charset val="128"/>
    </font>
    <font>
      <sz val="10"/>
      <color indexed="9"/>
      <name val="ＭＳ Ｐ明朝"/>
      <family val="1"/>
      <charset val="128"/>
    </font>
    <font>
      <sz val="10"/>
      <color indexed="9"/>
      <name val="ＭＳ Ｐゴシック"/>
      <family val="3"/>
      <charset val="128"/>
    </font>
    <font>
      <sz val="11"/>
      <color indexed="9"/>
      <name val="ＭＳ Ｐ明朝"/>
      <family val="1"/>
      <charset val="128"/>
    </font>
    <font>
      <b/>
      <sz val="13"/>
      <name val="ＭＳ Ｐゴシック"/>
      <family val="3"/>
      <charset val="128"/>
    </font>
    <font>
      <sz val="9"/>
      <color indexed="9"/>
      <name val="ＭＳ Ｐ明朝"/>
      <family val="1"/>
      <charset val="128"/>
    </font>
    <font>
      <sz val="11"/>
      <color indexed="12"/>
      <name val="ＭＳ Ｐゴシック"/>
      <family val="3"/>
      <charset val="128"/>
    </font>
    <font>
      <b/>
      <sz val="15"/>
      <name val="ＭＳ ゴシック"/>
      <family val="3"/>
      <charset val="128"/>
    </font>
    <font>
      <sz val="9"/>
      <color indexed="10"/>
      <name val="ＭＳ ゴシック"/>
      <family val="3"/>
      <charset val="128"/>
    </font>
    <font>
      <sz val="9"/>
      <color indexed="12"/>
      <name val="ＭＳ ゴシック"/>
      <family val="3"/>
      <charset val="128"/>
    </font>
    <font>
      <b/>
      <sz val="11"/>
      <color indexed="10"/>
      <name val="ＭＳ Ｐゴシック"/>
      <family val="3"/>
      <charset val="128"/>
    </font>
    <font>
      <sz val="11"/>
      <color indexed="53"/>
      <name val="ＭＳ Ｐ明朝"/>
      <family val="1"/>
      <charset val="128"/>
    </font>
    <font>
      <sz val="10"/>
      <color indexed="53"/>
      <name val="ＭＳ Ｐゴシック"/>
      <family val="3"/>
      <charset val="128"/>
    </font>
    <font>
      <sz val="10"/>
      <color indexed="53"/>
      <name val="ＭＳ Ｐ明朝"/>
      <family val="1"/>
      <charset val="128"/>
    </font>
    <font>
      <sz val="11"/>
      <color indexed="15"/>
      <name val="ＭＳ Ｐ明朝"/>
      <family val="1"/>
      <charset val="128"/>
    </font>
    <font>
      <sz val="10"/>
      <color indexed="15"/>
      <name val="ＭＳ Ｐゴシック"/>
      <family val="3"/>
      <charset val="128"/>
    </font>
    <font>
      <sz val="10"/>
      <color indexed="13"/>
      <name val="ＭＳ Ｐゴシック"/>
      <family val="3"/>
      <charset val="128"/>
    </font>
    <font>
      <sz val="10"/>
      <color indexed="61"/>
      <name val="ＭＳ Ｐゴシック"/>
      <family val="3"/>
      <charset val="128"/>
    </font>
    <font>
      <sz val="10"/>
      <color indexed="11"/>
      <name val="ＭＳ Ｐゴシック"/>
      <family val="3"/>
      <charset val="128"/>
    </font>
    <font>
      <sz val="10"/>
      <color indexed="47"/>
      <name val="ＭＳ Ｐゴシック"/>
      <family val="3"/>
      <charset val="128"/>
    </font>
    <font>
      <vertAlign val="superscript"/>
      <sz val="10"/>
      <name val="ＭＳ Ｐゴシック"/>
      <family val="3"/>
      <charset val="128"/>
    </font>
    <font>
      <sz val="10"/>
      <color indexed="20"/>
      <name val="ＭＳ Ｐゴシック"/>
      <family val="3"/>
      <charset val="128"/>
    </font>
    <font>
      <sz val="11"/>
      <color indexed="53"/>
      <name val="ＭＳ Ｐゴシック"/>
      <family val="3"/>
      <charset val="128"/>
    </font>
    <font>
      <sz val="11"/>
      <color indexed="13"/>
      <name val="ＭＳ Ｐゴシック"/>
      <family val="3"/>
      <charset val="128"/>
    </font>
    <font>
      <sz val="11"/>
      <color indexed="11"/>
      <name val="ＭＳ Ｐゴシック"/>
      <family val="3"/>
      <charset val="128"/>
    </font>
    <font>
      <sz val="11"/>
      <color indexed="61"/>
      <name val="ＭＳ Ｐゴシック"/>
      <family val="3"/>
      <charset val="128"/>
    </font>
    <font>
      <sz val="11"/>
      <color indexed="15"/>
      <name val="ＭＳ Ｐゴシック"/>
      <family val="3"/>
      <charset val="128"/>
    </font>
    <font>
      <sz val="10"/>
      <color indexed="15"/>
      <name val="ＭＳ Ｐ明朝"/>
      <family val="1"/>
      <charset val="128"/>
    </font>
    <font>
      <b/>
      <sz val="12"/>
      <name val="ＭＳ ゴシック"/>
      <family val="3"/>
      <charset val="128"/>
    </font>
    <font>
      <sz val="9"/>
      <color indexed="17"/>
      <name val="ＭＳ Ｐゴシック"/>
      <family val="3"/>
      <charset val="128"/>
    </font>
    <font>
      <sz val="9"/>
      <color indexed="20"/>
      <name val="ＭＳ Ｐゴシック"/>
      <family val="3"/>
      <charset val="128"/>
    </font>
    <font>
      <sz val="11"/>
      <color indexed="57"/>
      <name val="ＭＳ Ｐゴシック"/>
      <family val="3"/>
      <charset val="128"/>
    </font>
    <font>
      <sz val="10"/>
      <color indexed="57"/>
      <name val="ＭＳ Ｐゴシック"/>
      <family val="3"/>
      <charset val="128"/>
    </font>
    <font>
      <sz val="11"/>
      <color indexed="14"/>
      <name val="ＭＳ Ｐゴシック"/>
      <family val="3"/>
      <charset val="128"/>
    </font>
    <font>
      <u/>
      <sz val="11"/>
      <name val="ＭＳ Ｐ明朝"/>
      <family val="1"/>
      <charset val="128"/>
    </font>
    <font>
      <sz val="10"/>
      <color indexed="14"/>
      <name val="ＭＳ Ｐ明朝"/>
      <family val="1"/>
      <charset val="128"/>
    </font>
    <font>
      <sz val="8"/>
      <color indexed="10"/>
      <name val="ＭＳ Ｐゴシック"/>
      <family val="3"/>
      <charset val="128"/>
    </font>
    <font>
      <sz val="7"/>
      <color indexed="53"/>
      <name val="ＭＳ Ｐゴシック"/>
      <family val="3"/>
      <charset val="128"/>
    </font>
    <font>
      <sz val="7"/>
      <color indexed="10"/>
      <name val="ＭＳ Ｐゴシック"/>
      <family val="3"/>
      <charset val="128"/>
    </font>
    <font>
      <sz val="7"/>
      <color indexed="12"/>
      <name val="ＭＳ Ｐゴシック"/>
      <family val="3"/>
      <charset val="128"/>
    </font>
    <font>
      <sz val="7"/>
      <color indexed="13"/>
      <name val="ＭＳ Ｐゴシック"/>
      <family val="3"/>
      <charset val="128"/>
    </font>
    <font>
      <sz val="7"/>
      <color indexed="17"/>
      <name val="ＭＳ Ｐゴシック"/>
      <family val="3"/>
      <charset val="128"/>
    </font>
    <font>
      <sz val="7"/>
      <color indexed="47"/>
      <name val="ＭＳ Ｐゴシック"/>
      <family val="3"/>
      <charset val="128"/>
    </font>
    <font>
      <sz val="10"/>
      <color indexed="8"/>
      <name val="ＭＳ Ｐ明朝"/>
      <family val="1"/>
      <charset val="128"/>
    </font>
    <font>
      <b/>
      <sz val="10"/>
      <color indexed="8"/>
      <name val="ＭＳ Ｐ明朝"/>
      <family val="1"/>
      <charset val="128"/>
    </font>
    <font>
      <sz val="10"/>
      <color indexed="8"/>
      <name val="ＭＳ Ｐゴシック"/>
      <family val="3"/>
      <charset val="128"/>
    </font>
    <font>
      <sz val="9"/>
      <color indexed="8"/>
      <name val="ＭＳ Ｐ明朝"/>
      <family val="1"/>
      <charset val="128"/>
    </font>
    <font>
      <sz val="11"/>
      <color indexed="8"/>
      <name val="ＭＳ Ｐゴシック"/>
      <family val="3"/>
      <charset val="128"/>
    </font>
    <font>
      <sz val="9"/>
      <color indexed="8"/>
      <name val="ＭＳ Ｐゴシック"/>
      <family val="3"/>
      <charset val="128"/>
    </font>
    <font>
      <sz val="8"/>
      <color indexed="8"/>
      <name val="ＭＳ Ｐゴシック"/>
      <family val="3"/>
      <charset val="128"/>
    </font>
    <font>
      <b/>
      <sz val="9"/>
      <color indexed="10"/>
      <name val="ＭＳ Ｐゴシック"/>
      <family val="3"/>
      <charset val="128"/>
    </font>
    <font>
      <b/>
      <sz val="11"/>
      <name val="ＭＳ ゴシック"/>
      <family val="3"/>
      <charset val="128"/>
    </font>
    <font>
      <sz val="11"/>
      <color rgb="FF000000"/>
      <name val="ＭＳ Ｐゴシック"/>
      <family val="3"/>
      <charset val="128"/>
    </font>
    <font>
      <sz val="9"/>
      <color rgb="FFFF0000"/>
      <name val="ＭＳ Ｐゴシック"/>
      <family val="3"/>
      <charset val="128"/>
    </font>
    <font>
      <sz val="10"/>
      <name val="ＭＳ ゴシック"/>
      <family val="3"/>
      <charset val="128"/>
    </font>
    <font>
      <sz val="10"/>
      <color rgb="FFFF0000"/>
      <name val="ＭＳ Ｐ明朝"/>
      <family val="1"/>
      <charset val="128"/>
    </font>
    <font>
      <sz val="10"/>
      <color rgb="FFFF0000"/>
      <name val="ＭＳ Ｐゴシック"/>
      <family val="3"/>
      <charset val="128"/>
    </font>
    <font>
      <sz val="11"/>
      <color rgb="FFFF0000"/>
      <name val="ＭＳ Ｐゴシック"/>
      <family val="3"/>
      <charset val="128"/>
    </font>
    <font>
      <b/>
      <sz val="10"/>
      <color rgb="FFFF0000"/>
      <name val="ＭＳ Ｐゴシック"/>
      <family val="3"/>
      <charset val="128"/>
    </font>
    <font>
      <sz val="6"/>
      <name val="ＭＳ Ｐゴシック"/>
      <family val="2"/>
      <charset val="128"/>
      <scheme val="minor"/>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8"/>
      <color indexed="9"/>
      <name val="ＭＳ Ｐ明朝"/>
      <family val="1"/>
      <charset val="128"/>
    </font>
    <font>
      <sz val="11"/>
      <color theme="0"/>
      <name val="ＭＳ Ｐゴシック"/>
      <family val="3"/>
      <charset val="128"/>
    </font>
    <font>
      <sz val="9"/>
      <color indexed="9"/>
      <name val="ＭＳ Ｐゴシック"/>
      <family val="3"/>
      <charset val="128"/>
    </font>
  </fonts>
  <fills count="15">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8"/>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26"/>
        <bgColor indexed="64"/>
      </patternFill>
    </fill>
    <fill>
      <patternFill patternType="solid">
        <fgColor rgb="FFCCFFFF"/>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s>
  <borders count="123">
    <border>
      <left/>
      <right/>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hair">
        <color indexed="64"/>
      </left>
      <right style="double">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hair">
        <color indexed="64"/>
      </left>
      <right style="double">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double">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diagonal style="hair">
        <color indexed="64"/>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thin">
        <color indexed="64"/>
      </right>
      <top style="hair">
        <color indexed="64"/>
      </top>
      <bottom/>
      <diagonal/>
    </border>
    <border>
      <left/>
      <right style="double">
        <color indexed="64"/>
      </right>
      <top style="hair">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dotted">
        <color indexed="64"/>
      </left>
      <right style="thin">
        <color indexed="64"/>
      </right>
      <top style="thin">
        <color indexed="64"/>
      </top>
      <bottom style="thin">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double">
        <color indexed="64"/>
      </right>
      <top/>
      <bottom/>
      <diagonal/>
    </border>
    <border>
      <left style="hair">
        <color indexed="64"/>
      </left>
      <right style="double">
        <color indexed="64"/>
      </right>
      <top style="hair">
        <color indexed="64"/>
      </top>
      <bottom style="hair">
        <color indexed="64"/>
      </bottom>
      <diagonal/>
    </border>
    <border>
      <left/>
      <right style="double">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style="hair">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diagonalUp="1">
      <left style="thin">
        <color indexed="64"/>
      </left>
      <right/>
      <top style="thin">
        <color indexed="64"/>
      </top>
      <bottom style="thin">
        <color indexed="64"/>
      </bottom>
      <diagonal style="thin">
        <color indexed="64"/>
      </diagonal>
    </border>
    <border>
      <left style="hair">
        <color indexed="64"/>
      </left>
      <right style="thin">
        <color indexed="64"/>
      </right>
      <top style="thin">
        <color indexed="64"/>
      </top>
      <bottom style="hair">
        <color indexed="64"/>
      </bottom>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style="thin">
        <color indexed="64"/>
      </right>
      <top/>
      <bottom/>
      <diagonal/>
    </border>
    <border>
      <left style="hair">
        <color indexed="64"/>
      </left>
      <right style="thin">
        <color indexed="64"/>
      </right>
      <top style="hair">
        <color indexed="64"/>
      </top>
      <bottom/>
      <diagonal/>
    </border>
    <border diagonalUp="1">
      <left style="hair">
        <color indexed="64"/>
      </left>
      <right style="thin">
        <color indexed="64"/>
      </right>
      <top style="hair">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right style="hair">
        <color indexed="64"/>
      </right>
      <top/>
      <bottom style="hair">
        <color indexed="64"/>
      </bottom>
      <diagonal/>
    </border>
    <border diagonalUp="1">
      <left style="hair">
        <color indexed="64"/>
      </left>
      <right style="thin">
        <color indexed="64"/>
      </right>
      <top/>
      <bottom style="thin">
        <color indexed="64"/>
      </bottom>
      <diagonal style="hair">
        <color indexed="64"/>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hair">
        <color indexed="64"/>
      </diagonal>
    </border>
    <border>
      <left style="hair">
        <color indexed="64"/>
      </left>
      <right style="double">
        <color indexed="64"/>
      </right>
      <top style="thin">
        <color indexed="64"/>
      </top>
      <bottom/>
      <diagonal/>
    </border>
  </borders>
  <cellStyleXfs count="15">
    <xf numFmtId="0" fontId="0" fillId="0" borderId="0"/>
    <xf numFmtId="9" fontId="2" fillId="0" borderId="0" applyFont="0" applyFill="0" applyBorder="0" applyAlignment="0" applyProtection="0"/>
    <xf numFmtId="38" fontId="2" fillId="0" borderId="0" applyFont="0" applyFill="0" applyBorder="0" applyAlignment="0" applyProtection="0"/>
    <xf numFmtId="38" fontId="7" fillId="0" borderId="0" applyFont="0" applyFill="0" applyBorder="0" applyAlignment="0" applyProtection="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38" fontId="2" fillId="0" borderId="0" applyFont="0" applyFill="0" applyBorder="0" applyAlignment="0" applyProtection="0"/>
    <xf numFmtId="0" fontId="2" fillId="0" borderId="0"/>
    <xf numFmtId="0" fontId="1" fillId="0" borderId="0">
      <alignment vertical="center"/>
    </xf>
  </cellStyleXfs>
  <cellXfs count="2544">
    <xf numFmtId="0" fontId="0" fillId="0" borderId="0" xfId="0"/>
    <xf numFmtId="0" fontId="5" fillId="0" borderId="0" xfId="0" applyFont="1" applyFill="1" applyBorder="1" applyAlignment="1">
      <alignment horizontal="center" vertical="center"/>
    </xf>
    <xf numFmtId="0" fontId="6" fillId="0" borderId="0" xfId="0" applyFont="1" applyFill="1" applyBorder="1" applyAlignment="1">
      <alignment horizontal="distributed" vertical="center"/>
    </xf>
    <xf numFmtId="0" fontId="8" fillId="0" borderId="0" xfId="0" applyFont="1" applyFill="1" applyBorder="1" applyAlignment="1">
      <alignment vertical="center"/>
    </xf>
    <xf numFmtId="0" fontId="8" fillId="0" borderId="2" xfId="0" applyFont="1" applyFill="1" applyBorder="1" applyAlignment="1">
      <alignment vertical="center"/>
    </xf>
    <xf numFmtId="0" fontId="8" fillId="0" borderId="0" xfId="0" applyFont="1" applyFill="1" applyAlignment="1">
      <alignment vertical="center"/>
    </xf>
    <xf numFmtId="0" fontId="10" fillId="0" borderId="0" xfId="0" applyFont="1" applyAlignment="1">
      <alignment vertical="center"/>
    </xf>
    <xf numFmtId="0" fontId="8" fillId="0" borderId="0" xfId="0" applyFont="1" applyFill="1" applyBorder="1" applyAlignment="1">
      <alignment horizontal="center" vertical="center"/>
    </xf>
    <xf numFmtId="0" fontId="6" fillId="0" borderId="4" xfId="0" applyNumberFormat="1"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8" fillId="0" borderId="6" xfId="0" applyFont="1" applyFill="1" applyBorder="1" applyAlignment="1" applyProtection="1">
      <alignment horizontal="center" vertical="center"/>
      <protection hidden="1"/>
    </xf>
    <xf numFmtId="0" fontId="8" fillId="0" borderId="0" xfId="0" applyFont="1" applyFill="1" applyBorder="1" applyAlignment="1">
      <alignment horizontal="centerContinuous" vertical="center"/>
    </xf>
    <xf numFmtId="0" fontId="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Continuous" vertical="center"/>
      <protection hidden="1"/>
    </xf>
    <xf numFmtId="0" fontId="10" fillId="0" borderId="0" xfId="0" applyFont="1" applyFill="1" applyAlignment="1">
      <alignment vertical="center"/>
    </xf>
    <xf numFmtId="0" fontId="8" fillId="0" borderId="0" xfId="0" applyFont="1" applyFill="1" applyBorder="1" applyAlignment="1" applyProtection="1">
      <protection hidden="1"/>
    </xf>
    <xf numFmtId="0" fontId="6" fillId="0" borderId="0" xfId="0" applyFont="1" applyFill="1" applyBorder="1" applyAlignment="1">
      <alignment horizontal="center" vertical="center"/>
    </xf>
    <xf numFmtId="38" fontId="8" fillId="0" borderId="7" xfId="2" applyFont="1" applyFill="1" applyBorder="1" applyAlignment="1" applyProtection="1">
      <alignment vertical="center"/>
      <protection locked="0"/>
    </xf>
    <xf numFmtId="0" fontId="7" fillId="0" borderId="0" xfId="0" applyFont="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0" fontId="7" fillId="0" borderId="8" xfId="0" applyFont="1" applyFill="1" applyBorder="1" applyAlignment="1">
      <alignment vertical="center"/>
    </xf>
    <xf numFmtId="0" fontId="7" fillId="0" borderId="0" xfId="0" applyFont="1" applyFill="1" applyAlignment="1">
      <alignment horizontal="centerContinuous" vertical="center"/>
    </xf>
    <xf numFmtId="0" fontId="7" fillId="0" borderId="0" xfId="0" applyFont="1" applyFill="1" applyBorder="1" applyAlignment="1">
      <alignment horizontal="centerContinuous" vertical="center"/>
    </xf>
    <xf numFmtId="0" fontId="7" fillId="0" borderId="1" xfId="0" applyFont="1" applyFill="1" applyBorder="1" applyAlignment="1">
      <alignment vertical="center"/>
    </xf>
    <xf numFmtId="0" fontId="7" fillId="0" borderId="3" xfId="0" applyFont="1" applyFill="1" applyBorder="1" applyAlignment="1">
      <alignment horizontal="center" vertical="center"/>
    </xf>
    <xf numFmtId="0" fontId="7"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7" fillId="0" borderId="1" xfId="0" applyFont="1" applyBorder="1" applyAlignment="1">
      <alignment vertical="center"/>
    </xf>
    <xf numFmtId="0" fontId="8"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7" fillId="0" borderId="2" xfId="0" applyFont="1" applyFill="1" applyBorder="1" applyAlignment="1">
      <alignment vertical="center"/>
    </xf>
    <xf numFmtId="0" fontId="7" fillId="0" borderId="0" xfId="0" applyFont="1" applyFill="1" applyBorder="1" applyAlignment="1" applyProtection="1">
      <alignment horizontal="centerContinuous" vertical="center"/>
      <protection hidden="1"/>
    </xf>
    <xf numFmtId="0" fontId="10" fillId="0" borderId="0" xfId="0" applyFont="1" applyFill="1" applyBorder="1" applyAlignment="1" applyProtection="1">
      <alignment horizontal="centerContinuous" vertical="center"/>
      <protection hidden="1"/>
    </xf>
    <xf numFmtId="0" fontId="7" fillId="0" borderId="9" xfId="0" applyFont="1" applyFill="1" applyBorder="1" applyAlignment="1">
      <alignment vertical="center"/>
    </xf>
    <xf numFmtId="0" fontId="8" fillId="0" borderId="0" xfId="0" applyFont="1" applyFill="1" applyAlignment="1">
      <alignment horizontal="centerContinuous" vertical="center" wrapText="1"/>
    </xf>
    <xf numFmtId="0" fontId="7" fillId="0" borderId="8" xfId="0" applyFont="1" applyBorder="1" applyAlignment="1">
      <alignment vertical="center"/>
    </xf>
    <xf numFmtId="0" fontId="7" fillId="0" borderId="3" xfId="0" applyFont="1" applyBorder="1" applyAlignment="1">
      <alignment vertical="center"/>
    </xf>
    <xf numFmtId="0" fontId="7" fillId="0" borderId="0" xfId="0" applyFont="1" applyFill="1" applyBorder="1" applyAlignment="1" applyProtection="1">
      <alignment horizontal="center" vertical="center"/>
      <protection hidden="1"/>
    </xf>
    <xf numFmtId="0" fontId="6" fillId="0" borderId="0" xfId="0" applyFont="1" applyFill="1" applyAlignment="1"/>
    <xf numFmtId="0" fontId="8" fillId="0" borderId="8" xfId="0" applyFont="1" applyFill="1" applyBorder="1" applyAlignment="1" applyProtection="1">
      <alignment vertical="center"/>
      <protection hidden="1"/>
    </xf>
    <xf numFmtId="0" fontId="8" fillId="0" borderId="1" xfId="0" applyFont="1" applyFill="1" applyBorder="1" applyAlignment="1" applyProtection="1">
      <alignment vertical="center"/>
      <protection hidden="1"/>
    </xf>
    <xf numFmtId="0" fontId="8" fillId="0" borderId="0" xfId="0" applyNumberFormat="1"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8" fillId="0" borderId="0" xfId="0" applyFont="1" applyFill="1" applyBorder="1" applyAlignment="1" applyProtection="1">
      <alignment horizontal="right" vertical="top"/>
      <protection hidden="1"/>
    </xf>
    <xf numFmtId="49" fontId="8" fillId="0" borderId="0" xfId="0" applyNumberFormat="1" applyFont="1" applyFill="1" applyAlignment="1" applyProtection="1">
      <alignment vertical="center"/>
      <protection hidden="1"/>
    </xf>
    <xf numFmtId="49" fontId="8" fillId="0" borderId="0" xfId="0" applyNumberFormat="1" applyFont="1" applyFill="1" applyBorder="1" applyAlignment="1" applyProtection="1">
      <alignment vertical="center"/>
      <protection hidden="1"/>
    </xf>
    <xf numFmtId="0" fontId="7" fillId="0" borderId="10" xfId="0" applyFont="1" applyFill="1" applyBorder="1" applyAlignment="1">
      <alignment horizontal="centerContinuous" vertical="center"/>
    </xf>
    <xf numFmtId="0" fontId="7" fillId="0" borderId="0" xfId="0" applyFont="1" applyFill="1" applyAlignment="1" applyProtection="1">
      <alignment horizontal="centerContinuous" vertical="center"/>
      <protection hidden="1"/>
    </xf>
    <xf numFmtId="0" fontId="8" fillId="0" borderId="12" xfId="0" applyFont="1" applyFill="1" applyBorder="1" applyAlignment="1" applyProtection="1">
      <alignment vertical="center"/>
      <protection hidden="1"/>
    </xf>
    <xf numFmtId="0" fontId="7" fillId="0" borderId="0" xfId="0" applyFont="1" applyFill="1" applyAlignment="1" applyProtection="1">
      <alignment vertical="center" textRotation="3"/>
      <protection hidden="1"/>
    </xf>
    <xf numFmtId="0" fontId="8" fillId="0" borderId="10" xfId="0" applyFont="1" applyFill="1" applyBorder="1" applyAlignment="1" applyProtection="1">
      <alignment horizontal="right" vertical="center"/>
      <protection hidden="1"/>
    </xf>
    <xf numFmtId="0" fontId="8" fillId="0" borderId="10" xfId="0" applyFont="1" applyFill="1" applyBorder="1" applyAlignment="1" applyProtection="1">
      <alignment vertical="center"/>
      <protection hidden="1"/>
    </xf>
    <xf numFmtId="0" fontId="14" fillId="0" borderId="0" xfId="0" applyFont="1" applyFill="1" applyBorder="1" applyAlignment="1">
      <alignment vertical="center"/>
    </xf>
    <xf numFmtId="0" fontId="8" fillId="0" borderId="0" xfId="0" applyFont="1" applyFill="1" applyBorder="1" applyAlignment="1" applyProtection="1">
      <alignment horizontal="left" vertical="center"/>
      <protection hidden="1"/>
    </xf>
    <xf numFmtId="0" fontId="8" fillId="0" borderId="6"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0" xfId="0" applyNumberFormat="1" applyFont="1" applyFill="1" applyBorder="1" applyAlignment="1" applyProtection="1">
      <alignment shrinkToFit="1"/>
      <protection hidden="1"/>
    </xf>
    <xf numFmtId="0" fontId="10" fillId="0" borderId="10" xfId="0" applyFont="1" applyFill="1" applyBorder="1" applyAlignment="1">
      <alignment horizontal="center" vertical="center"/>
    </xf>
    <xf numFmtId="38" fontId="7" fillId="0" borderId="3" xfId="2" applyFont="1" applyFill="1" applyBorder="1" applyAlignment="1" applyProtection="1">
      <alignment vertical="center"/>
      <protection hidden="1"/>
    </xf>
    <xf numFmtId="0" fontId="18" fillId="0" borderId="0" xfId="0" applyFont="1" applyAlignment="1">
      <alignment vertical="center"/>
    </xf>
    <xf numFmtId="0" fontId="17" fillId="0" borderId="0" xfId="0" applyFont="1" applyAlignment="1">
      <alignment vertical="center"/>
    </xf>
    <xf numFmtId="38" fontId="8" fillId="0" borderId="0" xfId="2" applyFont="1" applyFill="1" applyBorder="1" applyAlignment="1" applyProtection="1">
      <alignment vertical="center"/>
      <protection hidden="1"/>
    </xf>
    <xf numFmtId="0" fontId="17" fillId="0" borderId="14" xfId="0" applyFont="1" applyBorder="1" applyAlignment="1">
      <alignment vertical="center"/>
    </xf>
    <xf numFmtId="0" fontId="17" fillId="0" borderId="1" xfId="0" applyFont="1" applyBorder="1" applyAlignment="1">
      <alignment vertical="center"/>
    </xf>
    <xf numFmtId="0" fontId="17" fillId="0" borderId="15" xfId="0" applyFont="1" applyBorder="1" applyAlignment="1">
      <alignment vertical="center"/>
    </xf>
    <xf numFmtId="0" fontId="17" fillId="0" borderId="2" xfId="0" applyFont="1" applyBorder="1" applyAlignment="1">
      <alignment vertical="center"/>
    </xf>
    <xf numFmtId="0" fontId="17" fillId="0" borderId="0" xfId="0" applyFont="1" applyBorder="1" applyAlignment="1">
      <alignment vertical="center"/>
    </xf>
    <xf numFmtId="0" fontId="17" fillId="0" borderId="16" xfId="0" applyFont="1" applyBorder="1" applyAlignment="1">
      <alignment vertical="center"/>
    </xf>
    <xf numFmtId="0" fontId="17" fillId="0" borderId="17" xfId="0" applyFont="1" applyBorder="1" applyAlignment="1">
      <alignment vertical="center"/>
    </xf>
    <xf numFmtId="0" fontId="17" fillId="0" borderId="0" xfId="0" applyFont="1" applyBorder="1" applyAlignment="1">
      <alignment horizontal="left" vertical="center" indent="3"/>
    </xf>
    <xf numFmtId="0" fontId="17" fillId="0" borderId="2" xfId="0" applyFont="1" applyBorder="1" applyAlignment="1">
      <alignment horizontal="left" vertical="center" indent="3"/>
    </xf>
    <xf numFmtId="0" fontId="7" fillId="0" borderId="0" xfId="0" applyFont="1" applyFill="1" applyAlignment="1">
      <alignment horizontal="center" vertical="center"/>
    </xf>
    <xf numFmtId="0" fontId="7" fillId="0" borderId="12" xfId="0" applyFont="1" applyFill="1" applyBorder="1" applyAlignment="1">
      <alignment vertical="center"/>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7" fillId="0" borderId="14" xfId="0" applyFont="1" applyFill="1" applyBorder="1" applyAlignment="1">
      <alignment vertical="center"/>
    </xf>
    <xf numFmtId="0" fontId="7" fillId="0" borderId="14" xfId="0" applyFont="1" applyFill="1" applyBorder="1" applyAlignment="1">
      <alignment horizontal="center" vertical="center"/>
    </xf>
    <xf numFmtId="38" fontId="7" fillId="0" borderId="3" xfId="2" applyFont="1" applyFill="1" applyBorder="1" applyAlignment="1" applyProtection="1">
      <alignment vertical="center"/>
      <protection locked="0"/>
    </xf>
    <xf numFmtId="0" fontId="14" fillId="0" borderId="0" xfId="0" quotePrefix="1" applyFont="1" applyFill="1" applyAlignment="1">
      <alignment vertical="center"/>
    </xf>
    <xf numFmtId="0" fontId="7" fillId="0" borderId="2" xfId="0" applyFont="1" applyFill="1" applyBorder="1" applyAlignment="1">
      <alignment horizontal="center" vertical="center"/>
    </xf>
    <xf numFmtId="38" fontId="7" fillId="0" borderId="0" xfId="0" applyNumberFormat="1" applyFont="1" applyFill="1" applyBorder="1" applyAlignment="1">
      <alignment vertical="center"/>
    </xf>
    <xf numFmtId="0" fontId="8" fillId="0" borderId="0" xfId="0" applyFont="1" applyFill="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17" fillId="0" borderId="2" xfId="0" applyFont="1" applyBorder="1" applyAlignment="1">
      <alignment horizontal="left" vertical="center" indent="1"/>
    </xf>
    <xf numFmtId="0" fontId="17" fillId="0" borderId="0" xfId="0" applyFont="1" applyAlignment="1">
      <alignment horizontal="center" vertical="center"/>
    </xf>
    <xf numFmtId="0" fontId="8" fillId="0" borderId="9" xfId="0" applyFont="1" applyFill="1" applyBorder="1" applyAlignment="1" applyProtection="1">
      <alignment horizontal="center" vertical="center"/>
      <protection hidden="1"/>
    </xf>
    <xf numFmtId="0" fontId="17" fillId="0" borderId="0" xfId="0" applyFont="1" applyAlignment="1">
      <alignment horizontal="left" vertical="center"/>
    </xf>
    <xf numFmtId="0" fontId="26" fillId="0" borderId="0" xfId="0" applyFont="1" applyAlignment="1">
      <alignment vertical="center"/>
    </xf>
    <xf numFmtId="0" fontId="24" fillId="0" borderId="0" xfId="0" applyFont="1" applyAlignment="1">
      <alignment vertical="center"/>
    </xf>
    <xf numFmtId="0" fontId="22" fillId="0" borderId="0" xfId="0" applyFont="1" applyFill="1" applyAlignment="1">
      <alignment horizontal="right"/>
    </xf>
    <xf numFmtId="0" fontId="8" fillId="0" borderId="0" xfId="0" applyFont="1" applyFill="1" applyAlignment="1" applyProtection="1">
      <alignment horizontal="centerContinuous" vertical="center"/>
      <protection hidden="1"/>
    </xf>
    <xf numFmtId="0" fontId="7" fillId="0" borderId="6"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3" xfId="0" applyFont="1" applyFill="1" applyBorder="1" applyAlignment="1" applyProtection="1">
      <alignment vertical="center"/>
      <protection hidden="1"/>
    </xf>
    <xf numFmtId="0" fontId="8" fillId="0" borderId="9" xfId="0" applyFont="1" applyFill="1" applyBorder="1" applyAlignment="1" applyProtection="1">
      <alignment vertical="center"/>
      <protection hidden="1"/>
    </xf>
    <xf numFmtId="0" fontId="8" fillId="0" borderId="17" xfId="0" applyFont="1" applyFill="1" applyBorder="1" applyAlignment="1" applyProtection="1">
      <alignment vertical="center"/>
      <protection hidden="1"/>
    </xf>
    <xf numFmtId="0" fontId="9" fillId="0" borderId="8" xfId="0" applyFont="1" applyFill="1" applyBorder="1" applyAlignment="1" applyProtection="1">
      <alignment horizontal="center" vertical="center"/>
      <protection hidden="1"/>
    </xf>
    <xf numFmtId="0" fontId="9" fillId="0" borderId="3" xfId="0" applyFont="1" applyFill="1" applyBorder="1" applyAlignment="1" applyProtection="1">
      <alignment horizontal="center" vertical="center"/>
      <protection hidden="1"/>
    </xf>
    <xf numFmtId="0" fontId="6" fillId="0" borderId="13" xfId="0" applyFont="1" applyFill="1" applyBorder="1" applyAlignment="1" applyProtection="1">
      <alignment horizontal="distributed" vertical="center"/>
      <protection hidden="1"/>
    </xf>
    <xf numFmtId="0" fontId="8" fillId="0" borderId="10" xfId="0" applyFont="1" applyFill="1" applyBorder="1" applyAlignment="1" applyProtection="1">
      <alignment horizontal="center" vertical="center"/>
      <protection hidden="1"/>
    </xf>
    <xf numFmtId="0" fontId="6" fillId="0" borderId="13" xfId="0" applyFont="1" applyFill="1" applyBorder="1" applyAlignment="1" applyProtection="1">
      <alignment vertical="center"/>
      <protection hidden="1"/>
    </xf>
    <xf numFmtId="0" fontId="6" fillId="0" borderId="17" xfId="0" applyFont="1" applyFill="1" applyBorder="1" applyAlignment="1" applyProtection="1">
      <alignment horizontal="distributed" vertical="center"/>
      <protection hidden="1"/>
    </xf>
    <xf numFmtId="0" fontId="8" fillId="0" borderId="2" xfId="0" applyFont="1" applyFill="1" applyBorder="1" applyAlignment="1" applyProtection="1">
      <alignment horizontal="center" vertical="center"/>
      <protection hidden="1"/>
    </xf>
    <xf numFmtId="0" fontId="8" fillId="0" borderId="18" xfId="0" applyFont="1" applyFill="1" applyBorder="1" applyAlignment="1" applyProtection="1">
      <alignment vertical="center"/>
      <protection hidden="1"/>
    </xf>
    <xf numFmtId="0" fontId="8" fillId="0" borderId="12" xfId="0" applyFont="1" applyFill="1" applyBorder="1" applyAlignment="1" applyProtection="1">
      <alignment horizontal="center" vertical="center"/>
      <protection hidden="1"/>
    </xf>
    <xf numFmtId="0" fontId="8" fillId="0" borderId="19" xfId="0" applyFont="1" applyFill="1" applyBorder="1" applyAlignment="1" applyProtection="1">
      <alignment vertical="center"/>
      <protection hidden="1"/>
    </xf>
    <xf numFmtId="0" fontId="8" fillId="0" borderId="20" xfId="0" applyFont="1" applyFill="1" applyBorder="1" applyAlignment="1" applyProtection="1">
      <alignment vertical="center"/>
      <protection hidden="1"/>
    </xf>
    <xf numFmtId="0" fontId="8" fillId="0" borderId="19" xfId="0" applyFont="1" applyFill="1" applyBorder="1" applyAlignment="1" applyProtection="1">
      <alignment horizontal="centerContinuous" vertical="center"/>
      <protection hidden="1"/>
    </xf>
    <xf numFmtId="0" fontId="8" fillId="0" borderId="20" xfId="0" applyFont="1" applyFill="1" applyBorder="1" applyAlignment="1" applyProtection="1">
      <alignment horizontal="centerContinuous" vertical="center"/>
      <protection hidden="1"/>
    </xf>
    <xf numFmtId="0" fontId="8" fillId="0" borderId="21" xfId="0" applyFont="1" applyFill="1" applyBorder="1" applyAlignment="1" applyProtection="1">
      <alignment vertical="center"/>
      <protection hidden="1"/>
    </xf>
    <xf numFmtId="0" fontId="14" fillId="0" borderId="0" xfId="0" applyFont="1" applyFill="1" applyAlignment="1" applyProtection="1">
      <alignment vertical="center"/>
      <protection hidden="1"/>
    </xf>
    <xf numFmtId="0" fontId="8" fillId="0" borderId="15" xfId="0" applyFont="1" applyFill="1" applyBorder="1" applyAlignment="1" applyProtection="1">
      <alignment horizontal="right" vertical="center"/>
      <protection hidden="1"/>
    </xf>
    <xf numFmtId="0" fontId="8" fillId="0" borderId="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0" fontId="8" fillId="0" borderId="16" xfId="0" applyFont="1" applyFill="1" applyBorder="1" applyAlignment="1" applyProtection="1">
      <alignment vertical="center"/>
      <protection hidden="1"/>
    </xf>
    <xf numFmtId="0" fontId="8" fillId="0" borderId="14" xfId="0" applyFont="1" applyFill="1" applyBorder="1" applyAlignment="1" applyProtection="1">
      <alignment vertical="center"/>
      <protection hidden="1"/>
    </xf>
    <xf numFmtId="0" fontId="8" fillId="0" borderId="22" xfId="0" applyFont="1" applyFill="1" applyBorder="1" applyAlignment="1" applyProtection="1">
      <alignment vertical="center"/>
      <protection hidden="1"/>
    </xf>
    <xf numFmtId="0" fontId="7" fillId="0" borderId="14" xfId="0" applyFont="1" applyFill="1" applyBorder="1" applyAlignment="1" applyProtection="1">
      <alignment vertical="center"/>
      <protection hidden="1"/>
    </xf>
    <xf numFmtId="49" fontId="14" fillId="0" borderId="0" xfId="0" applyNumberFormat="1" applyFont="1" applyFill="1" applyBorder="1" applyAlignment="1" applyProtection="1">
      <alignment horizontal="centerContinuous" vertical="center"/>
      <protection hidden="1"/>
    </xf>
    <xf numFmtId="49" fontId="8" fillId="0" borderId="6" xfId="0" applyNumberFormat="1" applyFont="1" applyFill="1" applyBorder="1" applyAlignment="1" applyProtection="1">
      <alignment vertical="center"/>
      <protection hidden="1"/>
    </xf>
    <xf numFmtId="49" fontId="8" fillId="0" borderId="10" xfId="0" applyNumberFormat="1" applyFont="1" applyFill="1" applyBorder="1" applyAlignment="1" applyProtection="1">
      <alignment vertical="center"/>
      <protection hidden="1"/>
    </xf>
    <xf numFmtId="0" fontId="8" fillId="0" borderId="23" xfId="0" applyFont="1" applyFill="1" applyBorder="1" applyAlignment="1" applyProtection="1">
      <alignment horizontal="center"/>
      <protection hidden="1"/>
    </xf>
    <xf numFmtId="0" fontId="14" fillId="0" borderId="0" xfId="0" applyFont="1" applyFill="1" applyBorder="1" applyAlignment="1" applyProtection="1">
      <alignment horizontal="center" vertical="center"/>
      <protection hidden="1"/>
    </xf>
    <xf numFmtId="49" fontId="8" fillId="0" borderId="9" xfId="0" applyNumberFormat="1" applyFont="1" applyFill="1" applyBorder="1" applyAlignment="1" applyProtection="1">
      <alignment vertical="center"/>
      <protection hidden="1"/>
    </xf>
    <xf numFmtId="49" fontId="8" fillId="0" borderId="13" xfId="0" applyNumberFormat="1" applyFont="1" applyFill="1" applyBorder="1" applyAlignment="1" applyProtection="1">
      <alignment vertical="center"/>
      <protection hidden="1"/>
    </xf>
    <xf numFmtId="0" fontId="8" fillId="0" borderId="24" xfId="0" applyFont="1" applyFill="1" applyBorder="1" applyAlignment="1" applyProtection="1">
      <alignment horizontal="center" vertical="center"/>
      <protection hidden="1"/>
    </xf>
    <xf numFmtId="49" fontId="8" fillId="0" borderId="14" xfId="0" applyNumberFormat="1" applyFont="1" applyFill="1" applyBorder="1" applyAlignment="1" applyProtection="1">
      <alignment horizontal="center" vertical="center"/>
      <protection hidden="1"/>
    </xf>
    <xf numFmtId="49" fontId="8" fillId="0" borderId="2" xfId="0" applyNumberFormat="1" applyFont="1" applyFill="1" applyBorder="1" applyAlignment="1" applyProtection="1">
      <alignment vertical="center"/>
      <protection hidden="1"/>
    </xf>
    <xf numFmtId="0" fontId="8" fillId="0" borderId="8" xfId="0" applyFont="1" applyFill="1" applyBorder="1" applyAlignment="1" applyProtection="1">
      <alignment vertical="center" wrapText="1"/>
      <protection hidden="1"/>
    </xf>
    <xf numFmtId="0" fontId="8" fillId="0" borderId="25" xfId="8" applyFont="1" applyFill="1" applyBorder="1" applyAlignment="1" applyProtection="1">
      <alignment horizontal="center" vertical="center" wrapText="1"/>
      <protection hidden="1"/>
    </xf>
    <xf numFmtId="0" fontId="8" fillId="0" borderId="26" xfId="8" applyFont="1" applyFill="1" applyBorder="1" applyAlignment="1" applyProtection="1">
      <alignment horizontal="center" vertical="center" wrapText="1"/>
      <protection hidden="1"/>
    </xf>
    <xf numFmtId="38" fontId="8" fillId="0" borderId="27" xfId="2" applyFont="1" applyFill="1" applyBorder="1" applyAlignment="1" applyProtection="1">
      <alignment vertical="center"/>
      <protection hidden="1"/>
    </xf>
    <xf numFmtId="38" fontId="8" fillId="0" borderId="28" xfId="2" applyFont="1" applyFill="1" applyBorder="1" applyAlignment="1" applyProtection="1">
      <alignment vertical="center"/>
      <protection hidden="1"/>
    </xf>
    <xf numFmtId="38" fontId="8" fillId="0" borderId="26" xfId="2" applyFont="1" applyFill="1" applyBorder="1" applyAlignment="1" applyProtection="1">
      <alignment vertical="center"/>
      <protection hidden="1"/>
    </xf>
    <xf numFmtId="49" fontId="8" fillId="0" borderId="10" xfId="0" applyNumberFormat="1" applyFont="1" applyFill="1" applyBorder="1" applyAlignment="1" applyProtection="1">
      <alignment horizontal="center" vertical="center"/>
      <protection hidden="1"/>
    </xf>
    <xf numFmtId="38" fontId="8" fillId="0" borderId="29" xfId="2" applyFont="1" applyFill="1" applyBorder="1" applyAlignment="1" applyProtection="1">
      <alignment vertical="center"/>
      <protection hidden="1"/>
    </xf>
    <xf numFmtId="38" fontId="8" fillId="0" borderId="25" xfId="2" applyFont="1" applyFill="1" applyBorder="1" applyAlignment="1" applyProtection="1">
      <alignment vertical="center"/>
      <protection hidden="1"/>
    </xf>
    <xf numFmtId="0" fontId="8" fillId="0" borderId="26" xfId="0" applyFont="1" applyFill="1" applyBorder="1" applyAlignment="1" applyProtection="1">
      <alignment vertical="center"/>
      <protection hidden="1"/>
    </xf>
    <xf numFmtId="0" fontId="8" fillId="0" borderId="16" xfId="0" applyFont="1" applyFill="1" applyBorder="1" applyAlignment="1" applyProtection="1">
      <alignment horizontal="center" vertical="center"/>
      <protection hidden="1"/>
    </xf>
    <xf numFmtId="0" fontId="14" fillId="0" borderId="0" xfId="0" applyFont="1" applyFill="1" applyAlignment="1" applyProtection="1">
      <alignment horizontal="left" vertical="center" indent="1"/>
      <protection hidden="1"/>
    </xf>
    <xf numFmtId="0" fontId="8" fillId="0" borderId="0" xfId="0" applyFont="1" applyFill="1" applyBorder="1" applyAlignment="1" applyProtection="1">
      <alignment horizontal="right"/>
      <protection hidden="1"/>
    </xf>
    <xf numFmtId="0" fontId="8" fillId="0" borderId="3" xfId="0" applyFont="1" applyFill="1" applyBorder="1" applyAlignment="1" applyProtection="1">
      <alignment horizontal="centerContinuous" vertical="center"/>
      <protection hidden="1"/>
    </xf>
    <xf numFmtId="0" fontId="7" fillId="0" borderId="10" xfId="0" applyFont="1" applyFill="1" applyBorder="1" applyAlignment="1" applyProtection="1">
      <alignment vertical="center"/>
      <protection hidden="1"/>
    </xf>
    <xf numFmtId="0" fontId="8" fillId="0" borderId="15" xfId="0" applyFont="1" applyFill="1" applyBorder="1" applyAlignment="1" applyProtection="1">
      <alignment horizontal="centerContinuous" vertical="center"/>
      <protection hidden="1"/>
    </xf>
    <xf numFmtId="0" fontId="6" fillId="0" borderId="0" xfId="0" applyFont="1" applyFill="1" applyAlignment="1" applyProtection="1">
      <alignment vertical="center"/>
      <protection hidden="1"/>
    </xf>
    <xf numFmtId="0" fontId="8" fillId="0" borderId="14" xfId="0" applyFont="1" applyFill="1" applyBorder="1" applyAlignment="1" applyProtection="1">
      <alignment horizontal="centerContinuous" vertical="center"/>
      <protection hidden="1"/>
    </xf>
    <xf numFmtId="0" fontId="8" fillId="0" borderId="10" xfId="0" applyNumberFormat="1" applyFont="1" applyFill="1" applyBorder="1" applyAlignment="1" applyProtection="1">
      <alignment horizontal="centerContinuous" vertical="center"/>
      <protection hidden="1"/>
    </xf>
    <xf numFmtId="0" fontId="8" fillId="0" borderId="8" xfId="0" applyNumberFormat="1" applyFont="1" applyFill="1" applyBorder="1" applyAlignment="1" applyProtection="1">
      <alignment horizontal="centerContinuous" vertical="center"/>
      <protection hidden="1"/>
    </xf>
    <xf numFmtId="0" fontId="8" fillId="0" borderId="0" xfId="1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left" vertical="center" indent="1"/>
      <protection hidden="1"/>
    </xf>
    <xf numFmtId="0" fontId="8" fillId="0" borderId="8" xfId="0" applyFont="1" applyFill="1" applyBorder="1" applyAlignment="1" applyProtection="1">
      <alignment horizontal="centerContinuous" vertical="center"/>
      <protection hidden="1"/>
    </xf>
    <xf numFmtId="0" fontId="8" fillId="0" borderId="8"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179" fontId="8" fillId="0" borderId="26" xfId="2" applyNumberFormat="1" applyFont="1" applyFill="1" applyBorder="1" applyAlignment="1" applyProtection="1">
      <alignment vertical="center"/>
      <protection hidden="1"/>
    </xf>
    <xf numFmtId="0" fontId="7" fillId="0" borderId="32" xfId="0" applyFont="1" applyFill="1" applyBorder="1" applyAlignment="1" applyProtection="1">
      <alignment horizontal="center" vertical="center"/>
      <protection hidden="1"/>
    </xf>
    <xf numFmtId="0" fontId="8" fillId="0" borderId="33" xfId="0" applyFont="1" applyFill="1" applyBorder="1" applyAlignment="1" applyProtection="1">
      <alignment vertical="center"/>
      <protection hidden="1"/>
    </xf>
    <xf numFmtId="184" fontId="8" fillId="0" borderId="0" xfId="0" applyNumberFormat="1" applyFont="1" applyFill="1" applyBorder="1" applyAlignment="1" applyProtection="1">
      <alignment horizontal="centerContinuous" vertical="center"/>
      <protection hidden="1"/>
    </xf>
    <xf numFmtId="0" fontId="8" fillId="0" borderId="34" xfId="0" applyFont="1" applyFill="1" applyBorder="1" applyAlignment="1" applyProtection="1">
      <alignment vertical="center"/>
      <protection hidden="1"/>
    </xf>
    <xf numFmtId="0" fontId="8" fillId="0" borderId="0" xfId="0" applyFont="1" applyFill="1" applyBorder="1" applyAlignment="1" applyProtection="1">
      <alignment horizontal="left" vertical="center" indent="1"/>
      <protection hidden="1"/>
    </xf>
    <xf numFmtId="0" fontId="8" fillId="0" borderId="0" xfId="5" applyFont="1" applyFill="1" applyBorder="1" applyAlignment="1" applyProtection="1">
      <alignment vertical="center"/>
      <protection hidden="1"/>
    </xf>
    <xf numFmtId="0" fontId="8" fillId="0" borderId="0" xfId="5" applyFont="1" applyFill="1" applyBorder="1" applyAlignment="1" applyProtection="1">
      <alignment horizontal="left" vertical="center"/>
      <protection hidden="1"/>
    </xf>
    <xf numFmtId="14" fontId="8" fillId="0" borderId="0"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0" fontId="8" fillId="0" borderId="0" xfId="6" applyFont="1" applyFill="1" applyBorder="1" applyAlignment="1" applyProtection="1">
      <alignment vertical="center"/>
      <protection hidden="1"/>
    </xf>
    <xf numFmtId="177" fontId="8" fillId="0" borderId="3" xfId="0" applyNumberFormat="1" applyFont="1" applyFill="1" applyBorder="1" applyAlignment="1" applyProtection="1">
      <alignment vertical="center"/>
      <protection hidden="1"/>
    </xf>
    <xf numFmtId="177" fontId="8" fillId="0" borderId="0" xfId="0" applyNumberFormat="1" applyFont="1" applyFill="1" applyBorder="1" applyAlignment="1" applyProtection="1">
      <alignment vertical="center"/>
      <protection hidden="1"/>
    </xf>
    <xf numFmtId="14" fontId="8" fillId="0" borderId="6" xfId="0" applyNumberFormat="1" applyFont="1" applyFill="1" applyBorder="1" applyAlignment="1" applyProtection="1">
      <alignment vertical="center"/>
      <protection hidden="1"/>
    </xf>
    <xf numFmtId="0" fontId="8" fillId="0" borderId="2"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wrapText="1"/>
      <protection hidden="1"/>
    </xf>
    <xf numFmtId="0" fontId="8" fillId="0" borderId="9" xfId="0" applyFont="1" applyFill="1" applyBorder="1" applyAlignment="1" applyProtection="1">
      <alignment horizontal="centerContinuous" vertical="center"/>
      <protection hidden="1"/>
    </xf>
    <xf numFmtId="0" fontId="14" fillId="0" borderId="10" xfId="0" applyFont="1" applyFill="1" applyBorder="1" applyAlignment="1" applyProtection="1">
      <alignment horizontal="right" vertical="center"/>
      <protection hidden="1"/>
    </xf>
    <xf numFmtId="0" fontId="14" fillId="0" borderId="0" xfId="0" applyFont="1" applyFill="1" applyAlignment="1" applyProtection="1">
      <alignment horizontal="left" indent="1"/>
      <protection hidden="1"/>
    </xf>
    <xf numFmtId="0" fontId="14" fillId="0" borderId="0" xfId="0" applyNumberFormat="1" applyFont="1" applyFill="1" applyBorder="1" applyAlignment="1" applyProtection="1">
      <alignment horizontal="left" vertical="center" indent="1"/>
      <protection hidden="1"/>
    </xf>
    <xf numFmtId="0" fontId="16" fillId="0" borderId="0" xfId="0" applyFont="1" applyFill="1" applyAlignment="1" applyProtection="1">
      <alignment vertical="center"/>
      <protection hidden="1"/>
    </xf>
    <xf numFmtId="38" fontId="8" fillId="0" borderId="3" xfId="2" applyFont="1" applyFill="1" applyBorder="1" applyAlignment="1" applyProtection="1">
      <alignment vertical="center"/>
      <protection locked="0"/>
    </xf>
    <xf numFmtId="0" fontId="30" fillId="0" borderId="0" xfId="0" applyFont="1" applyFill="1" applyAlignment="1">
      <alignment vertical="center"/>
    </xf>
    <xf numFmtId="0" fontId="16" fillId="0" borderId="0" xfId="0" applyFont="1" applyFill="1" applyAlignment="1">
      <alignment vertical="center"/>
    </xf>
    <xf numFmtId="0" fontId="17" fillId="0" borderId="0" xfId="0" applyFont="1" applyAlignment="1">
      <alignment horizontal="left" vertical="center" indent="1"/>
    </xf>
    <xf numFmtId="0" fontId="17" fillId="0" borderId="0" xfId="0" applyFont="1" applyAlignment="1">
      <alignment horizontal="left" vertical="center" indent="2"/>
    </xf>
    <xf numFmtId="0" fontId="9" fillId="0" borderId="0" xfId="0" applyFont="1" applyFill="1" applyAlignment="1">
      <alignment vertical="center"/>
    </xf>
    <xf numFmtId="0" fontId="8" fillId="0" borderId="0" xfId="0" applyFont="1" applyFill="1" applyAlignment="1" applyProtection="1">
      <protection hidden="1"/>
    </xf>
    <xf numFmtId="0" fontId="8" fillId="0" borderId="12" xfId="0" applyFont="1" applyFill="1" applyBorder="1" applyAlignment="1" applyProtection="1">
      <alignment horizontal="centerContinuous" vertical="center"/>
      <protection hidden="1"/>
    </xf>
    <xf numFmtId="0" fontId="8" fillId="0" borderId="0" xfId="0" applyFont="1" applyFill="1" applyAlignment="1" applyProtection="1">
      <alignment horizontal="right"/>
      <protection hidden="1"/>
    </xf>
    <xf numFmtId="38" fontId="8" fillId="0" borderId="35" xfId="2" applyFont="1" applyFill="1" applyBorder="1" applyAlignment="1" applyProtection="1">
      <alignment horizontal="centerContinuous" vertical="center"/>
      <protection hidden="1"/>
    </xf>
    <xf numFmtId="0" fontId="12" fillId="0" borderId="39"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wrapText="1"/>
      <protection hidden="1"/>
    </xf>
    <xf numFmtId="0" fontId="12" fillId="0" borderId="40" xfId="0" applyFont="1" applyFill="1" applyBorder="1" applyAlignment="1" applyProtection="1">
      <alignment horizontal="center" vertical="center"/>
      <protection hidden="1"/>
    </xf>
    <xf numFmtId="0" fontId="6" fillId="0" borderId="31" xfId="0" applyFont="1" applyFill="1" applyBorder="1" applyAlignment="1" applyProtection="1">
      <alignment horizontal="center" vertical="center" wrapText="1"/>
      <protection hidden="1"/>
    </xf>
    <xf numFmtId="0" fontId="8" fillId="0" borderId="10" xfId="7" applyFont="1" applyFill="1" applyBorder="1" applyAlignment="1" applyProtection="1">
      <alignment horizontal="right" vertical="center"/>
      <protection hidden="1"/>
    </xf>
    <xf numFmtId="38" fontId="8" fillId="0" borderId="3" xfId="2" applyFont="1" applyFill="1" applyBorder="1" applyAlignment="1" applyProtection="1">
      <alignment vertical="center"/>
      <protection hidden="1"/>
    </xf>
    <xf numFmtId="0" fontId="6" fillId="0" borderId="35" xfId="0" applyFont="1" applyFill="1" applyBorder="1" applyAlignment="1" applyProtection="1">
      <alignment horizontal="centerContinuous" vertical="center" wrapText="1"/>
      <protection hidden="1"/>
    </xf>
    <xf numFmtId="38" fontId="8" fillId="0" borderId="41" xfId="2" applyFont="1" applyFill="1" applyBorder="1" applyAlignment="1" applyProtection="1">
      <alignment vertical="center"/>
      <protection locked="0"/>
    </xf>
    <xf numFmtId="0" fontId="8" fillId="0" borderId="10" xfId="0" applyFont="1" applyFill="1" applyBorder="1" applyAlignment="1" applyProtection="1">
      <alignment horizontal="centerContinuous" vertical="center"/>
      <protection hidden="1"/>
    </xf>
    <xf numFmtId="0" fontId="7" fillId="0" borderId="10" xfId="0" applyFont="1" applyFill="1" applyBorder="1" applyAlignment="1" applyProtection="1">
      <alignment horizontal="centerContinuous" vertical="center"/>
      <protection hidden="1"/>
    </xf>
    <xf numFmtId="0" fontId="8" fillId="0" borderId="10" xfId="5" applyFont="1" applyFill="1" applyBorder="1" applyAlignment="1" applyProtection="1">
      <alignment vertical="center"/>
      <protection hidden="1"/>
    </xf>
    <xf numFmtId="0" fontId="8" fillId="0" borderId="45" xfId="5" applyFont="1" applyFill="1" applyBorder="1" applyAlignment="1" applyProtection="1">
      <alignment horizontal="left" vertical="center"/>
      <protection hidden="1"/>
    </xf>
    <xf numFmtId="2" fontId="8" fillId="0" borderId="3" xfId="2" applyNumberFormat="1" applyFont="1" applyFill="1" applyBorder="1" applyAlignment="1" applyProtection="1">
      <alignment vertical="center"/>
      <protection hidden="1"/>
    </xf>
    <xf numFmtId="0" fontId="8" fillId="0" borderId="46" xfId="5" applyFont="1" applyFill="1" applyBorder="1" applyAlignment="1" applyProtection="1">
      <alignment horizontal="left" vertical="center"/>
      <protection hidden="1"/>
    </xf>
    <xf numFmtId="0" fontId="8" fillId="0" borderId="10" xfId="10" applyFont="1" applyFill="1" applyBorder="1" applyAlignment="1" applyProtection="1">
      <alignment vertical="center"/>
      <protection hidden="1"/>
    </xf>
    <xf numFmtId="0" fontId="6" fillId="0" borderId="8" xfId="0" applyFont="1" applyFill="1" applyBorder="1" applyAlignment="1" applyProtection="1">
      <alignment horizontal="center" vertical="center"/>
      <protection hidden="1"/>
    </xf>
    <xf numFmtId="0" fontId="7" fillId="0" borderId="3" xfId="0" applyFont="1" applyFill="1" applyBorder="1" applyAlignment="1" applyProtection="1">
      <alignment vertical="center" wrapText="1"/>
      <protection locked="0"/>
    </xf>
    <xf numFmtId="0" fontId="7" fillId="0" borderId="20" xfId="0" applyFont="1" applyFill="1" applyBorder="1" applyAlignment="1" applyProtection="1">
      <alignment horizontal="right" vertical="center"/>
      <protection locked="0"/>
    </xf>
    <xf numFmtId="0" fontId="8" fillId="0" borderId="2" xfId="10" applyFont="1" applyFill="1" applyBorder="1" applyAlignment="1" applyProtection="1">
      <alignment vertical="center"/>
      <protection hidden="1"/>
    </xf>
    <xf numFmtId="0" fontId="7" fillId="0" borderId="44" xfId="0" applyFont="1" applyFill="1" applyBorder="1" applyAlignment="1" applyProtection="1">
      <alignment vertical="center"/>
      <protection locked="0"/>
    </xf>
    <xf numFmtId="0" fontId="8" fillId="0" borderId="0" xfId="0" applyFont="1" applyFill="1" applyBorder="1" applyAlignment="1" applyProtection="1">
      <alignment horizontal="left" vertical="top" indent="1"/>
      <protection hidden="1"/>
    </xf>
    <xf numFmtId="0" fontId="7" fillId="0" borderId="47" xfId="0" applyFont="1" applyFill="1" applyBorder="1" applyAlignment="1" applyProtection="1">
      <alignment horizontal="right" vertical="center"/>
      <protection locked="0"/>
    </xf>
    <xf numFmtId="0" fontId="7" fillId="0" borderId="31" xfId="0" applyFont="1" applyFill="1" applyBorder="1" applyAlignment="1" applyProtection="1">
      <alignment vertical="center"/>
      <protection locked="0"/>
    </xf>
    <xf numFmtId="0" fontId="8" fillId="0" borderId="8" xfId="5" applyFont="1" applyFill="1" applyBorder="1" applyAlignment="1" applyProtection="1">
      <alignment horizontal="left" vertical="center"/>
      <protection hidden="1"/>
    </xf>
    <xf numFmtId="2" fontId="7" fillId="0" borderId="3" xfId="2" applyNumberFormat="1" applyFont="1" applyFill="1" applyBorder="1" applyAlignment="1" applyProtection="1">
      <alignment vertical="center"/>
      <protection locked="0"/>
    </xf>
    <xf numFmtId="38" fontId="7" fillId="0" borderId="17" xfId="2" applyNumberFormat="1" applyFont="1" applyFill="1" applyBorder="1" applyAlignment="1" applyProtection="1">
      <alignment vertical="center"/>
      <protection locked="0"/>
    </xf>
    <xf numFmtId="0" fontId="8" fillId="0" borderId="9" xfId="0" applyFont="1" applyFill="1" applyBorder="1" applyAlignment="1" applyProtection="1">
      <protection hidden="1"/>
    </xf>
    <xf numFmtId="0" fontId="8" fillId="0" borderId="14" xfId="0" applyFont="1" applyFill="1" applyBorder="1" applyAlignment="1" applyProtection="1">
      <protection hidden="1"/>
    </xf>
    <xf numFmtId="0" fontId="8" fillId="0" borderId="1" xfId="0" applyFont="1" applyFill="1" applyBorder="1" applyAlignment="1" applyProtection="1">
      <protection hidden="1"/>
    </xf>
    <xf numFmtId="0" fontId="8" fillId="0" borderId="15" xfId="0" applyFont="1" applyFill="1" applyBorder="1" applyAlignment="1" applyProtection="1">
      <protection hidden="1"/>
    </xf>
    <xf numFmtId="0" fontId="8" fillId="0" borderId="16" xfId="0" applyFont="1" applyFill="1" applyBorder="1" applyAlignment="1" applyProtection="1">
      <protection hidden="1"/>
    </xf>
    <xf numFmtId="0" fontId="12" fillId="0" borderId="0" xfId="0" applyFont="1" applyFill="1" applyAlignment="1" applyProtection="1">
      <alignment horizontal="center" vertical="center"/>
      <protection hidden="1"/>
    </xf>
    <xf numFmtId="0" fontId="8" fillId="0" borderId="3"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hidden="1"/>
    </xf>
    <xf numFmtId="0" fontId="12" fillId="0" borderId="10" xfId="0" applyFont="1" applyFill="1" applyBorder="1" applyAlignment="1" applyProtection="1">
      <alignment horizontal="center" vertical="center"/>
      <protection hidden="1"/>
    </xf>
    <xf numFmtId="0" fontId="8" fillId="0" borderId="41" xfId="0" applyFont="1" applyFill="1" applyBorder="1" applyAlignment="1" applyProtection="1">
      <alignment horizontal="center" vertical="center"/>
      <protection hidden="1"/>
    </xf>
    <xf numFmtId="179" fontId="8" fillId="0" borderId="3" xfId="2" applyNumberFormat="1" applyFont="1" applyFill="1" applyBorder="1" applyAlignment="1" applyProtection="1">
      <alignment vertical="center"/>
      <protection locked="0"/>
    </xf>
    <xf numFmtId="179" fontId="8" fillId="0" borderId="3" xfId="2" applyNumberFormat="1" applyFont="1" applyFill="1" applyBorder="1" applyAlignment="1" applyProtection="1">
      <alignment vertical="center"/>
      <protection hidden="1"/>
    </xf>
    <xf numFmtId="38" fontId="8" fillId="0" borderId="20" xfId="2" applyFont="1" applyFill="1" applyBorder="1" applyAlignment="1" applyProtection="1">
      <alignment vertical="center"/>
      <protection hidden="1"/>
    </xf>
    <xf numFmtId="0" fontId="12" fillId="0" borderId="48" xfId="0" applyFont="1" applyFill="1" applyBorder="1" applyAlignment="1" applyProtection="1">
      <alignment horizontal="center" vertical="center"/>
      <protection hidden="1"/>
    </xf>
    <xf numFmtId="0" fontId="8" fillId="0" borderId="15" xfId="0" applyFont="1" applyFill="1" applyBorder="1" applyAlignment="1" applyProtection="1">
      <alignment horizontal="center" vertical="center"/>
      <protection hidden="1"/>
    </xf>
    <xf numFmtId="0" fontId="8" fillId="0" borderId="13" xfId="0" applyFont="1" applyFill="1" applyBorder="1" applyAlignment="1" applyProtection="1">
      <alignment horizontal="centerContinuous" vertical="center"/>
      <protection hidden="1"/>
    </xf>
    <xf numFmtId="0" fontId="8" fillId="0" borderId="47" xfId="0" applyFont="1" applyFill="1" applyBorder="1" applyAlignment="1" applyProtection="1">
      <alignment horizontal="center" vertical="center"/>
      <protection hidden="1"/>
    </xf>
    <xf numFmtId="0" fontId="6" fillId="0" borderId="17" xfId="0" applyFont="1" applyFill="1" applyBorder="1" applyAlignment="1" applyProtection="1">
      <alignment horizontal="center" vertical="center" wrapText="1"/>
      <protection hidden="1"/>
    </xf>
    <xf numFmtId="0" fontId="8" fillId="0" borderId="41" xfId="0" applyFont="1" applyFill="1" applyBorder="1" applyAlignment="1" applyProtection="1">
      <alignment vertical="center" wrapText="1"/>
      <protection hidden="1"/>
    </xf>
    <xf numFmtId="0" fontId="14" fillId="0" borderId="10" xfId="7" applyFont="1" applyFill="1" applyBorder="1" applyAlignment="1" applyProtection="1">
      <alignment horizontal="right" vertical="center"/>
      <protection hidden="1"/>
    </xf>
    <xf numFmtId="0" fontId="12" fillId="0" borderId="0" xfId="0" applyFont="1" applyFill="1" applyAlignment="1" applyProtection="1">
      <alignment vertical="center"/>
      <protection hidden="1"/>
    </xf>
    <xf numFmtId="0" fontId="12" fillId="0" borderId="2" xfId="0" applyFont="1" applyFill="1" applyBorder="1" applyAlignment="1" applyProtection="1">
      <alignment vertical="center"/>
      <protection hidden="1"/>
    </xf>
    <xf numFmtId="0" fontId="8" fillId="0" borderId="49" xfId="0" applyFont="1" applyFill="1" applyBorder="1" applyAlignment="1" applyProtection="1">
      <alignment horizontal="center" vertical="center"/>
      <protection hidden="1"/>
    </xf>
    <xf numFmtId="0" fontId="8" fillId="0" borderId="31" xfId="0" applyFont="1" applyFill="1" applyBorder="1" applyAlignment="1" applyProtection="1">
      <alignment horizontal="centerContinuous" vertical="center" wrapText="1"/>
      <protection hidden="1"/>
    </xf>
    <xf numFmtId="0" fontId="8" fillId="0" borderId="49" xfId="0" applyFont="1" applyFill="1" applyBorder="1" applyAlignment="1" applyProtection="1">
      <alignment vertical="center" wrapText="1"/>
      <protection hidden="1"/>
    </xf>
    <xf numFmtId="0" fontId="8" fillId="0" borderId="0" xfId="0" applyFont="1" applyFill="1" applyAlignment="1" applyProtection="1">
      <alignment vertical="center" textRotation="3"/>
      <protection hidden="1"/>
    </xf>
    <xf numFmtId="0" fontId="7" fillId="0" borderId="0" xfId="0" applyFont="1" applyFill="1" applyAlignment="1" applyProtection="1">
      <protection hidden="1"/>
    </xf>
    <xf numFmtId="0" fontId="8" fillId="0" borderId="16" xfId="0" applyFont="1" applyFill="1" applyBorder="1" applyAlignment="1" applyProtection="1">
      <alignment horizontal="centerContinuous" vertical="center"/>
      <protection hidden="1"/>
    </xf>
    <xf numFmtId="38" fontId="8" fillId="0" borderId="41" xfId="2" applyFont="1" applyFill="1" applyBorder="1" applyAlignment="1" applyProtection="1">
      <alignment vertical="center"/>
      <protection hidden="1"/>
    </xf>
    <xf numFmtId="0" fontId="12" fillId="0" borderId="50" xfId="0" applyFont="1" applyFill="1" applyBorder="1" applyAlignment="1" applyProtection="1">
      <alignment horizontal="center" vertical="center"/>
      <protection hidden="1"/>
    </xf>
    <xf numFmtId="38" fontId="8" fillId="0" borderId="51" xfId="2" applyFont="1" applyFill="1" applyBorder="1" applyAlignment="1" applyProtection="1">
      <alignment vertical="center"/>
      <protection locked="0"/>
    </xf>
    <xf numFmtId="49" fontId="8" fillId="0" borderId="0" xfId="0" applyNumberFormat="1"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protection hidden="1"/>
    </xf>
    <xf numFmtId="0" fontId="8" fillId="0" borderId="42" xfId="0" applyFont="1" applyFill="1" applyBorder="1" applyAlignment="1" applyProtection="1">
      <alignment horizontal="center" vertical="center"/>
      <protection hidden="1"/>
    </xf>
    <xf numFmtId="0" fontId="6" fillId="0" borderId="40" xfId="0" applyFont="1" applyFill="1" applyBorder="1" applyAlignment="1" applyProtection="1">
      <alignment horizontal="center" vertical="center"/>
      <protection hidden="1"/>
    </xf>
    <xf numFmtId="0" fontId="8" fillId="0" borderId="0" xfId="0" applyFont="1" applyFill="1" applyAlignment="1" applyProtection="1">
      <alignment horizontal="centerContinuous"/>
      <protection hidden="1"/>
    </xf>
    <xf numFmtId="0" fontId="6" fillId="0" borderId="14" xfId="0" applyFont="1" applyFill="1" applyBorder="1" applyAlignment="1" applyProtection="1">
      <alignment horizontal="centerContinuous" vertical="center"/>
      <protection hidden="1"/>
    </xf>
    <xf numFmtId="0" fontId="12" fillId="0" borderId="53" xfId="0" applyFont="1" applyFill="1" applyBorder="1" applyAlignment="1" applyProtection="1">
      <alignment horizontal="center" vertical="center"/>
      <protection hidden="1"/>
    </xf>
    <xf numFmtId="0" fontId="6"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8" fillId="0" borderId="31" xfId="0" applyFont="1" applyFill="1" applyBorder="1" applyAlignment="1" applyProtection="1">
      <alignment horizontal="center" vertical="center" wrapText="1"/>
      <protection hidden="1"/>
    </xf>
    <xf numFmtId="38" fontId="8" fillId="0" borderId="54" xfId="2" applyFont="1" applyFill="1" applyBorder="1" applyAlignment="1" applyProtection="1">
      <alignment vertical="center"/>
      <protection hidden="1"/>
    </xf>
    <xf numFmtId="38" fontId="8" fillId="0" borderId="20" xfId="2" applyFont="1" applyFill="1" applyBorder="1" applyAlignment="1" applyProtection="1">
      <alignment vertical="center"/>
      <protection locked="0"/>
    </xf>
    <xf numFmtId="38" fontId="8" fillId="0" borderId="55" xfId="2" applyFont="1" applyFill="1" applyBorder="1" applyAlignment="1" applyProtection="1">
      <alignment vertical="center"/>
      <protection hidden="1"/>
    </xf>
    <xf numFmtId="38" fontId="8" fillId="0" borderId="31" xfId="2" applyFont="1" applyFill="1" applyBorder="1" applyAlignment="1" applyProtection="1">
      <alignment vertical="center"/>
      <protection locked="0"/>
    </xf>
    <xf numFmtId="38" fontId="8" fillId="0" borderId="56" xfId="2" applyFont="1" applyFill="1" applyBorder="1" applyAlignment="1" applyProtection="1">
      <alignment vertical="center"/>
      <protection hidden="1"/>
    </xf>
    <xf numFmtId="38" fontId="8" fillId="0" borderId="44" xfId="2" applyFont="1" applyFill="1" applyBorder="1" applyAlignment="1" applyProtection="1">
      <alignment vertical="center"/>
      <protection hidden="1"/>
    </xf>
    <xf numFmtId="38" fontId="8" fillId="0" borderId="57" xfId="2" applyFont="1" applyFill="1" applyBorder="1" applyAlignment="1" applyProtection="1">
      <alignment vertical="center"/>
      <protection hidden="1"/>
    </xf>
    <xf numFmtId="38" fontId="8" fillId="0" borderId="58" xfId="2" applyFont="1" applyFill="1" applyBorder="1" applyAlignment="1" applyProtection="1">
      <alignment vertical="center"/>
      <protection hidden="1"/>
    </xf>
    <xf numFmtId="38" fontId="8" fillId="0" borderId="59" xfId="2" applyFont="1" applyFill="1" applyBorder="1" applyAlignment="1" applyProtection="1">
      <alignment vertical="center"/>
      <protection hidden="1"/>
    </xf>
    <xf numFmtId="38" fontId="8" fillId="0" borderId="31" xfId="2" applyFont="1" applyFill="1" applyBorder="1" applyAlignment="1" applyProtection="1">
      <alignment vertical="center"/>
      <protection hidden="1"/>
    </xf>
    <xf numFmtId="0" fontId="8" fillId="0" borderId="33" xfId="0" applyFont="1" applyFill="1" applyBorder="1" applyAlignment="1" applyProtection="1">
      <alignment horizontal="center" vertical="center"/>
      <protection hidden="1"/>
    </xf>
    <xf numFmtId="0" fontId="6" fillId="0" borderId="3" xfId="8" applyFont="1" applyFill="1" applyBorder="1" applyAlignment="1" applyProtection="1">
      <alignment horizontal="center" vertical="center" wrapText="1"/>
      <protection locked="0" hidden="1"/>
    </xf>
    <xf numFmtId="38" fontId="8" fillId="0" borderId="44" xfId="2" applyFont="1" applyFill="1" applyBorder="1" applyAlignment="1" applyProtection="1">
      <alignment vertical="center"/>
      <protection locked="0"/>
    </xf>
    <xf numFmtId="38" fontId="8" fillId="0" borderId="58" xfId="2" applyFont="1" applyFill="1" applyBorder="1" applyAlignment="1" applyProtection="1">
      <alignment vertical="center"/>
      <protection locked="0"/>
    </xf>
    <xf numFmtId="38" fontId="8" fillId="0" borderId="60" xfId="2" applyFont="1" applyFill="1" applyBorder="1" applyAlignment="1" applyProtection="1">
      <alignment vertical="center"/>
      <protection hidden="1"/>
    </xf>
    <xf numFmtId="38" fontId="8" fillId="0" borderId="61" xfId="2" applyFont="1" applyFill="1" applyBorder="1" applyAlignment="1" applyProtection="1">
      <alignment vertical="center"/>
      <protection hidden="1"/>
    </xf>
    <xf numFmtId="38" fontId="8" fillId="0" borderId="62" xfId="2" applyFont="1" applyFill="1" applyBorder="1" applyAlignment="1" applyProtection="1">
      <alignment vertical="center"/>
      <protection hidden="1"/>
    </xf>
    <xf numFmtId="0" fontId="8" fillId="0" borderId="54"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6" fillId="0" borderId="0" xfId="0" applyFont="1" applyFill="1" applyBorder="1" applyAlignment="1" applyProtection="1">
      <alignment horizontal="centerContinuous" vertical="center"/>
      <protection hidden="1"/>
    </xf>
    <xf numFmtId="0" fontId="6" fillId="0" borderId="0" xfId="0" applyFont="1" applyFill="1" applyBorder="1" applyAlignment="1" applyProtection="1">
      <alignment horizontal="centerContinuous" vertical="center" wrapText="1"/>
      <protection hidden="1"/>
    </xf>
    <xf numFmtId="0" fontId="10" fillId="0" borderId="0" xfId="0" applyFont="1" applyFill="1" applyAlignment="1">
      <alignment horizontal="centerContinuous" vertical="center"/>
    </xf>
    <xf numFmtId="0" fontId="10" fillId="0" borderId="0" xfId="0" applyFont="1" applyFill="1" applyBorder="1" applyAlignment="1">
      <alignment vertical="center"/>
    </xf>
    <xf numFmtId="0" fontId="8" fillId="0" borderId="0" xfId="0" quotePrefix="1" applyFont="1" applyFill="1" applyAlignment="1">
      <alignment vertical="center"/>
    </xf>
    <xf numFmtId="0" fontId="7" fillId="0" borderId="0" xfId="0" applyFont="1" applyFill="1" applyAlignment="1">
      <alignment vertical="center" wrapText="1"/>
    </xf>
    <xf numFmtId="0" fontId="7" fillId="0" borderId="0" xfId="0" applyFont="1" applyFill="1"/>
    <xf numFmtId="0" fontId="7" fillId="0" borderId="41" xfId="0" applyFont="1" applyFill="1" applyBorder="1" applyAlignment="1" applyProtection="1">
      <alignment vertical="center"/>
      <protection locked="0"/>
    </xf>
    <xf numFmtId="0" fontId="7" fillId="0" borderId="62" xfId="0" applyFont="1" applyFill="1" applyBorder="1" applyAlignment="1" applyProtection="1">
      <alignment vertical="center"/>
      <protection locked="0"/>
    </xf>
    <xf numFmtId="0" fontId="12" fillId="0" borderId="15" xfId="0" applyFont="1" applyFill="1" applyBorder="1" applyAlignment="1" applyProtection="1">
      <alignment horizontal="left" vertical="center"/>
      <protection locked="0"/>
    </xf>
    <xf numFmtId="49" fontId="7" fillId="0" borderId="3" xfId="0" applyNumberFormat="1" applyFont="1" applyFill="1" applyBorder="1" applyAlignment="1" applyProtection="1">
      <alignment horizontal="left" vertical="center"/>
      <protection locked="0"/>
    </xf>
    <xf numFmtId="0" fontId="7" fillId="0" borderId="0" xfId="0" applyFont="1" applyFill="1" applyProtection="1">
      <protection hidden="1"/>
    </xf>
    <xf numFmtId="0" fontId="8" fillId="0" borderId="3" xfId="0" applyFont="1" applyFill="1" applyBorder="1" applyAlignment="1" applyProtection="1">
      <alignment horizontal="centerContinuous" vertical="center"/>
      <protection locked="0"/>
    </xf>
    <xf numFmtId="0" fontId="6" fillId="0" borderId="15" xfId="0" applyFont="1" applyFill="1" applyBorder="1" applyAlignment="1" applyProtection="1">
      <alignment horizontal="center" vertical="center"/>
      <protection locked="0"/>
    </xf>
    <xf numFmtId="0" fontId="8" fillId="0" borderId="19" xfId="0" applyNumberFormat="1" applyFont="1" applyFill="1" applyBorder="1" applyAlignment="1" applyProtection="1">
      <alignment vertical="center"/>
      <protection locked="0"/>
    </xf>
    <xf numFmtId="0" fontId="8" fillId="0" borderId="13" xfId="0" applyFont="1" applyFill="1" applyBorder="1" applyAlignment="1" applyProtection="1">
      <alignment vertical="center"/>
      <protection locked="0"/>
    </xf>
    <xf numFmtId="0" fontId="8" fillId="0" borderId="3" xfId="0" applyNumberFormat="1" applyFont="1" applyFill="1" applyBorder="1" applyAlignment="1" applyProtection="1">
      <alignment vertical="center"/>
      <protection locked="0"/>
    </xf>
    <xf numFmtId="0" fontId="21" fillId="0" borderId="0" xfId="0" applyFont="1" applyFill="1" applyBorder="1" applyAlignment="1" applyProtection="1">
      <alignment vertical="center"/>
      <protection hidden="1"/>
    </xf>
    <xf numFmtId="0" fontId="8" fillId="0" borderId="20" xfId="0" applyFont="1" applyFill="1" applyBorder="1" applyAlignment="1" applyProtection="1">
      <alignment horizontal="right" vertical="center"/>
      <protection locked="0"/>
    </xf>
    <xf numFmtId="0" fontId="8" fillId="0" borderId="19" xfId="0" applyFont="1" applyFill="1" applyBorder="1" applyAlignment="1" applyProtection="1">
      <alignment vertical="center"/>
      <protection locked="0"/>
    </xf>
    <xf numFmtId="0" fontId="8" fillId="0" borderId="63" xfId="0"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8" fillId="0" borderId="8" xfId="0" applyFont="1" applyFill="1" applyBorder="1" applyAlignment="1" applyProtection="1">
      <alignment horizontal="right" vertical="center"/>
      <protection hidden="1"/>
    </xf>
    <xf numFmtId="181" fontId="8" fillId="0" borderId="3" xfId="0" applyNumberFormat="1" applyFont="1" applyFill="1" applyBorder="1" applyAlignment="1" applyProtection="1">
      <alignment vertical="center"/>
      <protection hidden="1"/>
    </xf>
    <xf numFmtId="0" fontId="8" fillId="0" borderId="20" xfId="0" applyNumberFormat="1" applyFont="1" applyFill="1" applyBorder="1" applyAlignment="1" applyProtection="1">
      <alignment horizontal="left" vertical="center"/>
      <protection locked="0"/>
    </xf>
    <xf numFmtId="0" fontId="8" fillId="0" borderId="17" xfId="0" applyFont="1" applyFill="1" applyBorder="1" applyAlignment="1" applyProtection="1">
      <alignment horizontal="left" vertical="center"/>
      <protection locked="0"/>
    </xf>
    <xf numFmtId="0" fontId="8" fillId="0" borderId="0" xfId="0" applyFont="1" applyFill="1" applyAlignment="1">
      <alignment horizontal="left" vertical="center" indent="4"/>
    </xf>
    <xf numFmtId="0" fontId="17" fillId="0" borderId="0" xfId="0" applyFont="1" applyBorder="1" applyAlignment="1">
      <alignment vertical="center" wrapText="1"/>
    </xf>
    <xf numFmtId="0" fontId="17" fillId="0" borderId="0" xfId="0" applyFont="1" applyFill="1" applyAlignment="1">
      <alignment vertical="center"/>
    </xf>
    <xf numFmtId="0" fontId="24" fillId="0" borderId="0" xfId="0" applyFont="1" applyFill="1" applyAlignment="1">
      <alignment vertical="center"/>
    </xf>
    <xf numFmtId="0" fontId="31" fillId="0" borderId="0" xfId="0" applyFont="1" applyAlignment="1">
      <alignment vertical="center"/>
    </xf>
    <xf numFmtId="0" fontId="32" fillId="0" borderId="0" xfId="0" applyFont="1" applyFill="1" applyBorder="1" applyAlignment="1" applyProtection="1">
      <alignment vertical="center"/>
      <protection hidden="1"/>
    </xf>
    <xf numFmtId="0" fontId="32" fillId="0" borderId="0" xfId="0" applyFont="1" applyFill="1" applyAlignment="1" applyProtection="1">
      <alignment vertical="center"/>
      <protection hidden="1"/>
    </xf>
    <xf numFmtId="0" fontId="32" fillId="0" borderId="0" xfId="0" applyFont="1" applyFill="1" applyBorder="1" applyAlignment="1" applyProtection="1">
      <alignment horizontal="centerContinuous" vertical="center"/>
      <protection hidden="1"/>
    </xf>
    <xf numFmtId="0" fontId="32" fillId="0" borderId="0" xfId="0" applyFont="1" applyFill="1" applyAlignment="1" applyProtection="1">
      <protection hidden="1"/>
    </xf>
    <xf numFmtId="0" fontId="32" fillId="0" borderId="0" xfId="0" applyFont="1" applyFill="1" applyBorder="1" applyAlignment="1" applyProtection="1">
      <alignment horizontal="center" vertical="center"/>
      <protection hidden="1"/>
    </xf>
    <xf numFmtId="0" fontId="32" fillId="0" borderId="0" xfId="0" applyFont="1" applyFill="1" applyAlignment="1" applyProtection="1">
      <alignment horizontal="centerContinuous" vertical="center"/>
      <protection hidden="1"/>
    </xf>
    <xf numFmtId="0" fontId="32" fillId="0" borderId="0" xfId="10" applyFont="1" applyFill="1" applyBorder="1" applyAlignment="1" applyProtection="1">
      <alignment vertical="center"/>
      <protection hidden="1"/>
    </xf>
    <xf numFmtId="0" fontId="12" fillId="0" borderId="64" xfId="0" applyFont="1" applyFill="1" applyBorder="1" applyAlignment="1" applyProtection="1">
      <alignment horizontal="center" vertical="center"/>
      <protection hidden="1"/>
    </xf>
    <xf numFmtId="0" fontId="32" fillId="0" borderId="8" xfId="0" applyFont="1" applyFill="1" applyBorder="1" applyAlignment="1" applyProtection="1">
      <alignment horizontal="centerContinuous" vertical="center"/>
      <protection hidden="1"/>
    </xf>
    <xf numFmtId="0" fontId="32" fillId="0" borderId="3" xfId="0" applyFont="1" applyFill="1" applyBorder="1" applyAlignment="1" applyProtection="1">
      <alignment horizontal="centerContinuous" vertical="center"/>
      <protection hidden="1"/>
    </xf>
    <xf numFmtId="0" fontId="32" fillId="0" borderId="17" xfId="0" applyFont="1" applyFill="1" applyBorder="1" applyAlignment="1" applyProtection="1">
      <alignment horizontal="centerContinuous" vertical="center"/>
      <protection hidden="1"/>
    </xf>
    <xf numFmtId="0" fontId="32" fillId="0" borderId="3" xfId="0" applyFont="1" applyFill="1" applyBorder="1" applyAlignment="1" applyProtection="1">
      <alignment vertical="center"/>
      <protection hidden="1"/>
    </xf>
    <xf numFmtId="0" fontId="32" fillId="0" borderId="0" xfId="0" applyFont="1" applyFill="1" applyAlignment="1">
      <alignment vertical="center"/>
    </xf>
    <xf numFmtId="0" fontId="32" fillId="0" borderId="19" xfId="0" applyFont="1" applyFill="1" applyBorder="1" applyAlignment="1" applyProtection="1">
      <alignment horizontal="centerContinuous" vertical="center"/>
      <protection hidden="1"/>
    </xf>
    <xf numFmtId="0" fontId="32" fillId="0" borderId="20" xfId="0" applyFont="1" applyFill="1" applyBorder="1" applyAlignment="1" applyProtection="1">
      <alignment horizontal="centerContinuous" vertical="center"/>
      <protection hidden="1"/>
    </xf>
    <xf numFmtId="0" fontId="32" fillId="0" borderId="14" xfId="0" applyFont="1" applyFill="1" applyBorder="1" applyAlignment="1" applyProtection="1">
      <alignment horizontal="centerContinuous" vertical="center"/>
      <protection hidden="1"/>
    </xf>
    <xf numFmtId="0" fontId="32" fillId="0" borderId="15" xfId="0" applyFont="1" applyFill="1" applyBorder="1" applyAlignment="1" applyProtection="1">
      <alignment horizontal="centerContinuous" vertical="center"/>
      <protection hidden="1"/>
    </xf>
    <xf numFmtId="0" fontId="32" fillId="0" borderId="18" xfId="0" applyFont="1" applyFill="1" applyBorder="1" applyAlignment="1" applyProtection="1">
      <alignment horizontal="centerContinuous" vertical="center"/>
      <protection hidden="1"/>
    </xf>
    <xf numFmtId="0" fontId="6" fillId="0" borderId="14" xfId="0" applyFont="1" applyFill="1" applyBorder="1" applyAlignment="1" applyProtection="1">
      <alignment horizontal="center" vertical="center"/>
      <protection hidden="1"/>
    </xf>
    <xf numFmtId="38" fontId="32" fillId="0" borderId="35" xfId="2" applyFont="1" applyFill="1" applyBorder="1" applyAlignment="1" applyProtection="1">
      <alignment horizontal="centerContinuous" vertical="center"/>
      <protection hidden="1"/>
    </xf>
    <xf numFmtId="0" fontId="32" fillId="0" borderId="21" xfId="0" applyFont="1" applyFill="1" applyBorder="1" applyAlignment="1" applyProtection="1">
      <alignment horizontal="centerContinuous" vertical="center"/>
      <protection hidden="1"/>
    </xf>
    <xf numFmtId="38" fontId="32" fillId="0" borderId="31" xfId="2" applyFont="1" applyFill="1" applyBorder="1" applyAlignment="1" applyProtection="1">
      <alignment horizontal="centerContinuous" vertical="center"/>
      <protection hidden="1"/>
    </xf>
    <xf numFmtId="0" fontId="32" fillId="0" borderId="2" xfId="0" applyFont="1" applyFill="1" applyBorder="1" applyAlignment="1" applyProtection="1">
      <alignment vertical="center"/>
      <protection hidden="1"/>
    </xf>
    <xf numFmtId="0" fontId="6" fillId="0" borderId="65" xfId="0" applyFont="1" applyFill="1" applyBorder="1" applyAlignment="1" applyProtection="1">
      <alignment horizontal="center" vertical="center"/>
      <protection hidden="1"/>
    </xf>
    <xf numFmtId="0" fontId="32" fillId="0" borderId="9" xfId="0" applyFont="1" applyFill="1" applyBorder="1" applyAlignment="1" applyProtection="1">
      <alignment vertical="center"/>
      <protection hidden="1"/>
    </xf>
    <xf numFmtId="0" fontId="32" fillId="0" borderId="17" xfId="0" applyFont="1" applyFill="1" applyBorder="1" applyAlignment="1" applyProtection="1">
      <alignment vertical="center"/>
      <protection hidden="1"/>
    </xf>
    <xf numFmtId="0" fontId="32" fillId="0" borderId="43" xfId="0" applyFont="1" applyFill="1" applyBorder="1" applyAlignment="1" applyProtection="1">
      <alignment vertical="center"/>
      <protection hidden="1"/>
    </xf>
    <xf numFmtId="0" fontId="32" fillId="0" borderId="0" xfId="0" applyFont="1" applyFill="1" applyAlignment="1" applyProtection="1">
      <alignment vertical="center" textRotation="3"/>
      <protection hidden="1"/>
    </xf>
    <xf numFmtId="0" fontId="32" fillId="0" borderId="0" xfId="0" applyFont="1" applyFill="1" applyAlignment="1" applyProtection="1">
      <alignment horizontal="centerContinuous" vertical="center" wrapText="1"/>
      <protection hidden="1"/>
    </xf>
    <xf numFmtId="0" fontId="32" fillId="0" borderId="1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32" fillId="0" borderId="1" xfId="0" applyFont="1" applyFill="1" applyBorder="1" applyAlignment="1" applyProtection="1">
      <alignment horizontal="centerContinuous" vertical="center"/>
      <protection hidden="1"/>
    </xf>
    <xf numFmtId="0" fontId="12" fillId="0" borderId="14" xfId="0" applyFont="1" applyFill="1" applyBorder="1" applyAlignment="1" applyProtection="1">
      <alignment horizontal="center" vertical="center"/>
      <protection hidden="1"/>
    </xf>
    <xf numFmtId="0" fontId="12" fillId="0" borderId="65" xfId="0" applyFont="1" applyFill="1" applyBorder="1" applyAlignment="1" applyProtection="1">
      <alignment horizontal="center" vertical="center"/>
      <protection hidden="1"/>
    </xf>
    <xf numFmtId="0" fontId="32" fillId="0" borderId="0" xfId="0" applyFont="1" applyFill="1"/>
    <xf numFmtId="0" fontId="32" fillId="0" borderId="0" xfId="0" applyFont="1" applyFill="1" applyBorder="1" applyAlignment="1"/>
    <xf numFmtId="0" fontId="32" fillId="0" borderId="3" xfId="0" applyFont="1" applyFill="1" applyBorder="1" applyAlignment="1" applyProtection="1">
      <alignment vertical="center" wrapText="1"/>
      <protection hidden="1"/>
    </xf>
    <xf numFmtId="0" fontId="32" fillId="0" borderId="0" xfId="0" applyFont="1" applyFill="1" applyBorder="1" applyAlignment="1">
      <alignment vertical="center"/>
    </xf>
    <xf numFmtId="0" fontId="32" fillId="0" borderId="6" xfId="0" applyFont="1" applyFill="1" applyBorder="1" applyAlignment="1" applyProtection="1">
      <alignment horizontal="center" vertical="center"/>
      <protection hidden="1"/>
    </xf>
    <xf numFmtId="0" fontId="32" fillId="0" borderId="8" xfId="0" applyFont="1" applyFill="1" applyBorder="1" applyAlignment="1" applyProtection="1">
      <alignment vertical="center"/>
      <protection hidden="1"/>
    </xf>
    <xf numFmtId="0" fontId="32" fillId="0" borderId="11" xfId="0" applyFont="1" applyFill="1" applyBorder="1" applyAlignment="1" applyProtection="1">
      <alignment horizontal="center" vertical="center"/>
      <protection hidden="1"/>
    </xf>
    <xf numFmtId="0" fontId="32" fillId="0" borderId="3" xfId="0" applyFont="1" applyFill="1" applyBorder="1" applyAlignment="1" applyProtection="1">
      <alignment horizontal="center" vertical="center"/>
      <protection hidden="1"/>
    </xf>
    <xf numFmtId="0" fontId="32" fillId="0" borderId="66" xfId="0" applyFont="1" applyFill="1" applyBorder="1" applyAlignment="1" applyProtection="1">
      <alignment horizontal="center" vertical="center"/>
      <protection hidden="1"/>
    </xf>
    <xf numFmtId="0" fontId="32" fillId="0" borderId="19" xfId="0" applyFont="1" applyFill="1" applyBorder="1" applyAlignment="1" applyProtection="1">
      <alignment vertical="center"/>
      <protection hidden="1"/>
    </xf>
    <xf numFmtId="0" fontId="32" fillId="0" borderId="6" xfId="0" applyFont="1" applyFill="1" applyBorder="1" applyAlignment="1" applyProtection="1">
      <alignment vertical="center"/>
      <protection hidden="1"/>
    </xf>
    <xf numFmtId="0" fontId="32" fillId="0" borderId="21" xfId="0" applyFont="1" applyFill="1" applyBorder="1" applyAlignment="1" applyProtection="1">
      <alignment vertical="center"/>
      <protection hidden="1"/>
    </xf>
    <xf numFmtId="0" fontId="32" fillId="0" borderId="16" xfId="0" applyFont="1" applyFill="1" applyBorder="1" applyAlignment="1" applyProtection="1">
      <alignment vertical="center"/>
      <protection hidden="1"/>
    </xf>
    <xf numFmtId="0" fontId="32" fillId="0" borderId="0" xfId="0" applyFont="1" applyFill="1" applyProtection="1">
      <protection hidden="1"/>
    </xf>
    <xf numFmtId="0" fontId="32" fillId="0" borderId="0" xfId="0" applyFont="1" applyFill="1" applyBorder="1" applyProtection="1">
      <protection hidden="1"/>
    </xf>
    <xf numFmtId="0" fontId="32" fillId="0" borderId="0" xfId="0" applyFont="1" applyFill="1" applyBorder="1" applyAlignment="1" applyProtection="1">
      <alignment horizontal="centerContinuous"/>
      <protection hidden="1"/>
    </xf>
    <xf numFmtId="0" fontId="7" fillId="0" borderId="0" xfId="0" applyFont="1" applyFill="1" applyBorder="1" applyProtection="1">
      <protection hidden="1"/>
    </xf>
    <xf numFmtId="0" fontId="32" fillId="0" borderId="0" xfId="0" applyFont="1" applyFill="1" applyBorder="1" applyAlignment="1" applyProtection="1">
      <protection hidden="1"/>
    </xf>
    <xf numFmtId="0" fontId="32" fillId="0" borderId="10" xfId="0" applyFont="1" applyFill="1" applyBorder="1" applyAlignment="1" applyProtection="1">
      <alignment horizontal="centerContinuous" vertical="center"/>
      <protection hidden="1"/>
    </xf>
    <xf numFmtId="0" fontId="12" fillId="0" borderId="9" xfId="0" applyFont="1" applyFill="1" applyBorder="1" applyAlignment="1" applyProtection="1">
      <alignment horizontal="center" vertical="center"/>
      <protection hidden="1"/>
    </xf>
    <xf numFmtId="38" fontId="32" fillId="0" borderId="0" xfId="2" applyFont="1" applyFill="1" applyBorder="1" applyAlignment="1" applyProtection="1">
      <alignment horizontal="centerContinuous" vertical="center"/>
      <protection hidden="1"/>
    </xf>
    <xf numFmtId="0" fontId="12" fillId="0" borderId="4" xfId="0" applyFont="1" applyFill="1" applyBorder="1" applyAlignment="1" applyProtection="1">
      <alignment vertical="center" wrapText="1"/>
      <protection hidden="1"/>
    </xf>
    <xf numFmtId="0" fontId="32" fillId="0" borderId="13" xfId="0" applyFont="1" applyFill="1" applyBorder="1" applyAlignment="1" applyProtection="1">
      <alignment vertical="center"/>
      <protection hidden="1"/>
    </xf>
    <xf numFmtId="0" fontId="6" fillId="0" borderId="4" xfId="10" applyFont="1" applyFill="1" applyBorder="1" applyAlignment="1" applyProtection="1">
      <alignment horizontal="center" vertical="center"/>
      <protection hidden="1"/>
    </xf>
    <xf numFmtId="0" fontId="6" fillId="0" borderId="39" xfId="0" applyFont="1" applyFill="1" applyBorder="1" applyAlignment="1" applyProtection="1">
      <alignment horizontal="center" vertical="center"/>
      <protection hidden="1"/>
    </xf>
    <xf numFmtId="0" fontId="6" fillId="0" borderId="48" xfId="0" applyFont="1" applyFill="1" applyBorder="1" applyAlignment="1" applyProtection="1">
      <alignment horizontal="center" vertical="center"/>
      <protection hidden="1"/>
    </xf>
    <xf numFmtId="0" fontId="6" fillId="0" borderId="67" xfId="0"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32" fillId="0" borderId="68" xfId="0" applyFont="1" applyFill="1" applyBorder="1" applyAlignment="1" applyProtection="1">
      <alignment horizontal="center" vertical="center"/>
      <protection hidden="1"/>
    </xf>
    <xf numFmtId="0" fontId="6" fillId="0" borderId="50" xfId="0" applyFont="1" applyFill="1" applyBorder="1" applyAlignment="1" applyProtection="1">
      <alignment horizontal="center" vertical="center"/>
      <protection hidden="1"/>
    </xf>
    <xf numFmtId="0" fontId="32" fillId="0" borderId="0" xfId="0" applyFont="1" applyFill="1" applyAlignment="1" applyProtection="1">
      <alignment horizontal="left"/>
      <protection hidden="1"/>
    </xf>
    <xf numFmtId="0" fontId="12" fillId="0" borderId="6" xfId="0" applyFont="1" applyFill="1" applyBorder="1" applyAlignment="1" applyProtection="1">
      <alignment horizontal="center" vertical="center"/>
      <protection hidden="1"/>
    </xf>
    <xf numFmtId="0" fontId="7" fillId="0" borderId="6" xfId="0" applyFont="1" applyFill="1" applyBorder="1" applyAlignment="1" applyProtection="1">
      <alignment vertical="center"/>
      <protection hidden="1"/>
    </xf>
    <xf numFmtId="0" fontId="7" fillId="0" borderId="68" xfId="0" applyFont="1" applyFill="1" applyBorder="1" applyAlignment="1" applyProtection="1">
      <alignment horizontal="center" vertical="center"/>
      <protection hidden="1"/>
    </xf>
    <xf numFmtId="0" fontId="8" fillId="0" borderId="34" xfId="0" applyFont="1" applyFill="1" applyBorder="1" applyAlignment="1" applyProtection="1">
      <alignment horizontal="center" vertical="center"/>
      <protection hidden="1"/>
    </xf>
    <xf numFmtId="0" fontId="12" fillId="0" borderId="0" xfId="0" applyFont="1" applyFill="1" applyAlignment="1" applyProtection="1">
      <alignment horizontal="centerContinuous" vertical="center"/>
      <protection hidden="1"/>
    </xf>
    <xf numFmtId="0" fontId="32" fillId="0" borderId="15" xfId="0" applyFont="1" applyFill="1" applyBorder="1" applyAlignment="1" applyProtection="1">
      <alignment vertical="center"/>
      <protection hidden="1"/>
    </xf>
    <xf numFmtId="0" fontId="32" fillId="0" borderId="41" xfId="0" applyFont="1" applyFill="1" applyBorder="1" applyAlignment="1" applyProtection="1">
      <alignment vertical="center"/>
      <protection locked="0"/>
    </xf>
    <xf numFmtId="184" fontId="32" fillId="0" borderId="0" xfId="0" applyNumberFormat="1" applyFont="1" applyFill="1" applyBorder="1" applyAlignment="1" applyProtection="1">
      <alignment horizontal="centerContinuous" vertical="center"/>
      <protection hidden="1"/>
    </xf>
    <xf numFmtId="0" fontId="32" fillId="0" borderId="10" xfId="0" applyFont="1" applyFill="1" applyBorder="1" applyAlignment="1" applyProtection="1">
      <alignment horizontal="center" vertical="center"/>
      <protection hidden="1"/>
    </xf>
    <xf numFmtId="0" fontId="32" fillId="0" borderId="8" xfId="0" applyFont="1" applyFill="1" applyBorder="1" applyAlignment="1" applyProtection="1">
      <alignment vertical="center"/>
      <protection locked="0"/>
    </xf>
    <xf numFmtId="0" fontId="32" fillId="0" borderId="4" xfId="0" applyNumberFormat="1" applyFont="1" applyFill="1" applyBorder="1" applyAlignment="1" applyProtection="1">
      <alignment horizontal="right" vertical="center"/>
      <protection hidden="1"/>
    </xf>
    <xf numFmtId="176" fontId="32" fillId="0" borderId="41" xfId="0" applyNumberFormat="1" applyFont="1" applyFill="1" applyBorder="1" applyAlignment="1" applyProtection="1">
      <alignment horizontal="center" vertical="center"/>
      <protection hidden="1"/>
    </xf>
    <xf numFmtId="176" fontId="32" fillId="0" borderId="1" xfId="0" applyNumberFormat="1" applyFont="1" applyFill="1" applyBorder="1" applyAlignment="1" applyProtection="1">
      <alignment horizontal="left" vertical="center"/>
      <protection hidden="1"/>
    </xf>
    <xf numFmtId="176" fontId="32" fillId="0" borderId="8" xfId="0" applyNumberFormat="1" applyFont="1" applyFill="1" applyBorder="1" applyAlignment="1" applyProtection="1">
      <alignment horizontal="left" vertical="center"/>
      <protection hidden="1"/>
    </xf>
    <xf numFmtId="0" fontId="32" fillId="0" borderId="19" xfId="0" applyNumberFormat="1" applyFont="1" applyFill="1" applyBorder="1" applyAlignment="1" applyProtection="1">
      <alignment vertical="center"/>
      <protection hidden="1"/>
    </xf>
    <xf numFmtId="0" fontId="32" fillId="0" borderId="1" xfId="0" applyFont="1" applyFill="1" applyBorder="1" applyAlignment="1" applyProtection="1">
      <alignment vertical="center"/>
      <protection hidden="1"/>
    </xf>
    <xf numFmtId="0" fontId="13" fillId="0" borderId="0" xfId="0" applyFont="1" applyFill="1" applyAlignment="1" applyProtection="1">
      <alignment vertical="center"/>
      <protection hidden="1"/>
    </xf>
    <xf numFmtId="0" fontId="32" fillId="0" borderId="20" xfId="0" applyFont="1" applyFill="1" applyBorder="1" applyAlignment="1" applyProtection="1">
      <alignment vertical="center"/>
      <protection hidden="1"/>
    </xf>
    <xf numFmtId="0" fontId="32" fillId="0" borderId="63" xfId="0" applyFont="1" applyFill="1" applyBorder="1" applyAlignment="1" applyProtection="1">
      <alignment vertical="center"/>
      <protection hidden="1"/>
    </xf>
    <xf numFmtId="0" fontId="32" fillId="0" borderId="44" xfId="0" applyFont="1" applyFill="1" applyBorder="1" applyAlignment="1" applyProtection="1">
      <alignment vertical="center"/>
      <protection hidden="1"/>
    </xf>
    <xf numFmtId="0" fontId="32" fillId="0" borderId="31" xfId="0" applyFont="1" applyFill="1" applyBorder="1" applyAlignment="1" applyProtection="1">
      <alignment vertical="center"/>
      <protection hidden="1"/>
    </xf>
    <xf numFmtId="0" fontId="32" fillId="0" borderId="20" xfId="0"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32" fillId="0" borderId="0" xfId="0" applyFont="1" applyFill="1" applyAlignment="1">
      <alignment horizontal="centerContinuous" vertical="center"/>
    </xf>
    <xf numFmtId="0" fontId="32" fillId="0" borderId="10" xfId="0" applyFont="1" applyFill="1" applyBorder="1" applyAlignment="1">
      <alignment horizontal="center" vertical="center"/>
    </xf>
    <xf numFmtId="0" fontId="32" fillId="0" borderId="14" xfId="0" applyFont="1" applyFill="1" applyBorder="1" applyAlignment="1">
      <alignment vertical="center"/>
    </xf>
    <xf numFmtId="0" fontId="7" fillId="0" borderId="8" xfId="0" applyFont="1" applyFill="1" applyBorder="1" applyAlignment="1">
      <alignment horizontal="centerContinuous" vertical="center"/>
    </xf>
    <xf numFmtId="0" fontId="6" fillId="0" borderId="10" xfId="0" applyFont="1" applyFill="1" applyBorder="1" applyAlignment="1" applyProtection="1">
      <alignment horizontal="center" vertical="center"/>
      <protection hidden="1"/>
    </xf>
    <xf numFmtId="0" fontId="32" fillId="0" borderId="2" xfId="0" applyFont="1" applyFill="1" applyBorder="1" applyAlignment="1">
      <alignment vertical="center"/>
    </xf>
    <xf numFmtId="0" fontId="32" fillId="0" borderId="1" xfId="0" applyFont="1" applyFill="1" applyBorder="1" applyAlignment="1">
      <alignment vertical="center"/>
    </xf>
    <xf numFmtId="0" fontId="32" fillId="0" borderId="8" xfId="0" applyFont="1" applyFill="1" applyBorder="1" applyAlignment="1">
      <alignment vertical="center"/>
    </xf>
    <xf numFmtId="0" fontId="32" fillId="0" borderId="3" xfId="0" applyFont="1" applyFill="1" applyBorder="1" applyAlignment="1">
      <alignment vertical="center"/>
    </xf>
    <xf numFmtId="0" fontId="32" fillId="0" borderId="0" xfId="0" applyFont="1" applyFill="1" applyAlignment="1">
      <alignment vertical="center" wrapText="1"/>
    </xf>
    <xf numFmtId="0" fontId="32" fillId="0" borderId="0" xfId="0" applyFont="1" applyFill="1" applyBorder="1" applyAlignment="1">
      <alignment horizontal="center" vertical="center"/>
    </xf>
    <xf numFmtId="0" fontId="32" fillId="0" borderId="10" xfId="0" applyFont="1" applyFill="1" applyBorder="1" applyAlignment="1">
      <alignment horizontal="centerContinuous" vertical="center"/>
    </xf>
    <xf numFmtId="0" fontId="32" fillId="0" borderId="6" xfId="0" applyFont="1" applyFill="1" applyBorder="1" applyAlignment="1">
      <alignment horizontal="center" vertical="center"/>
    </xf>
    <xf numFmtId="0" fontId="32" fillId="0" borderId="0" xfId="0" applyFont="1" applyFill="1" applyBorder="1" applyAlignment="1">
      <alignment horizontal="centerContinuous" vertical="center"/>
    </xf>
    <xf numFmtId="0" fontId="32" fillId="0" borderId="10" xfId="0" applyFont="1" applyFill="1" applyBorder="1" applyAlignment="1">
      <alignment vertical="center"/>
    </xf>
    <xf numFmtId="0" fontId="13" fillId="0" borderId="0" xfId="0" applyFont="1" applyFill="1" applyBorder="1" applyAlignment="1" applyProtection="1">
      <alignment vertical="center"/>
      <protection hidden="1"/>
    </xf>
    <xf numFmtId="0" fontId="7" fillId="0" borderId="10" xfId="0" applyFont="1" applyFill="1" applyBorder="1" applyAlignment="1">
      <alignment vertical="center"/>
    </xf>
    <xf numFmtId="38" fontId="8" fillId="0" borderId="3" xfId="2" applyFont="1" applyFill="1" applyBorder="1" applyAlignment="1" applyProtection="1">
      <alignment horizontal="right" vertical="center" wrapText="1"/>
    </xf>
    <xf numFmtId="0" fontId="8" fillId="0" borderId="14" xfId="0" applyFont="1" applyFill="1" applyBorder="1" applyAlignment="1" applyProtection="1">
      <alignment horizontal="center" vertical="center"/>
      <protection hidden="1"/>
    </xf>
    <xf numFmtId="0" fontId="14" fillId="0" borderId="0" xfId="0" applyFont="1" applyFill="1" applyAlignment="1" applyProtection="1">
      <alignment vertical="center" wrapText="1"/>
      <protection hidden="1"/>
    </xf>
    <xf numFmtId="0" fontId="19" fillId="0" borderId="0" xfId="0" applyFont="1" applyAlignment="1">
      <alignment horizontal="right" vertical="center"/>
    </xf>
    <xf numFmtId="0" fontId="17" fillId="0" borderId="2" xfId="0" applyFont="1" applyBorder="1" applyAlignment="1">
      <alignment horizontal="left" vertical="center"/>
    </xf>
    <xf numFmtId="49" fontId="8" fillId="0" borderId="1" xfId="0" applyNumberFormat="1" applyFont="1" applyBorder="1" applyAlignment="1" applyProtection="1">
      <alignment vertical="center"/>
      <protection hidden="1"/>
    </xf>
    <xf numFmtId="49" fontId="8" fillId="0" borderId="8" xfId="0" applyNumberFormat="1" applyFont="1" applyBorder="1" applyAlignment="1" applyProtection="1">
      <alignment vertical="center"/>
      <protection hidden="1"/>
    </xf>
    <xf numFmtId="0" fontId="8" fillId="0" borderId="3" xfId="0" applyFont="1" applyBorder="1" applyAlignment="1" applyProtection="1">
      <alignment vertical="center"/>
      <protection hidden="1"/>
    </xf>
    <xf numFmtId="49" fontId="8" fillId="0" borderId="12" xfId="0" applyNumberFormat="1" applyFont="1" applyBorder="1" applyAlignment="1" applyProtection="1">
      <alignment horizontal="center" vertical="center"/>
      <protection hidden="1"/>
    </xf>
    <xf numFmtId="49" fontId="8" fillId="0" borderId="19" xfId="0" applyNumberFormat="1" applyFont="1" applyBorder="1" applyAlignment="1" applyProtection="1">
      <alignment vertical="center"/>
      <protection hidden="1"/>
    </xf>
    <xf numFmtId="0" fontId="8" fillId="0" borderId="20" xfId="0" applyFont="1" applyBorder="1" applyAlignment="1" applyProtection="1">
      <alignment vertical="center"/>
      <protection hidden="1"/>
    </xf>
    <xf numFmtId="49" fontId="8" fillId="0" borderId="35" xfId="0" applyNumberFormat="1" applyFont="1" applyBorder="1" applyAlignment="1" applyProtection="1">
      <alignment horizontal="center" vertical="center"/>
      <protection hidden="1"/>
    </xf>
    <xf numFmtId="49" fontId="8" fillId="0" borderId="21" xfId="0" applyNumberFormat="1" applyFont="1" applyBorder="1" applyAlignment="1" applyProtection="1">
      <alignment vertical="center"/>
      <protection hidden="1"/>
    </xf>
    <xf numFmtId="0" fontId="8" fillId="0" borderId="31" xfId="0" applyFont="1" applyBorder="1" applyAlignment="1" applyProtection="1">
      <alignment vertical="center"/>
      <protection hidden="1"/>
    </xf>
    <xf numFmtId="0" fontId="8" fillId="0" borderId="44" xfId="0" applyFont="1" applyBorder="1" applyAlignment="1" applyProtection="1">
      <alignment vertical="center"/>
      <protection hidden="1"/>
    </xf>
    <xf numFmtId="49" fontId="8" fillId="0" borderId="69" xfId="0" applyNumberFormat="1" applyFont="1" applyBorder="1" applyAlignment="1" applyProtection="1">
      <alignment horizontal="center" vertical="center"/>
      <protection hidden="1"/>
    </xf>
    <xf numFmtId="49" fontId="8" fillId="0" borderId="33" xfId="0" applyNumberFormat="1" applyFont="1" applyBorder="1" applyAlignment="1" applyProtection="1">
      <alignment vertical="center"/>
      <protection hidden="1"/>
    </xf>
    <xf numFmtId="0" fontId="8" fillId="0" borderId="58" xfId="0" applyFont="1" applyBorder="1" applyAlignment="1" applyProtection="1">
      <alignment vertical="center"/>
      <protection hidden="1"/>
    </xf>
    <xf numFmtId="49" fontId="8" fillId="0" borderId="42" xfId="0" applyNumberFormat="1" applyFont="1" applyBorder="1" applyAlignment="1" applyProtection="1">
      <alignment horizontal="center" vertical="center"/>
      <protection hidden="1"/>
    </xf>
    <xf numFmtId="49" fontId="8" fillId="0" borderId="70" xfId="0" applyNumberFormat="1" applyFont="1" applyBorder="1" applyAlignment="1" applyProtection="1">
      <alignment horizontal="center" vertical="center"/>
      <protection hidden="1"/>
    </xf>
    <xf numFmtId="49" fontId="8" fillId="0" borderId="63" xfId="0" applyNumberFormat="1" applyFont="1" applyBorder="1" applyAlignment="1" applyProtection="1">
      <alignment vertical="center"/>
      <protection hidden="1"/>
    </xf>
    <xf numFmtId="49" fontId="8" fillId="0" borderId="43" xfId="0" applyNumberFormat="1"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49" fontId="8" fillId="0" borderId="1" xfId="0" applyNumberFormat="1" applyFont="1" applyBorder="1" applyAlignment="1" applyProtection="1">
      <alignment horizontal="center" vertical="center"/>
      <protection hidden="1"/>
    </xf>
    <xf numFmtId="38" fontId="8" fillId="0" borderId="19" xfId="0" applyNumberFormat="1" applyFont="1" applyFill="1" applyBorder="1" applyAlignment="1" applyProtection="1">
      <alignment vertical="center"/>
      <protection hidden="1"/>
    </xf>
    <xf numFmtId="38" fontId="8" fillId="0" borderId="33" xfId="0" applyNumberFormat="1" applyFont="1" applyFill="1" applyBorder="1" applyAlignment="1" applyProtection="1">
      <alignment vertical="center"/>
      <protection hidden="1"/>
    </xf>
    <xf numFmtId="38" fontId="8" fillId="0" borderId="1" xfId="0" applyNumberFormat="1" applyFont="1" applyFill="1" applyBorder="1" applyAlignment="1" applyProtection="1">
      <alignment vertical="center"/>
      <protection hidden="1"/>
    </xf>
    <xf numFmtId="0" fontId="8" fillId="0" borderId="0" xfId="0" applyFont="1" applyFill="1" applyBorder="1" applyAlignment="1">
      <alignment vertical="center" wrapText="1"/>
    </xf>
    <xf numFmtId="0" fontId="10" fillId="0" borderId="0" xfId="0" applyFont="1" applyAlignment="1">
      <alignment horizontal="left" vertical="center" indent="1"/>
    </xf>
    <xf numFmtId="0" fontId="8" fillId="0" borderId="6" xfId="0" applyFont="1" applyBorder="1" applyAlignment="1">
      <alignment horizontal="center" vertical="center" textRotation="255"/>
    </xf>
    <xf numFmtId="0" fontId="10" fillId="0" borderId="0" xfId="0" applyFont="1" applyAlignment="1">
      <alignment horizontal="left" vertical="center" indent="2"/>
    </xf>
    <xf numFmtId="0" fontId="8" fillId="2" borderId="0" xfId="0" applyFont="1" applyFill="1" applyAlignment="1" applyProtection="1">
      <alignment vertical="center"/>
      <protection hidden="1"/>
    </xf>
    <xf numFmtId="0" fontId="17" fillId="0" borderId="9" xfId="0" applyFont="1" applyBorder="1" applyAlignment="1">
      <alignment horizontal="left" vertical="center" indent="1"/>
    </xf>
    <xf numFmtId="0" fontId="17" fillId="0" borderId="13" xfId="0" applyFont="1" applyBorder="1" applyAlignment="1">
      <alignment horizontal="left" vertical="center" indent="3"/>
    </xf>
    <xf numFmtId="0" fontId="17" fillId="0" borderId="9" xfId="0" applyFont="1" applyBorder="1" applyAlignment="1">
      <alignment horizontal="left" vertical="center"/>
    </xf>
    <xf numFmtId="0" fontId="7" fillId="0" borderId="50" xfId="0" applyFont="1" applyFill="1" applyBorder="1" applyAlignment="1">
      <alignment vertical="center"/>
    </xf>
    <xf numFmtId="0" fontId="7" fillId="0" borderId="19" xfId="0" applyFont="1" applyFill="1" applyBorder="1" applyAlignment="1">
      <alignment vertical="center"/>
    </xf>
    <xf numFmtId="0" fontId="7" fillId="0" borderId="20" xfId="0" applyFont="1" applyFill="1" applyBorder="1" applyAlignment="1">
      <alignment horizontal="center" vertical="center"/>
    </xf>
    <xf numFmtId="0" fontId="7" fillId="0" borderId="13" xfId="0" applyFont="1" applyFill="1" applyBorder="1" applyAlignment="1">
      <alignment vertical="center"/>
    </xf>
    <xf numFmtId="0" fontId="7" fillId="0" borderId="17"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0" xfId="0" applyFont="1" applyAlignment="1" applyProtection="1">
      <alignment vertical="center"/>
      <protection hidden="1"/>
    </xf>
    <xf numFmtId="0" fontId="7" fillId="0" borderId="52" xfId="0" applyFont="1" applyFill="1" applyBorder="1" applyAlignment="1">
      <alignment vertical="center"/>
    </xf>
    <xf numFmtId="0" fontId="7" fillId="0" borderId="71" xfId="0" applyFont="1" applyFill="1" applyBorder="1" applyAlignment="1">
      <alignment vertical="center"/>
    </xf>
    <xf numFmtId="0" fontId="7" fillId="0" borderId="44" xfId="0" applyFont="1" applyFill="1" applyBorder="1" applyAlignment="1">
      <alignment horizontal="center" vertical="center"/>
    </xf>
    <xf numFmtId="0" fontId="7" fillId="0" borderId="64" xfId="0" applyFont="1" applyFill="1" applyBorder="1" applyAlignment="1">
      <alignment vertical="center"/>
    </xf>
    <xf numFmtId="0" fontId="7" fillId="0" borderId="22" xfId="0" applyFont="1" applyFill="1" applyBorder="1" applyAlignment="1">
      <alignment vertical="center"/>
    </xf>
    <xf numFmtId="0" fontId="8" fillId="0" borderId="15" xfId="0" applyFont="1" applyFill="1" applyBorder="1" applyAlignment="1">
      <alignment horizontal="right" vertical="center"/>
    </xf>
    <xf numFmtId="0" fontId="8" fillId="0" borderId="16" xfId="0" applyFont="1" applyFill="1" applyBorder="1" applyAlignment="1">
      <alignment horizontal="right" vertical="center"/>
    </xf>
    <xf numFmtId="0" fontId="8" fillId="0" borderId="13" xfId="0" applyFont="1" applyFill="1" applyBorder="1" applyAlignment="1">
      <alignment horizontal="right" vertical="center"/>
    </xf>
    <xf numFmtId="38" fontId="8" fillId="0" borderId="20" xfId="2" applyFont="1" applyFill="1" applyBorder="1" applyAlignment="1" applyProtection="1">
      <alignment horizontal="right" vertical="center"/>
      <protection locked="0"/>
    </xf>
    <xf numFmtId="0" fontId="8" fillId="0" borderId="20" xfId="0" applyFont="1" applyFill="1" applyBorder="1" applyAlignment="1" applyProtection="1">
      <alignment horizontal="left" vertical="center"/>
      <protection locked="0"/>
    </xf>
    <xf numFmtId="0" fontId="8" fillId="0" borderId="16" xfId="0" applyFont="1" applyFill="1" applyBorder="1" applyAlignment="1" applyProtection="1">
      <alignment horizontal="left" vertical="center"/>
      <protection locked="0"/>
    </xf>
    <xf numFmtId="38" fontId="8" fillId="0" borderId="16" xfId="2" applyFont="1" applyFill="1" applyBorder="1" applyAlignment="1" applyProtection="1">
      <alignment horizontal="right" vertical="center"/>
      <protection locked="0"/>
    </xf>
    <xf numFmtId="38" fontId="8" fillId="0" borderId="15" xfId="2" applyFont="1" applyFill="1" applyBorder="1" applyAlignment="1" applyProtection="1">
      <alignment horizontal="right" vertical="center"/>
      <protection locked="0"/>
    </xf>
    <xf numFmtId="180" fontId="8" fillId="0" borderId="3" xfId="1" applyNumberFormat="1" applyFont="1" applyFill="1" applyBorder="1" applyAlignment="1" applyProtection="1">
      <alignment horizontal="right" vertical="center" wrapText="1"/>
    </xf>
    <xf numFmtId="0" fontId="8" fillId="0" borderId="16" xfId="0" applyFont="1" applyFill="1" applyBorder="1" applyAlignment="1" applyProtection="1">
      <alignment horizontal="right" vertical="center"/>
      <protection locked="0"/>
    </xf>
    <xf numFmtId="0" fontId="8" fillId="0" borderId="3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180" fontId="8" fillId="0" borderId="15" xfId="0" applyNumberFormat="1" applyFont="1" applyFill="1" applyBorder="1" applyAlignment="1" applyProtection="1">
      <alignment horizontal="right" vertical="center"/>
      <protection locked="0"/>
    </xf>
    <xf numFmtId="180" fontId="8" fillId="0" borderId="44" xfId="0" applyNumberFormat="1" applyFont="1" applyFill="1" applyBorder="1" applyAlignment="1" applyProtection="1">
      <alignment horizontal="right" vertical="center"/>
      <protection locked="0"/>
    </xf>
    <xf numFmtId="180" fontId="8" fillId="0" borderId="17" xfId="0" applyNumberFormat="1" applyFont="1" applyFill="1" applyBorder="1" applyAlignment="1" applyProtection="1">
      <alignment horizontal="right" vertical="center"/>
      <protection locked="0"/>
    </xf>
    <xf numFmtId="49" fontId="8" fillId="0" borderId="3" xfId="0" applyNumberFormat="1" applyFont="1" applyFill="1" applyBorder="1" applyAlignment="1" applyProtection="1">
      <alignment horizontal="left" vertical="center" wrapText="1"/>
      <protection locked="0"/>
    </xf>
    <xf numFmtId="0" fontId="8" fillId="0" borderId="63" xfId="0" applyFont="1" applyBorder="1" applyAlignment="1">
      <alignment vertical="center"/>
    </xf>
    <xf numFmtId="38" fontId="7" fillId="0" borderId="41" xfId="2" applyFont="1" applyFill="1" applyBorder="1" applyAlignment="1" applyProtection="1">
      <alignment vertical="center"/>
      <protection hidden="1"/>
    </xf>
    <xf numFmtId="38" fontId="7" fillId="0" borderId="15" xfId="2" applyFont="1" applyFill="1" applyBorder="1" applyAlignment="1" applyProtection="1">
      <alignment vertical="center"/>
      <protection hidden="1"/>
    </xf>
    <xf numFmtId="38" fontId="7" fillId="0" borderId="44" xfId="2" applyFont="1" applyFill="1" applyBorder="1" applyAlignment="1" applyProtection="1">
      <alignment vertical="center"/>
      <protection locked="0"/>
    </xf>
    <xf numFmtId="38" fontId="7" fillId="0" borderId="44" xfId="2" applyFont="1" applyFill="1" applyBorder="1" applyAlignment="1" applyProtection="1">
      <alignment vertical="center"/>
      <protection hidden="1"/>
    </xf>
    <xf numFmtId="38" fontId="7" fillId="0" borderId="17" xfId="2" applyFont="1" applyFill="1" applyBorder="1" applyAlignment="1" applyProtection="1">
      <alignment vertical="center"/>
      <protection locked="0"/>
    </xf>
    <xf numFmtId="38" fontId="8" fillId="0" borderId="41" xfId="2" applyFont="1" applyFill="1" applyBorder="1" applyAlignment="1" applyProtection="1">
      <alignment horizontal="center" vertical="center"/>
      <protection hidden="1"/>
    </xf>
    <xf numFmtId="0" fontId="7" fillId="0" borderId="0" xfId="0" applyFont="1" applyAlignment="1" applyProtection="1">
      <protection hidden="1"/>
    </xf>
    <xf numFmtId="0" fontId="6" fillId="0" borderId="6" xfId="0" applyFont="1" applyBorder="1" applyAlignment="1" applyProtection="1">
      <alignment vertical="center" wrapText="1"/>
      <protection hidden="1"/>
    </xf>
    <xf numFmtId="0" fontId="6" fillId="0" borderId="18" xfId="7" applyFont="1" applyBorder="1" applyAlignment="1" applyProtection="1">
      <alignment vertical="center" wrapText="1"/>
      <protection hidden="1"/>
    </xf>
    <xf numFmtId="0" fontId="6" fillId="0" borderId="6" xfId="0" applyFont="1" applyBorder="1" applyAlignment="1" applyProtection="1">
      <alignment vertical="center"/>
      <protection hidden="1"/>
    </xf>
    <xf numFmtId="49" fontId="8" fillId="0" borderId="9"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14" xfId="0" applyFont="1" applyBorder="1" applyAlignment="1" applyProtection="1">
      <alignment vertical="center"/>
      <protection hidden="1"/>
    </xf>
    <xf numFmtId="0" fontId="8" fillId="0" borderId="1" xfId="0" applyFont="1" applyBorder="1" applyAlignment="1" applyProtection="1">
      <alignment vertical="center"/>
      <protection hidden="1"/>
    </xf>
    <xf numFmtId="0" fontId="8" fillId="0" borderId="15" xfId="0" applyFont="1" applyBorder="1" applyAlignment="1" applyProtection="1">
      <alignment vertical="center"/>
      <protection hidden="1"/>
    </xf>
    <xf numFmtId="49" fontId="8" fillId="0" borderId="13" xfId="0" applyNumberFormat="1" applyFont="1" applyBorder="1" applyAlignment="1" applyProtection="1">
      <alignment vertical="center"/>
      <protection hidden="1"/>
    </xf>
    <xf numFmtId="0" fontId="6" fillId="0" borderId="17" xfId="0" applyFont="1" applyBorder="1" applyAlignment="1" applyProtection="1">
      <alignment horizontal="right" vertical="center"/>
      <protection hidden="1"/>
    </xf>
    <xf numFmtId="49" fontId="8" fillId="0" borderId="10" xfId="0" applyNumberFormat="1" applyFont="1" applyBorder="1" applyAlignment="1" applyProtection="1">
      <alignment horizontal="center" vertical="center"/>
      <protection hidden="1"/>
    </xf>
    <xf numFmtId="49" fontId="8" fillId="0" borderId="14" xfId="0" applyNumberFormat="1" applyFont="1" applyBorder="1" applyAlignment="1" applyProtection="1">
      <alignment horizontal="center" vertical="center"/>
      <protection hidden="1"/>
    </xf>
    <xf numFmtId="49" fontId="8" fillId="0" borderId="2" xfId="0" applyNumberFormat="1" applyFont="1" applyBorder="1" applyAlignment="1" applyProtection="1">
      <alignment horizontal="center" vertical="center"/>
      <protection hidden="1"/>
    </xf>
    <xf numFmtId="49" fontId="8" fillId="0" borderId="9" xfId="0" applyNumberFormat="1" applyFont="1" applyBorder="1" applyAlignment="1" applyProtection="1">
      <alignment horizontal="center" vertical="center"/>
      <protection hidden="1"/>
    </xf>
    <xf numFmtId="49" fontId="8" fillId="3" borderId="2" xfId="0" applyNumberFormat="1" applyFont="1" applyFill="1" applyBorder="1" applyAlignment="1" applyProtection="1">
      <alignment vertical="center"/>
      <protection hidden="1"/>
    </xf>
    <xf numFmtId="49" fontId="8" fillId="3" borderId="0" xfId="0" applyNumberFormat="1" applyFont="1" applyFill="1" applyBorder="1" applyAlignment="1" applyProtection="1">
      <alignment horizontal="center" vertical="center"/>
      <protection hidden="1"/>
    </xf>
    <xf numFmtId="49" fontId="8" fillId="3" borderId="0" xfId="0" applyNumberFormat="1" applyFont="1" applyFill="1" applyBorder="1" applyAlignment="1" applyProtection="1">
      <alignment vertical="center"/>
      <protection hidden="1"/>
    </xf>
    <xf numFmtId="0" fontId="8" fillId="3" borderId="16" xfId="0" applyFont="1" applyFill="1" applyBorder="1" applyAlignment="1" applyProtection="1">
      <alignment vertical="center"/>
      <protection hidden="1"/>
    </xf>
    <xf numFmtId="49" fontId="8" fillId="0" borderId="2" xfId="0" applyNumberFormat="1" applyFont="1" applyBorder="1" applyAlignment="1" applyProtection="1">
      <alignment vertical="center"/>
      <protection hidden="1"/>
    </xf>
    <xf numFmtId="49" fontId="8" fillId="0" borderId="71" xfId="0" applyNumberFormat="1" applyFont="1" applyBorder="1" applyAlignment="1" applyProtection="1">
      <alignment horizontal="right" vertical="center"/>
      <protection hidden="1"/>
    </xf>
    <xf numFmtId="49" fontId="8" fillId="3" borderId="2" xfId="0" applyNumberFormat="1" applyFont="1" applyFill="1" applyBorder="1" applyAlignment="1" applyProtection="1">
      <alignment horizontal="center" vertical="center"/>
      <protection hidden="1"/>
    </xf>
    <xf numFmtId="0" fontId="8" fillId="3" borderId="44" xfId="0" applyFont="1" applyFill="1" applyBorder="1" applyAlignment="1" applyProtection="1">
      <alignment vertical="center"/>
      <protection hidden="1"/>
    </xf>
    <xf numFmtId="49" fontId="8" fillId="0" borderId="52" xfId="0" applyNumberFormat="1" applyFont="1" applyBorder="1" applyAlignment="1" applyProtection="1">
      <alignment horizontal="center" vertical="center"/>
      <protection hidden="1"/>
    </xf>
    <xf numFmtId="49" fontId="8" fillId="0" borderId="72" xfId="0" applyNumberFormat="1" applyFont="1" applyBorder="1" applyAlignment="1" applyProtection="1">
      <alignment horizontal="right" vertical="center"/>
      <protection hidden="1"/>
    </xf>
    <xf numFmtId="49" fontId="8" fillId="0" borderId="42" xfId="0" applyNumberFormat="1" applyFont="1" applyBorder="1" applyAlignment="1" applyProtection="1">
      <alignment vertical="center"/>
      <protection hidden="1"/>
    </xf>
    <xf numFmtId="49" fontId="8" fillId="0" borderId="22" xfId="0" applyNumberFormat="1" applyFont="1" applyBorder="1" applyAlignment="1" applyProtection="1">
      <alignment horizontal="right" vertical="center"/>
      <protection hidden="1"/>
    </xf>
    <xf numFmtId="49" fontId="8" fillId="3" borderId="42" xfId="0" applyNumberFormat="1" applyFont="1" applyFill="1" applyBorder="1" applyAlignment="1" applyProtection="1">
      <alignment vertical="center"/>
      <protection hidden="1"/>
    </xf>
    <xf numFmtId="49" fontId="8" fillId="3" borderId="13" xfId="0" applyNumberFormat="1" applyFont="1" applyFill="1" applyBorder="1" applyAlignment="1" applyProtection="1">
      <alignment horizontal="center" vertical="center"/>
      <protection hidden="1"/>
    </xf>
    <xf numFmtId="0" fontId="8" fillId="3" borderId="17" xfId="0" applyFont="1" applyFill="1" applyBorder="1" applyAlignment="1" applyProtection="1">
      <alignment vertical="center"/>
      <protection hidden="1"/>
    </xf>
    <xf numFmtId="49" fontId="8" fillId="3" borderId="14" xfId="0" applyNumberFormat="1" applyFont="1" applyFill="1" applyBorder="1" applyAlignment="1" applyProtection="1">
      <alignment horizontal="center" vertical="center"/>
      <protection hidden="1"/>
    </xf>
    <xf numFmtId="49" fontId="8" fillId="3" borderId="8" xfId="0" applyNumberFormat="1" applyFont="1" applyFill="1" applyBorder="1" applyAlignment="1" applyProtection="1">
      <alignment vertical="center"/>
      <protection hidden="1"/>
    </xf>
    <xf numFmtId="0" fontId="8" fillId="3" borderId="3" xfId="0" applyFont="1" applyFill="1" applyBorder="1" applyAlignment="1" applyProtection="1">
      <alignment vertical="center"/>
      <protection hidden="1"/>
    </xf>
    <xf numFmtId="49" fontId="6" fillId="0" borderId="2" xfId="0" applyNumberFormat="1" applyFont="1" applyBorder="1" applyAlignment="1" applyProtection="1">
      <alignment horizontal="right" vertical="center"/>
      <protection hidden="1"/>
    </xf>
    <xf numFmtId="0" fontId="8" fillId="0" borderId="71" xfId="0" applyFont="1" applyBorder="1" applyAlignment="1" applyProtection="1">
      <alignment horizontal="right" vertical="center" wrapText="1"/>
      <protection hidden="1"/>
    </xf>
    <xf numFmtId="0" fontId="6" fillId="0" borderId="44" xfId="0" applyFont="1" applyBorder="1" applyAlignment="1" applyProtection="1">
      <alignment vertical="center" wrapText="1"/>
      <protection hidden="1"/>
    </xf>
    <xf numFmtId="0" fontId="12" fillId="0" borderId="44" xfId="0" applyFont="1" applyBorder="1" applyAlignment="1" applyProtection="1">
      <alignment vertical="center" wrapText="1"/>
      <protection hidden="1"/>
    </xf>
    <xf numFmtId="49" fontId="6" fillId="3" borderId="2" xfId="0" applyNumberFormat="1" applyFont="1" applyFill="1" applyBorder="1" applyAlignment="1" applyProtection="1">
      <alignment horizontal="right" vertical="center"/>
      <protection hidden="1"/>
    </xf>
    <xf numFmtId="0" fontId="8" fillId="3" borderId="63" xfId="0" applyFont="1" applyFill="1" applyBorder="1" applyAlignment="1" applyProtection="1">
      <alignment horizontal="center" vertical="center" wrapText="1"/>
      <protection hidden="1"/>
    </xf>
    <xf numFmtId="0" fontId="6" fillId="3" borderId="44" xfId="0" applyFont="1" applyFill="1" applyBorder="1" applyAlignment="1" applyProtection="1">
      <alignment vertical="center" wrapText="1"/>
      <protection hidden="1"/>
    </xf>
    <xf numFmtId="49" fontId="8" fillId="0" borderId="67" xfId="0" applyNumberFormat="1" applyFont="1" applyBorder="1" applyAlignment="1" applyProtection="1">
      <alignment horizontal="center" vertical="center"/>
      <protection hidden="1"/>
    </xf>
    <xf numFmtId="49" fontId="8" fillId="3" borderId="65" xfId="0" applyNumberFormat="1" applyFont="1" applyFill="1" applyBorder="1" applyAlignment="1" applyProtection="1">
      <alignment horizontal="center" vertical="center"/>
      <protection hidden="1"/>
    </xf>
    <xf numFmtId="0" fontId="8" fillId="3" borderId="44" xfId="0" applyFont="1" applyFill="1" applyBorder="1" applyAlignment="1" applyProtection="1">
      <alignment vertical="center" wrapText="1"/>
      <protection hidden="1"/>
    </xf>
    <xf numFmtId="49" fontId="8" fillId="3" borderId="42" xfId="0" applyNumberFormat="1" applyFont="1" applyFill="1" applyBorder="1" applyAlignment="1" applyProtection="1">
      <alignment horizontal="center" vertical="center"/>
      <protection hidden="1"/>
    </xf>
    <xf numFmtId="49" fontId="8" fillId="3" borderId="33" xfId="0" applyNumberFormat="1" applyFont="1" applyFill="1" applyBorder="1" applyAlignment="1" applyProtection="1">
      <alignment vertical="center"/>
      <protection hidden="1"/>
    </xf>
    <xf numFmtId="49" fontId="8" fillId="3" borderId="13" xfId="0" applyNumberFormat="1" applyFont="1" applyFill="1" applyBorder="1" applyAlignment="1" applyProtection="1">
      <alignment vertical="center"/>
      <protection hidden="1"/>
    </xf>
    <xf numFmtId="49" fontId="8" fillId="3" borderId="69" xfId="0" applyNumberFormat="1" applyFont="1" applyFill="1" applyBorder="1" applyAlignment="1" applyProtection="1">
      <alignment horizontal="center" vertical="center"/>
      <protection hidden="1"/>
    </xf>
    <xf numFmtId="49" fontId="8" fillId="0" borderId="43" xfId="0" applyNumberFormat="1" applyFont="1" applyBorder="1" applyAlignment="1" applyProtection="1">
      <alignment vertical="center"/>
      <protection hidden="1"/>
    </xf>
    <xf numFmtId="38" fontId="8" fillId="0" borderId="3" xfId="2" applyFont="1" applyFill="1" applyBorder="1" applyAlignment="1" applyProtection="1">
      <alignment vertical="center"/>
    </xf>
    <xf numFmtId="38" fontId="8" fillId="0" borderId="17" xfId="2" applyFont="1" applyFill="1" applyBorder="1" applyAlignment="1" applyProtection="1">
      <alignment vertical="center"/>
    </xf>
    <xf numFmtId="38" fontId="8" fillId="0" borderId="26" xfId="2" applyFont="1" applyFill="1" applyBorder="1" applyAlignment="1" applyProtection="1">
      <alignment vertical="center"/>
      <protection locked="0"/>
    </xf>
    <xf numFmtId="49" fontId="8" fillId="3" borderId="10" xfId="0" applyNumberFormat="1" applyFont="1" applyFill="1" applyBorder="1" applyAlignment="1" applyProtection="1">
      <alignment horizontal="center" vertical="center"/>
      <protection hidden="1"/>
    </xf>
    <xf numFmtId="49" fontId="8" fillId="0" borderId="0" xfId="0" applyNumberFormat="1" applyFont="1" applyAlignment="1" applyProtection="1">
      <alignment vertical="center"/>
      <protection hidden="1"/>
    </xf>
    <xf numFmtId="38" fontId="8" fillId="0" borderId="0" xfId="0" applyNumberFormat="1" applyFont="1" applyFill="1" applyBorder="1" applyAlignment="1" applyProtection="1">
      <alignment vertical="center"/>
      <protection hidden="1"/>
    </xf>
    <xf numFmtId="38" fontId="8" fillId="0" borderId="73" xfId="2" applyFont="1" applyFill="1" applyBorder="1" applyAlignment="1" applyProtection="1">
      <alignment vertical="center"/>
      <protection hidden="1"/>
    </xf>
    <xf numFmtId="38" fontId="8" fillId="0" borderId="13" xfId="0" applyNumberFormat="1" applyFont="1" applyFill="1" applyBorder="1" applyAlignment="1" applyProtection="1">
      <alignment vertical="center"/>
      <protection hidden="1"/>
    </xf>
    <xf numFmtId="38" fontId="8" fillId="0" borderId="21" xfId="0" applyNumberFormat="1" applyFont="1" applyFill="1" applyBorder="1" applyAlignment="1" applyProtection="1">
      <alignment vertical="center"/>
      <protection hidden="1"/>
    </xf>
    <xf numFmtId="38" fontId="8" fillId="0" borderId="15" xfId="2" applyFont="1" applyFill="1" applyBorder="1" applyAlignment="1" applyProtection="1">
      <alignment vertical="center"/>
      <protection locked="0"/>
    </xf>
    <xf numFmtId="38" fontId="8" fillId="0" borderId="23" xfId="2" applyFont="1" applyFill="1" applyBorder="1" applyAlignment="1" applyProtection="1">
      <alignment vertical="center"/>
      <protection hidden="1"/>
    </xf>
    <xf numFmtId="38" fontId="8" fillId="0" borderId="63" xfId="0" applyNumberFormat="1" applyFont="1" applyFill="1" applyBorder="1" applyAlignment="1" applyProtection="1">
      <alignment vertical="center"/>
      <protection hidden="1"/>
    </xf>
    <xf numFmtId="0" fontId="8" fillId="0" borderId="63" xfId="0" applyFont="1" applyFill="1" applyBorder="1" applyAlignment="1" applyProtection="1">
      <alignment vertical="center"/>
      <protection hidden="1"/>
    </xf>
    <xf numFmtId="38" fontId="8" fillId="0" borderId="74" xfId="2" applyFont="1" applyFill="1" applyBorder="1" applyAlignment="1" applyProtection="1">
      <alignment vertical="center"/>
      <protection hidden="1"/>
    </xf>
    <xf numFmtId="38" fontId="8" fillId="0" borderId="17" xfId="2" applyFont="1" applyFill="1" applyBorder="1" applyAlignment="1" applyProtection="1">
      <alignment vertical="center"/>
      <protection locked="0"/>
    </xf>
    <xf numFmtId="38" fontId="8" fillId="0" borderId="75" xfId="2" applyFont="1" applyFill="1" applyBorder="1" applyAlignment="1" applyProtection="1">
      <alignment vertical="center"/>
      <protection hidden="1"/>
    </xf>
    <xf numFmtId="38" fontId="8" fillId="0" borderId="8" xfId="0" applyNumberFormat="1" applyFont="1" applyFill="1" applyBorder="1" applyAlignment="1" applyProtection="1">
      <alignment vertical="center"/>
      <protection hidden="1"/>
    </xf>
    <xf numFmtId="38" fontId="8" fillId="0" borderId="63" xfId="0" applyNumberFormat="1" applyFont="1" applyFill="1" applyBorder="1" applyAlignment="1" applyProtection="1">
      <alignment vertical="center" wrapText="1"/>
      <protection hidden="1"/>
    </xf>
    <xf numFmtId="0" fontId="8" fillId="0" borderId="63" xfId="0" applyFont="1" applyFill="1" applyBorder="1" applyAlignment="1" applyProtection="1">
      <alignment horizontal="center" vertical="center"/>
      <protection hidden="1"/>
    </xf>
    <xf numFmtId="38" fontId="8" fillId="0" borderId="16" xfId="2" applyFont="1" applyFill="1" applyBorder="1" applyAlignment="1" applyProtection="1">
      <alignment vertical="center"/>
      <protection hidden="1"/>
    </xf>
    <xf numFmtId="38" fontId="8" fillId="0" borderId="17" xfId="2" applyFont="1" applyFill="1" applyBorder="1" applyAlignment="1" applyProtection="1">
      <alignment vertical="center"/>
      <protection hidden="1"/>
    </xf>
    <xf numFmtId="38" fontId="8" fillId="0" borderId="24" xfId="2" applyFont="1" applyFill="1" applyBorder="1" applyAlignment="1" applyProtection="1">
      <alignment vertical="center"/>
      <protection hidden="1"/>
    </xf>
    <xf numFmtId="38" fontId="8" fillId="0" borderId="16" xfId="2" applyFont="1" applyFill="1" applyBorder="1" applyAlignment="1" applyProtection="1">
      <alignment vertical="center"/>
    </xf>
    <xf numFmtId="38" fontId="8" fillId="0" borderId="76" xfId="0" applyNumberFormat="1" applyFont="1" applyFill="1" applyBorder="1" applyAlignment="1">
      <alignment vertical="center"/>
    </xf>
    <xf numFmtId="38" fontId="8" fillId="0" borderId="33" xfId="0" applyNumberFormat="1" applyFont="1" applyFill="1" applyBorder="1" applyAlignment="1" applyProtection="1">
      <alignment vertical="center" wrapText="1"/>
      <protection hidden="1"/>
    </xf>
    <xf numFmtId="38" fontId="8" fillId="0" borderId="58" xfId="2" applyFont="1" applyFill="1" applyBorder="1" applyAlignment="1" applyProtection="1">
      <alignment vertical="center"/>
    </xf>
    <xf numFmtId="38" fontId="8" fillId="0" borderId="44" xfId="2" applyFont="1" applyFill="1" applyBorder="1" applyAlignment="1" applyProtection="1">
      <alignment vertical="center"/>
    </xf>
    <xf numFmtId="38" fontId="8" fillId="0" borderId="77" xfId="2" applyFont="1" applyFill="1" applyBorder="1" applyAlignment="1" applyProtection="1">
      <alignment vertical="center"/>
      <protection hidden="1"/>
    </xf>
    <xf numFmtId="0" fontId="8" fillId="0" borderId="13" xfId="0" applyFont="1" applyFill="1" applyBorder="1" applyAlignment="1" applyProtection="1">
      <alignment horizontal="center" vertical="center"/>
      <protection hidden="1"/>
    </xf>
    <xf numFmtId="38" fontId="8" fillId="0" borderId="3" xfId="0" applyNumberFormat="1" applyFont="1" applyFill="1" applyBorder="1" applyAlignment="1" applyProtection="1">
      <alignment vertical="center"/>
      <protection hidden="1"/>
    </xf>
    <xf numFmtId="38" fontId="8" fillId="0" borderId="78" xfId="2" applyFont="1" applyFill="1" applyBorder="1" applyAlignment="1" applyProtection="1">
      <alignment vertical="center"/>
      <protection hidden="1"/>
    </xf>
    <xf numFmtId="38" fontId="8" fillId="0" borderId="79" xfId="2" applyFont="1" applyFill="1" applyBorder="1" applyAlignment="1" applyProtection="1">
      <alignment vertical="center"/>
      <protection hidden="1"/>
    </xf>
    <xf numFmtId="38" fontId="8" fillId="0" borderId="80" xfId="0" applyNumberFormat="1" applyFont="1" applyFill="1" applyBorder="1" applyAlignment="1" applyProtection="1">
      <alignment vertical="center"/>
      <protection hidden="1"/>
    </xf>
    <xf numFmtId="0" fontId="8" fillId="0" borderId="76" xfId="0" applyNumberFormat="1" applyFont="1" applyFill="1" applyBorder="1" applyAlignment="1" applyProtection="1">
      <alignment horizontal="right" vertical="center"/>
      <protection hidden="1"/>
    </xf>
    <xf numFmtId="3" fontId="8" fillId="0" borderId="54" xfId="0" applyNumberFormat="1" applyFont="1" applyFill="1" applyBorder="1" applyAlignment="1" applyProtection="1">
      <alignment vertical="center"/>
      <protection hidden="1"/>
    </xf>
    <xf numFmtId="38" fontId="8" fillId="0" borderId="47" xfId="2" applyFont="1" applyFill="1" applyBorder="1" applyAlignment="1" applyProtection="1">
      <alignment vertical="center"/>
      <protection locked="0"/>
    </xf>
    <xf numFmtId="49" fontId="8" fillId="0" borderId="2" xfId="0" applyNumberFormat="1" applyFont="1" applyFill="1" applyBorder="1" applyAlignment="1" applyProtection="1">
      <alignment horizontal="center" vertical="center"/>
      <protection hidden="1"/>
    </xf>
    <xf numFmtId="49" fontId="8" fillId="0" borderId="38" xfId="0" applyNumberFormat="1" applyFont="1" applyBorder="1" applyAlignment="1" applyProtection="1">
      <alignment horizontal="right" vertical="center"/>
      <protection hidden="1"/>
    </xf>
    <xf numFmtId="0" fontId="8" fillId="0" borderId="17" xfId="0" applyFont="1" applyBorder="1" applyAlignment="1" applyProtection="1">
      <alignment vertical="center"/>
      <protection hidden="1"/>
    </xf>
    <xf numFmtId="49" fontId="8" fillId="0" borderId="50" xfId="0" applyNumberFormat="1" applyFont="1" applyBorder="1" applyAlignment="1" applyProtection="1">
      <alignment horizontal="center" vertical="center"/>
      <protection hidden="1"/>
    </xf>
    <xf numFmtId="0" fontId="13" fillId="0" borderId="50" xfId="0" applyFont="1" applyFill="1" applyBorder="1" applyAlignment="1" applyProtection="1">
      <alignment vertical="center"/>
      <protection hidden="1"/>
    </xf>
    <xf numFmtId="0" fontId="13" fillId="0" borderId="4" xfId="0" applyFont="1" applyFill="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8" fillId="0" borderId="3" xfId="0" applyNumberFormat="1" applyFont="1" applyFill="1" applyBorder="1" applyAlignment="1" applyProtection="1">
      <alignment horizontal="centerContinuous" vertical="center"/>
      <protection hidden="1"/>
    </xf>
    <xf numFmtId="0" fontId="6" fillId="0" borderId="81" xfId="9" applyFont="1" applyFill="1" applyBorder="1" applyAlignment="1" applyProtection="1">
      <alignment vertical="center"/>
      <protection hidden="1"/>
    </xf>
    <xf numFmtId="38" fontId="6" fillId="0" borderId="82" xfId="3" applyFont="1" applyFill="1" applyBorder="1" applyAlignment="1" applyProtection="1">
      <alignment vertical="center"/>
    </xf>
    <xf numFmtId="0" fontId="6" fillId="0" borderId="2" xfId="0" applyFont="1" applyFill="1" applyBorder="1" applyAlignment="1" applyProtection="1">
      <alignment vertical="center"/>
      <protection hidden="1"/>
    </xf>
    <xf numFmtId="0" fontId="6" fillId="0" borderId="83" xfId="9" applyFont="1" applyFill="1" applyBorder="1" applyAlignment="1" applyProtection="1">
      <alignment vertical="center"/>
      <protection hidden="1"/>
    </xf>
    <xf numFmtId="38" fontId="6" fillId="0" borderId="28" xfId="3" applyFont="1" applyFill="1" applyBorder="1" applyAlignment="1" applyProtection="1">
      <alignment vertical="center"/>
    </xf>
    <xf numFmtId="0" fontId="6" fillId="0" borderId="84" xfId="9" applyFont="1" applyFill="1" applyBorder="1" applyAlignment="1" applyProtection="1">
      <alignment vertical="center"/>
      <protection hidden="1"/>
    </xf>
    <xf numFmtId="179" fontId="6" fillId="0" borderId="28" xfId="3" applyNumberFormat="1" applyFont="1" applyFill="1" applyBorder="1" applyAlignment="1" applyProtection="1">
      <alignment vertical="center"/>
    </xf>
    <xf numFmtId="0" fontId="6" fillId="0" borderId="9" xfId="0" applyFont="1" applyFill="1" applyBorder="1" applyAlignment="1" applyProtection="1">
      <alignment vertical="center"/>
      <protection hidden="1"/>
    </xf>
    <xf numFmtId="38" fontId="6" fillId="0" borderId="85" xfId="3" applyFont="1" applyFill="1" applyBorder="1" applyAlignment="1" applyProtection="1">
      <alignment vertical="center"/>
    </xf>
    <xf numFmtId="0" fontId="6" fillId="0" borderId="52" xfId="0" applyFont="1" applyFill="1" applyBorder="1" applyAlignment="1" applyProtection="1">
      <alignment vertical="center"/>
      <protection hidden="1"/>
    </xf>
    <xf numFmtId="0" fontId="6" fillId="0" borderId="7" xfId="9" applyFont="1" applyFill="1" applyBorder="1" applyAlignment="1" applyProtection="1">
      <alignment vertical="center"/>
      <protection hidden="1"/>
    </xf>
    <xf numFmtId="0" fontId="6" fillId="0" borderId="51" xfId="9" applyFont="1" applyFill="1" applyBorder="1" applyAlignment="1" applyProtection="1">
      <alignment vertical="center"/>
      <protection hidden="1"/>
    </xf>
    <xf numFmtId="0" fontId="6" fillId="0" borderId="62" xfId="9" applyFont="1" applyFill="1" applyBorder="1" applyAlignment="1" applyProtection="1">
      <alignment vertical="center"/>
      <protection hidden="1"/>
    </xf>
    <xf numFmtId="0" fontId="8" fillId="0" borderId="14" xfId="0" applyFont="1" applyFill="1" applyBorder="1" applyAlignment="1" applyProtection="1">
      <alignment horizontal="left" vertical="center"/>
      <protection hidden="1"/>
    </xf>
    <xf numFmtId="0" fontId="6" fillId="0" borderId="15" xfId="0" applyFont="1" applyFill="1" applyBorder="1" applyAlignment="1" applyProtection="1">
      <alignment vertical="center"/>
      <protection hidden="1"/>
    </xf>
    <xf numFmtId="0" fontId="6" fillId="0" borderId="0" xfId="0" applyFont="1" applyFill="1" applyBorder="1" applyAlignment="1" applyProtection="1">
      <alignment vertical="center" wrapText="1"/>
      <protection hidden="1"/>
    </xf>
    <xf numFmtId="0" fontId="6" fillId="0" borderId="15" xfId="0" applyFont="1" applyFill="1" applyBorder="1" applyAlignment="1" applyProtection="1">
      <alignment vertical="center" wrapText="1"/>
      <protection hidden="1"/>
    </xf>
    <xf numFmtId="0" fontId="6" fillId="0" borderId="17" xfId="0" applyFont="1" applyFill="1" applyBorder="1" applyAlignment="1" applyProtection="1">
      <alignment vertical="center" wrapText="1"/>
      <protection hidden="1"/>
    </xf>
    <xf numFmtId="0" fontId="6" fillId="0" borderId="3" xfId="0" applyFont="1" applyFill="1" applyBorder="1" applyAlignment="1" applyProtection="1">
      <alignment horizontal="center" vertical="center"/>
      <protection hidden="1"/>
    </xf>
    <xf numFmtId="38" fontId="6" fillId="0" borderId="0" xfId="3" applyFont="1" applyFill="1" applyBorder="1" applyAlignment="1" applyProtection="1">
      <alignment vertical="center"/>
      <protection hidden="1"/>
    </xf>
    <xf numFmtId="181" fontId="6"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center" vertical="center" wrapText="1"/>
      <protection hidden="1"/>
    </xf>
    <xf numFmtId="177" fontId="8" fillId="0" borderId="0" xfId="0" applyNumberFormat="1" applyFont="1" applyFill="1" applyBorder="1" applyAlignment="1" applyProtection="1">
      <alignment vertical="center" wrapText="1"/>
      <protection hidden="1"/>
    </xf>
    <xf numFmtId="0" fontId="6" fillId="0" borderId="0" xfId="11" applyFont="1" applyFill="1" applyBorder="1" applyAlignment="1" applyProtection="1">
      <alignment horizontal="left" vertical="center" wrapText="1"/>
      <protection hidden="1"/>
    </xf>
    <xf numFmtId="0" fontId="6" fillId="0" borderId="0" xfId="9" applyFont="1" applyFill="1" applyBorder="1" applyAlignment="1" applyProtection="1">
      <alignment vertical="center" wrapText="1"/>
      <protection hidden="1"/>
    </xf>
    <xf numFmtId="38" fontId="6" fillId="0" borderId="0" xfId="3" applyFont="1" applyFill="1" applyBorder="1" applyAlignment="1" applyProtection="1">
      <alignment vertical="center" wrapText="1"/>
      <protection hidden="1"/>
    </xf>
    <xf numFmtId="181" fontId="6" fillId="0" borderId="0" xfId="0" applyNumberFormat="1" applyFont="1" applyFill="1" applyBorder="1" applyAlignment="1" applyProtection="1">
      <alignment vertical="center" wrapText="1"/>
      <protection hidden="1"/>
    </xf>
    <xf numFmtId="0" fontId="4"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xf>
    <xf numFmtId="0" fontId="12" fillId="0" borderId="0" xfId="0" applyFont="1" applyFill="1" applyBorder="1" applyAlignment="1" applyProtection="1">
      <alignment horizontal="centerContinuous" vertical="center"/>
      <protection hidden="1"/>
    </xf>
    <xf numFmtId="38" fontId="8" fillId="0" borderId="0" xfId="3" applyFont="1" applyFill="1" applyBorder="1" applyAlignment="1" applyProtection="1">
      <alignment vertical="center"/>
      <protection hidden="1"/>
    </xf>
    <xf numFmtId="181" fontId="8" fillId="0" borderId="0" xfId="3" applyNumberFormat="1" applyFont="1" applyFill="1" applyBorder="1" applyAlignment="1" applyProtection="1">
      <alignment vertical="center"/>
      <protection hidden="1"/>
    </xf>
    <xf numFmtId="0" fontId="6" fillId="0" borderId="0" xfId="0" applyFont="1" applyFill="1" applyBorder="1" applyAlignment="1" applyProtection="1">
      <alignment vertical="center" wrapText="1"/>
    </xf>
    <xf numFmtId="177" fontId="8" fillId="0" borderId="0" xfId="0" applyNumberFormat="1" applyFont="1" applyFill="1" applyBorder="1" applyAlignment="1" applyProtection="1">
      <alignment vertical="center"/>
    </xf>
    <xf numFmtId="38" fontId="6" fillId="0" borderId="0" xfId="3" applyFont="1" applyFill="1" applyBorder="1" applyAlignment="1" applyProtection="1">
      <alignment vertical="center"/>
    </xf>
    <xf numFmtId="181" fontId="6" fillId="0" borderId="0" xfId="0" applyNumberFormat="1" applyFont="1" applyFill="1" applyBorder="1" applyAlignment="1" applyProtection="1">
      <alignment vertical="center"/>
    </xf>
    <xf numFmtId="0" fontId="12" fillId="0" borderId="14" xfId="0" applyFont="1" applyFill="1" applyBorder="1" applyAlignment="1" applyProtection="1">
      <alignment horizontal="centerContinuous" vertical="center"/>
      <protection hidden="1"/>
    </xf>
    <xf numFmtId="0" fontId="6" fillId="0" borderId="64" xfId="11" applyFont="1" applyFill="1" applyBorder="1" applyAlignment="1" applyProtection="1">
      <alignment horizontal="left" vertical="center"/>
      <protection hidden="1"/>
    </xf>
    <xf numFmtId="38" fontId="8" fillId="0" borderId="86" xfId="3" applyFont="1" applyFill="1" applyBorder="1" applyAlignment="1" applyProtection="1">
      <alignment vertical="center"/>
    </xf>
    <xf numFmtId="38" fontId="8" fillId="0" borderId="51" xfId="3" applyFont="1" applyFill="1" applyBorder="1" applyAlignment="1" applyProtection="1">
      <alignment vertical="center"/>
    </xf>
    <xf numFmtId="179" fontId="8" fillId="0" borderId="51" xfId="3" applyNumberFormat="1" applyFont="1" applyFill="1" applyBorder="1" applyAlignment="1" applyProtection="1">
      <alignment vertical="center"/>
    </xf>
    <xf numFmtId="38" fontId="8" fillId="0" borderId="83" xfId="3" applyFont="1" applyFill="1" applyBorder="1" applyAlignment="1" applyProtection="1">
      <alignment vertical="center"/>
    </xf>
    <xf numFmtId="0" fontId="6" fillId="0" borderId="52" xfId="11" applyFont="1" applyFill="1" applyBorder="1" applyAlignment="1" applyProtection="1">
      <alignment horizontal="left" vertical="center"/>
      <protection hidden="1"/>
    </xf>
    <xf numFmtId="38" fontId="8" fillId="0" borderId="62" xfId="3" applyFont="1" applyFill="1" applyBorder="1" applyAlignment="1" applyProtection="1">
      <alignment vertical="center"/>
    </xf>
    <xf numFmtId="0" fontId="6" fillId="0" borderId="14" xfId="11" applyFont="1" applyFill="1" applyBorder="1" applyAlignment="1" applyProtection="1">
      <alignment horizontal="left" vertical="center"/>
      <protection hidden="1"/>
    </xf>
    <xf numFmtId="0" fontId="6" fillId="0" borderId="50" xfId="11" applyFont="1" applyFill="1" applyBorder="1" applyAlignment="1" applyProtection="1">
      <alignment horizontal="left" vertical="center"/>
      <protection hidden="1"/>
    </xf>
    <xf numFmtId="0" fontId="6" fillId="0" borderId="9" xfId="11" applyFont="1" applyFill="1" applyBorder="1" applyAlignment="1" applyProtection="1">
      <alignment horizontal="left" vertical="center"/>
      <protection hidden="1"/>
    </xf>
    <xf numFmtId="0" fontId="6" fillId="2" borderId="64" xfId="11" applyFont="1" applyFill="1" applyBorder="1" applyAlignment="1" applyProtection="1">
      <alignment horizontal="left" vertical="center"/>
      <protection hidden="1"/>
    </xf>
    <xf numFmtId="0" fontId="6" fillId="2" borderId="81" xfId="9" applyFont="1" applyFill="1" applyBorder="1" applyAlignment="1" applyProtection="1">
      <alignment vertical="center"/>
      <protection hidden="1"/>
    </xf>
    <xf numFmtId="38" fontId="8" fillId="2" borderId="81" xfId="3" applyFont="1" applyFill="1" applyBorder="1" applyAlignment="1" applyProtection="1">
      <alignment vertical="center"/>
    </xf>
    <xf numFmtId="0" fontId="6" fillId="2" borderId="9" xfId="11" applyFont="1" applyFill="1" applyBorder="1" applyAlignment="1" applyProtection="1">
      <alignment horizontal="left" vertical="center"/>
      <protection hidden="1"/>
    </xf>
    <xf numFmtId="0" fontId="6" fillId="2" borderId="62" xfId="9" applyFont="1" applyFill="1" applyBorder="1" applyAlignment="1" applyProtection="1">
      <alignment vertical="center"/>
      <protection hidden="1"/>
    </xf>
    <xf numFmtId="38" fontId="8" fillId="2" borderId="62" xfId="3" applyFont="1" applyFill="1" applyBorder="1" applyAlignment="1" applyProtection="1">
      <alignment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8" fillId="0" borderId="10" xfId="0" applyFont="1" applyFill="1" applyBorder="1" applyAlignment="1" applyProtection="1">
      <alignment horizontal="left" vertical="center"/>
      <protection hidden="1"/>
    </xf>
    <xf numFmtId="0" fontId="6" fillId="0" borderId="3" xfId="0" applyFont="1" applyFill="1" applyBorder="1" applyAlignment="1" applyProtection="1">
      <alignment vertical="center"/>
      <protection hidden="1"/>
    </xf>
    <xf numFmtId="0" fontId="8" fillId="0" borderId="16" xfId="0" applyFont="1" applyFill="1" applyBorder="1" applyAlignment="1" applyProtection="1">
      <alignment horizontal="left" vertical="center"/>
      <protection hidden="1"/>
    </xf>
    <xf numFmtId="181" fontId="6" fillId="0" borderId="28" xfId="0" applyNumberFormat="1" applyFont="1" applyFill="1" applyBorder="1" applyAlignment="1" applyProtection="1">
      <alignment vertical="center"/>
    </xf>
    <xf numFmtId="0" fontId="6" fillId="0" borderId="87" xfId="9" applyFont="1" applyFill="1" applyBorder="1" applyAlignment="1" applyProtection="1">
      <alignment vertical="center"/>
      <protection hidden="1"/>
    </xf>
    <xf numFmtId="0" fontId="6" fillId="0" borderId="0" xfId="11" applyFont="1" applyFill="1" applyBorder="1" applyAlignment="1" applyProtection="1">
      <alignment horizontal="left" vertical="center"/>
      <protection hidden="1"/>
    </xf>
    <xf numFmtId="0" fontId="6" fillId="0" borderId="0" xfId="9"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xf>
    <xf numFmtId="0" fontId="8" fillId="0" borderId="0" xfId="0" applyNumberFormat="1" applyFont="1" applyFill="1" applyBorder="1" applyAlignment="1" applyProtection="1">
      <alignment horizontal="centerContinuous" vertical="center"/>
    </xf>
    <xf numFmtId="0" fontId="8" fillId="0" borderId="0" xfId="0" applyFont="1" applyFill="1" applyBorder="1" applyAlignment="1" applyProtection="1">
      <alignment horizontal="center" vertical="center"/>
    </xf>
    <xf numFmtId="0" fontId="12" fillId="0" borderId="10" xfId="0" applyFont="1" applyFill="1" applyBorder="1" applyAlignment="1" applyProtection="1">
      <alignment horizontal="centerContinuous" vertical="center"/>
      <protection hidden="1"/>
    </xf>
    <xf numFmtId="0" fontId="8" fillId="0" borderId="17" xfId="0" applyFont="1" applyFill="1" applyBorder="1" applyAlignment="1" applyProtection="1">
      <alignment horizontal="centerContinuous" vertical="center"/>
      <protection hidden="1"/>
    </xf>
    <xf numFmtId="0" fontId="12" fillId="0" borderId="64" xfId="0" applyFont="1" applyFill="1" applyBorder="1" applyAlignment="1" applyProtection="1">
      <alignment horizontal="center" vertical="center"/>
    </xf>
    <xf numFmtId="0" fontId="12" fillId="0" borderId="52" xfId="0" applyFont="1" applyFill="1" applyBorder="1" applyAlignment="1" applyProtection="1">
      <alignment horizontal="center" vertical="center"/>
    </xf>
    <xf numFmtId="0" fontId="12" fillId="0" borderId="48"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12" fillId="2" borderId="50"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protection hidden="1"/>
    </xf>
    <xf numFmtId="0" fontId="13"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left" vertical="center" wrapText="1"/>
      <protection hidden="1"/>
    </xf>
    <xf numFmtId="0" fontId="6" fillId="0" borderId="16" xfId="0" applyFont="1" applyFill="1" applyBorder="1" applyAlignment="1" applyProtection="1">
      <alignment vertical="center" wrapText="1"/>
    </xf>
    <xf numFmtId="0" fontId="8" fillId="0" borderId="88" xfId="0" applyFont="1" applyFill="1" applyBorder="1" applyAlignment="1" applyProtection="1">
      <alignment vertical="center"/>
      <protection hidden="1"/>
    </xf>
    <xf numFmtId="0" fontId="14" fillId="0" borderId="12" xfId="0" applyFont="1" applyFill="1" applyBorder="1" applyAlignment="1" applyProtection="1">
      <alignment horizontal="centerContinuous" vertical="center"/>
      <protection hidden="1"/>
    </xf>
    <xf numFmtId="0" fontId="14" fillId="0" borderId="20" xfId="0" applyFont="1" applyFill="1" applyBorder="1" applyAlignment="1" applyProtection="1">
      <alignment horizontal="centerContinuous" vertical="center"/>
      <protection hidden="1"/>
    </xf>
    <xf numFmtId="0" fontId="12" fillId="0" borderId="2" xfId="0" applyFont="1" applyFill="1" applyBorder="1" applyAlignment="1" applyProtection="1">
      <alignment horizontal="centerContinuous" vertical="top" wrapText="1"/>
      <protection hidden="1"/>
    </xf>
    <xf numFmtId="0" fontId="8" fillId="0" borderId="16" xfId="0" applyFont="1" applyFill="1" applyBorder="1" applyAlignment="1" applyProtection="1">
      <alignment horizontal="centerContinuous" vertical="center" wrapText="1"/>
      <protection hidden="1"/>
    </xf>
    <xf numFmtId="0" fontId="6" fillId="0" borderId="69" xfId="0" applyFont="1" applyFill="1" applyBorder="1" applyAlignment="1" applyProtection="1">
      <alignment horizontal="centerContinuous" wrapText="1"/>
      <protection hidden="1"/>
    </xf>
    <xf numFmtId="0" fontId="6" fillId="0" borderId="58" xfId="0" applyFont="1" applyFill="1" applyBorder="1" applyAlignment="1" applyProtection="1">
      <alignment horizontal="centerContinuous"/>
      <protection hidden="1"/>
    </xf>
    <xf numFmtId="0" fontId="6" fillId="0" borderId="58" xfId="0" applyFont="1" applyFill="1" applyBorder="1" applyAlignment="1" applyProtection="1">
      <alignment horizontal="centerContinuous" wrapText="1"/>
      <protection hidden="1"/>
    </xf>
    <xf numFmtId="0" fontId="13" fillId="0" borderId="70" xfId="0" applyFont="1" applyFill="1" applyBorder="1" applyAlignment="1" applyProtection="1">
      <alignment horizontal="centerContinuous" vertical="center" wrapText="1"/>
      <protection hidden="1"/>
    </xf>
    <xf numFmtId="0" fontId="6" fillId="0" borderId="44" xfId="0" applyFont="1" applyFill="1" applyBorder="1" applyAlignment="1" applyProtection="1">
      <alignment horizontal="centerContinuous" vertical="center" wrapText="1"/>
      <protection hidden="1"/>
    </xf>
    <xf numFmtId="0" fontId="6" fillId="0" borderId="2" xfId="0" quotePrefix="1" applyFont="1" applyFill="1" applyBorder="1" applyAlignment="1" applyProtection="1">
      <alignment horizontal="centerContinuous" wrapText="1"/>
      <protection hidden="1"/>
    </xf>
    <xf numFmtId="0" fontId="6" fillId="0" borderId="16" xfId="0" applyFont="1" applyFill="1" applyBorder="1" applyAlignment="1" applyProtection="1">
      <alignment horizontal="center" wrapText="1"/>
      <protection hidden="1"/>
    </xf>
    <xf numFmtId="177" fontId="8" fillId="0" borderId="16" xfId="0" applyNumberFormat="1" applyFont="1" applyFill="1" applyBorder="1" applyAlignment="1" applyProtection="1">
      <alignment vertical="center"/>
    </xf>
    <xf numFmtId="0" fontId="12" fillId="0" borderId="9" xfId="0" applyFont="1" applyFill="1" applyBorder="1" applyAlignment="1" applyProtection="1">
      <alignment horizontal="center" vertical="top" wrapText="1"/>
      <protection hidden="1"/>
    </xf>
    <xf numFmtId="0" fontId="8" fillId="0" borderId="17" xfId="0" applyFont="1" applyFill="1" applyBorder="1" applyAlignment="1" applyProtection="1">
      <alignment horizontal="center" vertical="top" wrapText="1"/>
      <protection hidden="1"/>
    </xf>
    <xf numFmtId="0" fontId="6" fillId="0" borderId="9" xfId="0" applyFont="1" applyFill="1" applyBorder="1" applyAlignment="1" applyProtection="1">
      <alignment horizontal="centerContinuous" vertical="distributed"/>
      <protection hidden="1"/>
    </xf>
    <xf numFmtId="0" fontId="6" fillId="0" borderId="17" xfId="0" applyFont="1" applyFill="1" applyBorder="1" applyAlignment="1" applyProtection="1">
      <alignment horizontal="centerContinuous" vertical="distributed"/>
      <protection hidden="1"/>
    </xf>
    <xf numFmtId="0" fontId="6" fillId="0" borderId="9" xfId="0" applyFont="1" applyFill="1" applyBorder="1" applyAlignment="1" applyProtection="1">
      <alignment vertical="center" wrapText="1"/>
      <protection hidden="1"/>
    </xf>
    <xf numFmtId="0" fontId="13" fillId="0" borderId="35" xfId="0" applyFont="1" applyFill="1" applyBorder="1" applyAlignment="1" applyProtection="1">
      <alignment horizontal="centerContinuous" vertical="center" wrapText="1"/>
      <protection hidden="1"/>
    </xf>
    <xf numFmtId="0" fontId="6" fillId="0" borderId="31" xfId="0" applyFont="1" applyFill="1" applyBorder="1" applyAlignment="1" applyProtection="1">
      <alignment horizontal="centerContinuous" vertical="center" wrapText="1"/>
      <protection hidden="1"/>
    </xf>
    <xf numFmtId="0" fontId="8" fillId="0" borderId="0" xfId="11" applyFont="1" applyFill="1" applyBorder="1" applyAlignment="1" applyProtection="1">
      <alignment horizontal="left" vertical="center"/>
      <protection hidden="1"/>
    </xf>
    <xf numFmtId="38" fontId="6" fillId="0" borderId="16" xfId="3" applyFont="1" applyFill="1" applyBorder="1" applyAlignment="1" applyProtection="1">
      <alignment vertical="center"/>
    </xf>
    <xf numFmtId="181" fontId="6" fillId="0" borderId="16" xfId="0" applyNumberFormat="1" applyFont="1" applyFill="1" applyBorder="1" applyAlignment="1" applyProtection="1">
      <alignment vertical="center"/>
    </xf>
    <xf numFmtId="0" fontId="8" fillId="0" borderId="16" xfId="0" applyNumberFormat="1" applyFont="1" applyFill="1" applyBorder="1" applyAlignment="1" applyProtection="1">
      <alignment horizontal="centerContinuous" vertical="center"/>
    </xf>
    <xf numFmtId="0" fontId="8" fillId="0" borderId="16" xfId="0" applyFont="1" applyFill="1" applyBorder="1" applyAlignment="1" applyProtection="1">
      <alignment horizontal="center" vertical="center"/>
    </xf>
    <xf numFmtId="0" fontId="13" fillId="0" borderId="12" xfId="0" applyFont="1" applyFill="1" applyBorder="1" applyAlignment="1" applyProtection="1">
      <alignment horizontal="centerContinuous" vertical="center" wrapText="1"/>
      <protection hidden="1"/>
    </xf>
    <xf numFmtId="0" fontId="6"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vertical="center"/>
    </xf>
    <xf numFmtId="0" fontId="6" fillId="0" borderId="2" xfId="0" applyFont="1" applyFill="1" applyBorder="1" applyAlignment="1" applyProtection="1">
      <alignment horizontal="centerContinuous" wrapText="1"/>
      <protection hidden="1"/>
    </xf>
    <xf numFmtId="0" fontId="6" fillId="0" borderId="16" xfId="0" applyFont="1" applyFill="1" applyBorder="1" applyAlignment="1" applyProtection="1">
      <alignment horizontal="centerContinuous" wrapText="1"/>
      <protection hidden="1"/>
    </xf>
    <xf numFmtId="0" fontId="8" fillId="0" borderId="16" xfId="11" applyFont="1" applyFill="1" applyBorder="1" applyAlignment="1" applyProtection="1">
      <alignment horizontal="left" vertical="center"/>
    </xf>
    <xf numFmtId="0" fontId="8" fillId="0" borderId="0" xfId="11" applyFont="1" applyFill="1" applyBorder="1" applyAlignment="1" applyProtection="1">
      <alignment horizontal="left" vertical="center" wrapText="1"/>
      <protection hidden="1"/>
    </xf>
    <xf numFmtId="0" fontId="14" fillId="0" borderId="10" xfId="0" applyFont="1" applyFill="1" applyBorder="1" applyAlignment="1" applyProtection="1">
      <alignment horizontal="centerContinuous" vertical="center" wrapText="1"/>
      <protection hidden="1"/>
    </xf>
    <xf numFmtId="0" fontId="14" fillId="0" borderId="3" xfId="0" applyFont="1" applyFill="1" applyBorder="1" applyAlignment="1" applyProtection="1">
      <alignment horizontal="centerContinuous" vertical="center" wrapText="1"/>
      <protection hidden="1"/>
    </xf>
    <xf numFmtId="38" fontId="8" fillId="0" borderId="81" xfId="3" applyFont="1" applyFill="1" applyBorder="1" applyAlignment="1" applyProtection="1">
      <alignment vertical="center"/>
    </xf>
    <xf numFmtId="0" fontId="12" fillId="0" borderId="39" xfId="0" applyFont="1" applyFill="1" applyBorder="1" applyAlignment="1" applyProtection="1">
      <alignment horizontal="center" vertical="center"/>
    </xf>
    <xf numFmtId="38" fontId="8" fillId="0" borderId="62" xfId="3" applyFont="1" applyFill="1" applyBorder="1" applyAlignment="1" applyProtection="1">
      <alignment horizontal="right" vertical="center"/>
    </xf>
    <xf numFmtId="0" fontId="14" fillId="0" borderId="10" xfId="0" applyFont="1" applyFill="1" applyBorder="1" applyAlignment="1" applyProtection="1">
      <alignment horizontal="centerContinuous" vertical="center"/>
      <protection hidden="1"/>
    </xf>
    <xf numFmtId="0" fontId="14" fillId="0" borderId="3" xfId="0" applyFont="1" applyFill="1" applyBorder="1" applyAlignment="1" applyProtection="1">
      <alignment horizontal="centerContinuous" vertical="center"/>
      <protection hidden="1"/>
    </xf>
    <xf numFmtId="0" fontId="30" fillId="0" borderId="0" xfId="0" applyFont="1" applyFill="1" applyBorder="1" applyAlignment="1" applyProtection="1">
      <alignment vertical="center"/>
      <protection hidden="1"/>
    </xf>
    <xf numFmtId="0" fontId="9" fillId="0" borderId="0" xfId="0" applyFont="1" applyFill="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38" fontId="8" fillId="0" borderId="89" xfId="2" applyFont="1" applyFill="1" applyBorder="1" applyAlignment="1" applyProtection="1">
      <alignment vertical="center"/>
      <protection hidden="1"/>
    </xf>
    <xf numFmtId="38" fontId="8" fillId="0" borderId="90" xfId="2" applyFont="1" applyFill="1" applyBorder="1" applyAlignment="1" applyProtection="1">
      <alignment vertical="center"/>
      <protection locked="0"/>
    </xf>
    <xf numFmtId="38" fontId="8" fillId="0" borderId="91" xfId="2" applyFont="1" applyFill="1" applyBorder="1" applyAlignment="1" applyProtection="1">
      <alignment vertical="center"/>
      <protection locked="0"/>
    </xf>
    <xf numFmtId="38" fontId="8" fillId="0" borderId="92" xfId="2" applyFont="1" applyFill="1" applyBorder="1" applyAlignment="1" applyProtection="1">
      <alignment vertical="center"/>
      <protection locked="0"/>
    </xf>
    <xf numFmtId="0" fontId="7" fillId="0" borderId="6" xfId="0" applyFont="1" applyFill="1" applyBorder="1" applyAlignment="1">
      <alignment vertical="center"/>
    </xf>
    <xf numFmtId="0" fontId="7" fillId="0" borderId="15" xfId="0" applyFont="1" applyFill="1" applyBorder="1" applyAlignment="1">
      <alignment vertical="center"/>
    </xf>
    <xf numFmtId="0" fontId="7" fillId="0" borderId="3" xfId="0" applyFont="1" applyFill="1" applyBorder="1" applyAlignment="1">
      <alignment vertical="center"/>
    </xf>
    <xf numFmtId="0" fontId="30" fillId="0" borderId="0" xfId="0" applyFont="1" applyFill="1" applyAlignment="1">
      <alignment horizontal="left" vertical="center"/>
    </xf>
    <xf numFmtId="38" fontId="7" fillId="0" borderId="3" xfId="2" applyFont="1" applyFill="1" applyBorder="1" applyAlignment="1">
      <alignment horizontal="left" vertical="center"/>
    </xf>
    <xf numFmtId="0" fontId="7" fillId="0" borderId="71" xfId="0" applyFont="1" applyFill="1" applyBorder="1" applyAlignment="1">
      <alignment horizontal="center" vertical="center"/>
    </xf>
    <xf numFmtId="0" fontId="7" fillId="0" borderId="63" xfId="0" applyFont="1" applyFill="1" applyBorder="1" applyAlignment="1">
      <alignment vertical="center"/>
    </xf>
    <xf numFmtId="0" fontId="7" fillId="0" borderId="44" xfId="0" applyFont="1" applyFill="1" applyBorder="1" applyAlignment="1">
      <alignment vertical="center"/>
    </xf>
    <xf numFmtId="0" fontId="8" fillId="0" borderId="63" xfId="0" applyFont="1" applyFill="1" applyBorder="1" applyAlignment="1">
      <alignment vertical="center"/>
    </xf>
    <xf numFmtId="49" fontId="6" fillId="0" borderId="10" xfId="0" applyNumberFormat="1" applyFont="1" applyFill="1" applyBorder="1" applyAlignment="1">
      <alignment horizontal="center" vertical="center"/>
    </xf>
    <xf numFmtId="49" fontId="10" fillId="0" borderId="8" xfId="0" applyNumberFormat="1" applyFont="1" applyFill="1" applyBorder="1" applyAlignment="1">
      <alignment horizontal="left" vertical="center"/>
    </xf>
    <xf numFmtId="0" fontId="32" fillId="0" borderId="0" xfId="0" applyFont="1" applyAlignment="1">
      <alignment vertical="center"/>
    </xf>
    <xf numFmtId="0" fontId="15" fillId="0" borderId="0" xfId="0" applyFont="1" applyAlignment="1">
      <alignment vertical="center"/>
    </xf>
    <xf numFmtId="0" fontId="8" fillId="0" borderId="3" xfId="0" applyFont="1" applyBorder="1" applyAlignment="1">
      <alignment vertical="center"/>
    </xf>
    <xf numFmtId="0" fontId="32" fillId="0" borderId="0" xfId="0" applyFont="1" applyBorder="1" applyAlignment="1">
      <alignment vertical="center"/>
    </xf>
    <xf numFmtId="49" fontId="6" fillId="0" borderId="14" xfId="0" applyNumberFormat="1" applyFont="1" applyBorder="1" applyAlignment="1">
      <alignment horizontal="center" vertical="center"/>
    </xf>
    <xf numFmtId="49" fontId="6" fillId="0" borderId="42" xfId="0" applyNumberFormat="1" applyFont="1" applyBorder="1" applyAlignment="1">
      <alignment horizontal="center" vertical="center"/>
    </xf>
    <xf numFmtId="49" fontId="6" fillId="0" borderId="43" xfId="0" applyNumberFormat="1" applyFont="1" applyBorder="1" applyAlignment="1">
      <alignment horizontal="center" vertical="center"/>
    </xf>
    <xf numFmtId="38" fontId="7" fillId="0" borderId="20" xfId="2" applyFont="1" applyFill="1" applyBorder="1" applyAlignment="1" applyProtection="1">
      <alignment vertical="center"/>
      <protection locked="0"/>
    </xf>
    <xf numFmtId="0" fontId="32" fillId="0" borderId="0" xfId="0" applyFont="1" applyFill="1" applyAlignment="1">
      <alignment horizontal="center" vertical="center"/>
    </xf>
    <xf numFmtId="49" fontId="32" fillId="0" borderId="10" xfId="0" applyNumberFormat="1" applyFont="1" applyFill="1" applyBorder="1" applyAlignment="1">
      <alignment horizontal="center" vertical="center"/>
    </xf>
    <xf numFmtId="0" fontId="32" fillId="0" borderId="13" xfId="0" applyFont="1" applyFill="1" applyBorder="1" applyAlignment="1">
      <alignment vertical="center"/>
    </xf>
    <xf numFmtId="49" fontId="7" fillId="0" borderId="12"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32" fillId="0" borderId="8" xfId="0" applyFont="1" applyFill="1" applyBorder="1" applyAlignment="1">
      <alignment horizontal="left" vertical="center"/>
    </xf>
    <xf numFmtId="0" fontId="32" fillId="0" borderId="3" xfId="0" applyFont="1" applyFill="1" applyBorder="1" applyAlignment="1">
      <alignment horizontal="left" vertical="center"/>
    </xf>
    <xf numFmtId="0" fontId="41" fillId="0" borderId="0" xfId="0" applyFont="1" applyFill="1" applyAlignment="1">
      <alignment vertical="center"/>
    </xf>
    <xf numFmtId="0" fontId="41" fillId="0" borderId="10" xfId="0" applyFont="1" applyFill="1" applyBorder="1" applyAlignment="1">
      <alignment vertical="center"/>
    </xf>
    <xf numFmtId="0" fontId="32" fillId="0" borderId="12" xfId="0" applyFont="1" applyFill="1" applyBorder="1" applyAlignment="1">
      <alignment vertical="center"/>
    </xf>
    <xf numFmtId="0" fontId="32" fillId="0" borderId="19" xfId="0" applyFont="1" applyFill="1" applyBorder="1" applyAlignment="1">
      <alignment horizontal="left" vertical="center"/>
    </xf>
    <xf numFmtId="0" fontId="32" fillId="0" borderId="35" xfId="0" applyFont="1" applyFill="1" applyBorder="1" applyAlignment="1">
      <alignment vertical="center"/>
    </xf>
    <xf numFmtId="0" fontId="32" fillId="0" borderId="21" xfId="0" applyFont="1" applyFill="1" applyBorder="1" applyAlignment="1">
      <alignment horizontal="left" vertical="center"/>
    </xf>
    <xf numFmtId="0" fontId="32" fillId="0" borderId="31" xfId="0" applyFont="1" applyFill="1" applyBorder="1" applyAlignment="1" applyProtection="1">
      <alignment horizontal="center" vertical="center"/>
      <protection hidden="1"/>
    </xf>
    <xf numFmtId="0" fontId="32" fillId="0" borderId="50" xfId="0" applyFont="1" applyFill="1" applyBorder="1" applyAlignment="1">
      <alignment vertical="center"/>
    </xf>
    <xf numFmtId="0" fontId="32" fillId="0" borderId="19" xfId="0" applyFont="1" applyFill="1" applyBorder="1" applyAlignment="1">
      <alignment vertical="center"/>
    </xf>
    <xf numFmtId="0" fontId="32" fillId="0" borderId="20" xfId="0" applyFont="1" applyFill="1" applyBorder="1" applyAlignment="1">
      <alignment horizontal="center" vertical="center"/>
    </xf>
    <xf numFmtId="0" fontId="32" fillId="0" borderId="17" xfId="0" applyFont="1" applyFill="1" applyBorder="1" applyAlignment="1">
      <alignment horizontal="center" vertical="center"/>
    </xf>
    <xf numFmtId="0" fontId="8" fillId="0" borderId="93" xfId="8" applyFont="1" applyFill="1" applyBorder="1" applyAlignment="1" applyProtection="1">
      <alignment horizontal="center" vertical="center"/>
      <protection hidden="1"/>
    </xf>
    <xf numFmtId="0" fontId="32" fillId="0" borderId="52" xfId="0" applyFont="1" applyFill="1" applyBorder="1" applyAlignment="1">
      <alignment vertical="center"/>
    </xf>
    <xf numFmtId="0" fontId="32" fillId="0" borderId="16" xfId="0" applyFont="1" applyFill="1" applyBorder="1" applyAlignment="1">
      <alignment horizontal="center" vertical="center"/>
    </xf>
    <xf numFmtId="0" fontId="6" fillId="0" borderId="52" xfId="0" applyFont="1" applyFill="1" applyBorder="1" applyAlignment="1" applyProtection="1">
      <alignment horizontal="center" vertical="center"/>
      <protection hidden="1"/>
    </xf>
    <xf numFmtId="0" fontId="32" fillId="0" borderId="3" xfId="0" applyFont="1" applyFill="1" applyBorder="1" applyAlignment="1">
      <alignment horizontal="center" vertical="center"/>
    </xf>
    <xf numFmtId="0" fontId="8" fillId="0" borderId="40" xfId="8" applyFont="1" applyFill="1" applyBorder="1" applyAlignment="1" applyProtection="1">
      <alignment horizontal="center" vertical="center"/>
      <protection hidden="1"/>
    </xf>
    <xf numFmtId="0" fontId="8" fillId="0" borderId="94" xfId="8" applyFont="1" applyFill="1" applyBorder="1" applyAlignment="1" applyProtection="1">
      <alignment horizontal="center" vertical="center"/>
      <protection hidden="1"/>
    </xf>
    <xf numFmtId="0" fontId="7" fillId="0" borderId="31" xfId="0" applyFont="1" applyFill="1" applyBorder="1" applyAlignment="1">
      <alignment horizontal="center" vertical="center"/>
    </xf>
    <xf numFmtId="0" fontId="32" fillId="0" borderId="8" xfId="0" applyFont="1" applyFill="1" applyBorder="1" applyAlignment="1">
      <alignment vertical="center" wrapText="1"/>
    </xf>
    <xf numFmtId="0" fontId="6" fillId="0" borderId="9" xfId="0"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hidden="1"/>
    </xf>
    <xf numFmtId="49" fontId="8" fillId="0" borderId="1" xfId="0" applyNumberFormat="1" applyFont="1" applyFill="1" applyBorder="1" applyAlignment="1" applyProtection="1">
      <alignment horizontal="left" vertical="center" wrapText="1"/>
    </xf>
    <xf numFmtId="0" fontId="32" fillId="0" borderId="15" xfId="0" applyFont="1" applyFill="1" applyBorder="1" applyAlignment="1">
      <alignment horizontal="center" vertical="center"/>
    </xf>
    <xf numFmtId="0" fontId="8" fillId="0" borderId="41" xfId="0" applyFont="1" applyFill="1" applyBorder="1" applyAlignment="1" applyProtection="1">
      <alignment horizontal="left" vertical="center"/>
      <protection locked="0"/>
    </xf>
    <xf numFmtId="0" fontId="32" fillId="0" borderId="9" xfId="0" applyNumberFormat="1" applyFont="1" applyFill="1" applyBorder="1" applyAlignment="1" applyProtection="1">
      <alignment horizontal="center" vertical="center"/>
      <protection hidden="1"/>
    </xf>
    <xf numFmtId="0" fontId="41" fillId="0" borderId="0" xfId="0" applyFont="1" applyFill="1" applyBorder="1" applyAlignment="1" applyProtection="1">
      <alignment vertical="center"/>
      <protection hidden="1"/>
    </xf>
    <xf numFmtId="0" fontId="32" fillId="0" borderId="0" xfId="0" applyFont="1" applyFill="1" applyBorder="1" applyAlignment="1" applyProtection="1">
      <alignment vertical="center"/>
    </xf>
    <xf numFmtId="38" fontId="6" fillId="0" borderId="0" xfId="3" applyFont="1" applyFill="1" applyBorder="1" applyAlignment="1" applyProtection="1">
      <alignment horizontal="center" vertical="center"/>
      <protection hidden="1"/>
    </xf>
    <xf numFmtId="181" fontId="6" fillId="0" borderId="0" xfId="0" applyNumberFormat="1" applyFont="1" applyFill="1" applyBorder="1" applyAlignment="1" applyProtection="1">
      <alignment horizontal="center" vertical="center"/>
      <protection hidden="1"/>
    </xf>
    <xf numFmtId="49" fontId="12" fillId="0" borderId="13" xfId="0" applyNumberFormat="1" applyFont="1" applyFill="1" applyBorder="1" applyAlignment="1" applyProtection="1">
      <alignment horizontal="center" vertical="center"/>
      <protection hidden="1"/>
    </xf>
    <xf numFmtId="0" fontId="12" fillId="0" borderId="95" xfId="0" applyFont="1" applyFill="1" applyBorder="1" applyAlignment="1" applyProtection="1">
      <alignment horizontal="center" vertical="center"/>
      <protection hidden="1"/>
    </xf>
    <xf numFmtId="0" fontId="12" fillId="0" borderId="96" xfId="0" applyFont="1" applyFill="1" applyBorder="1" applyAlignment="1" applyProtection="1">
      <alignment horizontal="center" vertical="center"/>
      <protection hidden="1"/>
    </xf>
    <xf numFmtId="0" fontId="12" fillId="0" borderId="67" xfId="0" applyFont="1" applyFill="1" applyBorder="1" applyAlignment="1" applyProtection="1">
      <alignment horizontal="center" vertical="center"/>
      <protection hidden="1"/>
    </xf>
    <xf numFmtId="0" fontId="12" fillId="0" borderId="93" xfId="0" applyFont="1" applyFill="1" applyBorder="1" applyAlignment="1" applyProtection="1">
      <alignment horizontal="center" vertical="center"/>
      <protection hidden="1"/>
    </xf>
    <xf numFmtId="0" fontId="12" fillId="0" borderId="45" xfId="0" applyFont="1" applyFill="1" applyBorder="1" applyAlignment="1" applyProtection="1">
      <alignment horizontal="center" vertical="center"/>
      <protection hidden="1"/>
    </xf>
    <xf numFmtId="0" fontId="32" fillId="0" borderId="16" xfId="0" applyFont="1" applyBorder="1" applyAlignment="1">
      <alignment vertical="center"/>
    </xf>
    <xf numFmtId="0" fontId="32" fillId="0" borderId="31" xfId="0" applyFont="1" applyBorder="1" applyAlignment="1">
      <alignment vertical="center"/>
    </xf>
    <xf numFmtId="0" fontId="32" fillId="3" borderId="16" xfId="0" applyFont="1" applyFill="1" applyBorder="1" applyAlignment="1" applyProtection="1">
      <alignment vertical="center"/>
    </xf>
    <xf numFmtId="0" fontId="12" fillId="0" borderId="46" xfId="0" applyFont="1" applyFill="1" applyBorder="1" applyAlignment="1" applyProtection="1">
      <alignment horizontal="center" vertical="center"/>
      <protection hidden="1"/>
    </xf>
    <xf numFmtId="0" fontId="12" fillId="0" borderId="97" xfId="0" applyFont="1" applyFill="1" applyBorder="1" applyAlignment="1" applyProtection="1">
      <alignment horizontal="center" vertical="center"/>
      <protection hidden="1"/>
    </xf>
    <xf numFmtId="0" fontId="12" fillId="0" borderId="94" xfId="0" applyFont="1" applyFill="1" applyBorder="1" applyAlignment="1" applyProtection="1">
      <alignment horizontal="center" vertical="center"/>
      <protection hidden="1"/>
    </xf>
    <xf numFmtId="0" fontId="12" fillId="0" borderId="98" xfId="0" applyFont="1" applyFill="1" applyBorder="1" applyAlignment="1" applyProtection="1">
      <alignment horizontal="center" vertical="center"/>
      <protection hidden="1"/>
    </xf>
    <xf numFmtId="0" fontId="42"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32" fillId="0" borderId="14" xfId="0" applyFont="1" applyFill="1" applyBorder="1" applyAlignment="1" applyProtection="1">
      <alignment vertical="center"/>
      <protection hidden="1"/>
    </xf>
    <xf numFmtId="0" fontId="7" fillId="0" borderId="9" xfId="0" applyFont="1" applyFill="1" applyBorder="1" applyAlignment="1">
      <alignment vertical="center" wrapText="1"/>
    </xf>
    <xf numFmtId="0" fontId="7" fillId="0" borderId="17" xfId="0" applyFont="1" applyFill="1" applyBorder="1" applyAlignment="1">
      <alignment vertical="center" wrapText="1"/>
    </xf>
    <xf numFmtId="0" fontId="32" fillId="0" borderId="0" xfId="0" applyFont="1" applyFill="1" applyBorder="1" applyAlignment="1" applyProtection="1">
      <alignment vertical="center" wrapText="1"/>
      <protection hidden="1"/>
    </xf>
    <xf numFmtId="0" fontId="7" fillId="0" borderId="10" xfId="0" applyFont="1" applyFill="1" applyBorder="1" applyAlignment="1">
      <alignment horizontal="center" vertical="center"/>
    </xf>
    <xf numFmtId="0" fontId="7" fillId="0" borderId="0" xfId="0" applyFont="1" applyFill="1" applyAlignment="1">
      <alignment horizontal="centerContinuous" vertical="center" wrapText="1"/>
    </xf>
    <xf numFmtId="0" fontId="0" fillId="0" borderId="1" xfId="0" applyFill="1" applyBorder="1" applyAlignment="1">
      <alignment vertical="center"/>
    </xf>
    <xf numFmtId="0" fontId="0" fillId="0" borderId="8" xfId="0" applyFill="1" applyBorder="1" applyAlignment="1">
      <alignment vertical="center"/>
    </xf>
    <xf numFmtId="49" fontId="7" fillId="0" borderId="14" xfId="0" applyNumberFormat="1" applyFont="1" applyFill="1" applyBorder="1" applyAlignment="1">
      <alignment horizontal="center" vertical="center"/>
    </xf>
    <xf numFmtId="0" fontId="0" fillId="0" borderId="15" xfId="0" applyFill="1" applyBorder="1" applyAlignment="1">
      <alignment vertical="center"/>
    </xf>
    <xf numFmtId="49" fontId="7" fillId="0" borderId="10" xfId="0" applyNumberFormat="1" applyFont="1" applyFill="1" applyBorder="1" applyAlignment="1">
      <alignment horizontal="center" vertical="center"/>
    </xf>
    <xf numFmtId="0" fontId="0" fillId="0" borderId="3" xfId="0" applyFill="1" applyBorder="1" applyAlignment="1">
      <alignment vertical="center"/>
    </xf>
    <xf numFmtId="49" fontId="7" fillId="0" borderId="2" xfId="0" applyNumberFormat="1" applyFont="1" applyFill="1" applyBorder="1" applyAlignment="1">
      <alignment horizontal="center" vertical="center"/>
    </xf>
    <xf numFmtId="0" fontId="7" fillId="0" borderId="72" xfId="0" applyFont="1" applyFill="1" applyBorder="1" applyAlignment="1">
      <alignment horizontal="center" vertical="center"/>
    </xf>
    <xf numFmtId="0" fontId="7" fillId="0" borderId="99" xfId="0" applyFont="1" applyFill="1" applyBorder="1" applyAlignment="1">
      <alignment horizontal="center" vertical="center"/>
    </xf>
    <xf numFmtId="0" fontId="7" fillId="0" borderId="100" xfId="0" applyFont="1" applyFill="1" applyBorder="1" applyAlignment="1">
      <alignment horizontal="center" vertical="center"/>
    </xf>
    <xf numFmtId="0" fontId="7" fillId="0" borderId="38" xfId="0" applyFont="1" applyFill="1" applyBorder="1" applyAlignment="1">
      <alignment horizontal="center" vertical="center"/>
    </xf>
    <xf numFmtId="0" fontId="7" fillId="0" borderId="17" xfId="0" applyFont="1" applyFill="1" applyBorder="1" applyAlignment="1">
      <alignment vertical="center"/>
    </xf>
    <xf numFmtId="0" fontId="7" fillId="0" borderId="0" xfId="0" applyFont="1" applyFill="1" applyBorder="1" applyAlignment="1">
      <alignment horizontal="center" vertical="center"/>
    </xf>
    <xf numFmtId="49" fontId="7" fillId="0" borderId="8" xfId="0" applyNumberFormat="1" applyFont="1" applyFill="1" applyBorder="1" applyAlignment="1">
      <alignment horizontal="left" vertical="center"/>
    </xf>
    <xf numFmtId="0" fontId="8" fillId="0" borderId="0" xfId="0" applyFont="1" applyBorder="1" applyAlignment="1">
      <alignment horizontal="right" vertical="center"/>
    </xf>
    <xf numFmtId="0" fontId="8" fillId="0" borderId="0" xfId="0" applyFont="1" applyBorder="1" applyAlignment="1">
      <alignment vertical="center"/>
    </xf>
    <xf numFmtId="0" fontId="0" fillId="0" borderId="10" xfId="0" applyBorder="1" applyAlignment="1">
      <alignment horizontal="centerContinuous" vertical="center"/>
    </xf>
    <xf numFmtId="0" fontId="0" fillId="0" borderId="8" xfId="0" applyBorder="1" applyAlignment="1">
      <alignment horizontal="centerContinuous" vertical="center"/>
    </xf>
    <xf numFmtId="0" fontId="0" fillId="0" borderId="3" xfId="0" applyBorder="1" applyAlignment="1">
      <alignment horizontal="centerContinuous" vertical="center"/>
    </xf>
    <xf numFmtId="0" fontId="7" fillId="0" borderId="10" xfId="0" applyFont="1" applyBorder="1" applyAlignment="1" applyProtection="1">
      <alignment vertical="center"/>
      <protection hidden="1"/>
    </xf>
    <xf numFmtId="0" fontId="7" fillId="0" borderId="3" xfId="0" applyFont="1" applyBorder="1" applyAlignment="1">
      <alignment horizontal="centerContinuous" vertical="center"/>
    </xf>
    <xf numFmtId="0" fontId="7" fillId="0" borderId="6" xfId="0" applyFont="1" applyBorder="1" applyAlignment="1">
      <alignment horizontal="center" vertical="center"/>
    </xf>
    <xf numFmtId="0" fontId="8" fillId="0" borderId="8" xfId="0" applyFont="1" applyBorder="1" applyAlignment="1">
      <alignment vertical="center"/>
    </xf>
    <xf numFmtId="0" fontId="0" fillId="0" borderId="6" xfId="0" applyFill="1" applyBorder="1" applyAlignment="1" applyProtection="1">
      <alignment horizontal="center" vertical="center"/>
      <protection locked="0"/>
    </xf>
    <xf numFmtId="0" fontId="7" fillId="0" borderId="0" xfId="0" applyFont="1" applyFill="1" applyAlignment="1">
      <alignment vertical="center" textRotation="255"/>
    </xf>
    <xf numFmtId="0" fontId="8" fillId="0" borderId="1" xfId="0" applyFont="1" applyBorder="1" applyAlignment="1" applyProtection="1">
      <alignment vertical="center"/>
    </xf>
    <xf numFmtId="0" fontId="8" fillId="0" borderId="1" xfId="0" applyFont="1" applyBorder="1" applyAlignment="1">
      <alignment vertical="center"/>
    </xf>
    <xf numFmtId="0" fontId="8" fillId="0" borderId="15" xfId="0" applyFont="1" applyBorder="1" applyAlignment="1">
      <alignment vertical="center"/>
    </xf>
    <xf numFmtId="38" fontId="7" fillId="0" borderId="15" xfId="2" applyFont="1" applyFill="1" applyBorder="1" applyAlignment="1" applyProtection="1">
      <alignment vertical="center"/>
      <protection locked="0"/>
    </xf>
    <xf numFmtId="0" fontId="8" fillId="0" borderId="0" xfId="0" applyFont="1" applyAlignment="1">
      <alignment vertical="center"/>
    </xf>
    <xf numFmtId="0" fontId="8" fillId="0" borderId="46" xfId="0" applyFont="1" applyBorder="1" applyAlignment="1">
      <alignment horizontal="centerContinuous" vertical="center"/>
    </xf>
    <xf numFmtId="0" fontId="8" fillId="0" borderId="22" xfId="0" applyFont="1" applyBorder="1" applyAlignment="1" applyProtection="1">
      <alignment horizontal="centerContinuous" vertical="center"/>
    </xf>
    <xf numFmtId="0" fontId="8" fillId="0" borderId="21" xfId="0" applyFont="1" applyBorder="1" applyAlignment="1">
      <alignment horizontal="centerContinuous" vertical="center"/>
    </xf>
    <xf numFmtId="0" fontId="6" fillId="0" borderId="0" xfId="0" applyFont="1" applyBorder="1" applyAlignment="1" applyProtection="1">
      <alignment horizontal="center" vertical="center"/>
      <protection hidden="1"/>
    </xf>
    <xf numFmtId="0" fontId="0" fillId="0" borderId="1" xfId="0" applyBorder="1" applyAlignment="1">
      <alignment vertical="center"/>
    </xf>
    <xf numFmtId="0" fontId="0" fillId="0" borderId="8" xfId="0" applyBorder="1" applyAlignment="1">
      <alignment vertical="center"/>
    </xf>
    <xf numFmtId="38" fontId="0" fillId="0" borderId="3" xfId="2" applyFont="1" applyBorder="1" applyAlignment="1">
      <alignment horizontal="left" vertical="center"/>
    </xf>
    <xf numFmtId="0" fontId="43" fillId="0" borderId="50" xfId="0" applyFont="1" applyBorder="1" applyAlignment="1" applyProtection="1">
      <alignment horizontal="center" vertical="center"/>
      <protection hidden="1"/>
    </xf>
    <xf numFmtId="49" fontId="7" fillId="0" borderId="14" xfId="0" applyNumberFormat="1" applyFont="1" applyBorder="1" applyAlignment="1">
      <alignment horizontal="center" vertical="center"/>
    </xf>
    <xf numFmtId="0" fontId="0" fillId="0" borderId="15" xfId="0" applyBorder="1" applyAlignment="1">
      <alignment vertical="center"/>
    </xf>
    <xf numFmtId="49" fontId="7" fillId="0" borderId="10" xfId="0" applyNumberFormat="1" applyFont="1" applyBorder="1" applyAlignment="1">
      <alignment horizontal="center" vertical="center"/>
    </xf>
    <xf numFmtId="0" fontId="0" fillId="0" borderId="3" xfId="0" applyBorder="1" applyAlignment="1">
      <alignment vertical="center"/>
    </xf>
    <xf numFmtId="0" fontId="43" fillId="0" borderId="4" xfId="0" applyFont="1" applyBorder="1" applyAlignment="1" applyProtection="1">
      <alignment horizontal="center" vertical="center"/>
      <protection hidden="1"/>
    </xf>
    <xf numFmtId="0" fontId="7" fillId="0" borderId="15" xfId="0" applyFont="1" applyBorder="1" applyAlignment="1">
      <alignment vertical="center"/>
    </xf>
    <xf numFmtId="0" fontId="7" fillId="0" borderId="2" xfId="0" applyFont="1" applyBorder="1" applyAlignment="1">
      <alignment vertical="center"/>
    </xf>
    <xf numFmtId="0" fontId="43" fillId="0" borderId="64" xfId="0" applyFont="1" applyBorder="1" applyAlignment="1" applyProtection="1">
      <alignment horizontal="center" vertical="center"/>
      <protection hidden="1"/>
    </xf>
    <xf numFmtId="0" fontId="7" fillId="0" borderId="71" xfId="0" applyFont="1" applyBorder="1" applyAlignment="1">
      <alignment horizontal="center" vertical="center"/>
    </xf>
    <xf numFmtId="0" fontId="7" fillId="0" borderId="63" xfId="0" applyFont="1" applyBorder="1" applyAlignment="1">
      <alignment vertical="center"/>
    </xf>
    <xf numFmtId="0" fontId="7" fillId="0" borderId="44" xfId="0" applyFont="1" applyBorder="1" applyAlignment="1">
      <alignment vertical="center"/>
    </xf>
    <xf numFmtId="0" fontId="43" fillId="0" borderId="48" xfId="0" applyFont="1" applyBorder="1" applyAlignment="1" applyProtection="1">
      <alignment horizontal="center" vertical="center"/>
      <protection hidden="1"/>
    </xf>
    <xf numFmtId="0" fontId="7" fillId="0" borderId="72" xfId="0" applyFont="1" applyBorder="1" applyAlignment="1">
      <alignment horizontal="center" vertical="center"/>
    </xf>
    <xf numFmtId="0" fontId="7" fillId="0" borderId="99" xfId="0" applyFont="1" applyBorder="1" applyAlignment="1">
      <alignment horizontal="center" vertical="center"/>
    </xf>
    <xf numFmtId="0" fontId="7" fillId="0" borderId="100" xfId="0" applyFont="1" applyBorder="1" applyAlignment="1">
      <alignment horizontal="center" vertical="center"/>
    </xf>
    <xf numFmtId="0" fontId="7" fillId="0" borderId="9" xfId="0" applyFont="1" applyBorder="1" applyAlignment="1">
      <alignment vertical="center"/>
    </xf>
    <xf numFmtId="0" fontId="7" fillId="0" borderId="38" xfId="0" applyFont="1" applyBorder="1" applyAlignment="1">
      <alignment horizontal="center" vertical="center"/>
    </xf>
    <xf numFmtId="0" fontId="7" fillId="0" borderId="13" xfId="0" applyFont="1" applyBorder="1" applyAlignment="1">
      <alignment vertical="center"/>
    </xf>
    <xf numFmtId="0" fontId="7" fillId="0" borderId="17" xfId="0" applyFont="1" applyBorder="1" applyAlignment="1">
      <alignment vertical="center"/>
    </xf>
    <xf numFmtId="0" fontId="43" fillId="0" borderId="39" xfId="0" applyFont="1" applyBorder="1" applyAlignment="1" applyProtection="1">
      <alignment horizontal="center" vertical="center"/>
      <protection hidden="1"/>
    </xf>
    <xf numFmtId="0" fontId="17" fillId="0" borderId="0"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horizontal="right" vertical="center"/>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0" fillId="0" borderId="0" xfId="0" applyAlignment="1">
      <alignment vertical="center"/>
    </xf>
    <xf numFmtId="0" fontId="17" fillId="0" borderId="6" xfId="0" applyFont="1" applyBorder="1" applyAlignment="1">
      <alignment horizontal="center" vertical="center"/>
    </xf>
    <xf numFmtId="0" fontId="8" fillId="0" borderId="0" xfId="0" applyFont="1"/>
    <xf numFmtId="0" fontId="24" fillId="0" borderId="0" xfId="0" applyFont="1" applyBorder="1" applyAlignment="1">
      <alignment vertical="center"/>
    </xf>
    <xf numFmtId="0" fontId="24" fillId="0" borderId="0" xfId="0" applyFont="1" applyFill="1" applyBorder="1" applyAlignment="1">
      <alignment vertical="center"/>
    </xf>
    <xf numFmtId="0" fontId="28" fillId="0" borderId="6" xfId="0" applyFont="1" applyBorder="1" applyAlignment="1">
      <alignment horizontal="center" vertical="center"/>
    </xf>
    <xf numFmtId="0" fontId="28" fillId="0" borderId="6" xfId="0" applyFont="1" applyFill="1" applyBorder="1" applyAlignment="1">
      <alignment horizontal="center" vertical="center"/>
    </xf>
    <xf numFmtId="0" fontId="6" fillId="0" borderId="0" xfId="0" applyFont="1"/>
    <xf numFmtId="0" fontId="55" fillId="0" borderId="0" xfId="0" applyFont="1" applyAlignment="1">
      <alignment horizontal="center" vertical="center"/>
    </xf>
    <xf numFmtId="0" fontId="17" fillId="0" borderId="0" xfId="0" applyNumberFormat="1" applyFont="1" applyAlignment="1">
      <alignment vertical="center"/>
    </xf>
    <xf numFmtId="0" fontId="17" fillId="0" borderId="10" xfId="0" applyFont="1" applyBorder="1" applyAlignment="1">
      <alignment horizontal="center" vertical="center"/>
    </xf>
    <xf numFmtId="0" fontId="17" fillId="0" borderId="8" xfId="0" applyFont="1" applyBorder="1" applyAlignment="1">
      <alignment horizontal="center" vertical="center"/>
    </xf>
    <xf numFmtId="0" fontId="17" fillId="0" borderId="8" xfId="0" applyFont="1" applyBorder="1" applyAlignment="1">
      <alignment vertical="center"/>
    </xf>
    <xf numFmtId="0" fontId="17" fillId="0" borderId="3" xfId="0" applyFont="1" applyBorder="1" applyAlignment="1">
      <alignment vertical="center"/>
    </xf>
    <xf numFmtId="0" fontId="17" fillId="0" borderId="6"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17" fillId="0" borderId="8" xfId="0" applyFont="1" applyFill="1" applyBorder="1" applyAlignment="1">
      <alignment vertical="center"/>
    </xf>
    <xf numFmtId="0" fontId="17" fillId="0" borderId="19" xfId="0" applyFont="1" applyBorder="1" applyAlignment="1">
      <alignment horizontal="center" vertical="center"/>
    </xf>
    <xf numFmtId="0" fontId="17" fillId="0" borderId="19" xfId="0" applyFont="1" applyFill="1" applyBorder="1" applyAlignment="1">
      <alignment vertical="center"/>
    </xf>
    <xf numFmtId="0" fontId="17" fillId="0" borderId="19" xfId="0" applyFont="1" applyBorder="1" applyAlignment="1">
      <alignment vertical="center"/>
    </xf>
    <xf numFmtId="0" fontId="17" fillId="0" borderId="19" xfId="0" applyNumberFormat="1" applyFont="1" applyBorder="1" applyAlignment="1">
      <alignment horizontal="center" vertical="center"/>
    </xf>
    <xf numFmtId="0" fontId="17" fillId="0" borderId="20" xfId="0" applyFont="1" applyBorder="1" applyAlignment="1">
      <alignment vertical="center"/>
    </xf>
    <xf numFmtId="0" fontId="17" fillId="0" borderId="35" xfId="0" applyFont="1" applyBorder="1" applyAlignment="1">
      <alignment vertical="center"/>
    </xf>
    <xf numFmtId="0" fontId="17" fillId="0" borderId="21" xfId="0" applyFont="1" applyBorder="1" applyAlignment="1">
      <alignment horizontal="center" vertical="center"/>
    </xf>
    <xf numFmtId="0" fontId="17" fillId="0" borderId="21" xfId="0" applyFont="1" applyFill="1" applyBorder="1" applyAlignment="1">
      <alignment vertical="center"/>
    </xf>
    <xf numFmtId="0" fontId="17" fillId="0" borderId="21" xfId="0" applyNumberFormat="1" applyFont="1" applyFill="1" applyBorder="1" applyAlignment="1">
      <alignment horizontal="center" vertical="center"/>
    </xf>
    <xf numFmtId="0" fontId="17" fillId="0" borderId="21" xfId="0" applyFont="1" applyBorder="1" applyAlignment="1">
      <alignment vertical="center"/>
    </xf>
    <xf numFmtId="0" fontId="17" fillId="0" borderId="31" xfId="0" applyFont="1" applyBorder="1" applyAlignment="1">
      <alignment vertical="center"/>
    </xf>
    <xf numFmtId="0" fontId="17" fillId="0" borderId="19" xfId="0" applyNumberFormat="1" applyFont="1" applyFill="1" applyBorder="1" applyAlignment="1">
      <alignment horizontal="center" vertical="center"/>
    </xf>
    <xf numFmtId="0" fontId="17" fillId="0" borderId="63" xfId="0" applyFont="1" applyFill="1" applyBorder="1" applyAlignment="1">
      <alignment vertical="center"/>
    </xf>
    <xf numFmtId="0" fontId="17" fillId="0" borderId="63" xfId="0" applyNumberFormat="1" applyFont="1" applyFill="1" applyBorder="1" applyAlignment="1">
      <alignment horizontal="center" vertical="center"/>
    </xf>
    <xf numFmtId="0" fontId="17" fillId="0" borderId="65" xfId="0" applyFont="1" applyBorder="1" applyAlignment="1">
      <alignment vertical="center"/>
    </xf>
    <xf numFmtId="0" fontId="17" fillId="0" borderId="34" xfId="0" applyFont="1" applyBorder="1" applyAlignment="1">
      <alignment horizontal="center" vertical="center"/>
    </xf>
    <xf numFmtId="0" fontId="17" fillId="0" borderId="34" xfId="0" applyFont="1" applyFill="1" applyBorder="1" applyAlignment="1">
      <alignment vertical="center"/>
    </xf>
    <xf numFmtId="0" fontId="17" fillId="0" borderId="34" xfId="0" applyFont="1" applyBorder="1" applyAlignment="1">
      <alignment vertical="center"/>
    </xf>
    <xf numFmtId="0" fontId="17" fillId="0" borderId="34" xfId="0" applyNumberFormat="1" applyFont="1" applyBorder="1" applyAlignment="1">
      <alignment horizontal="center" vertical="center"/>
    </xf>
    <xf numFmtId="0" fontId="17" fillId="0" borderId="47" xfId="0" applyFont="1" applyBorder="1" applyAlignment="1">
      <alignment vertical="center"/>
    </xf>
    <xf numFmtId="0" fontId="17" fillId="0" borderId="34" xfId="0" applyNumberFormat="1" applyFont="1" applyFill="1" applyBorder="1" applyAlignment="1">
      <alignment horizontal="center" vertical="center"/>
    </xf>
    <xf numFmtId="0" fontId="17" fillId="0" borderId="12" xfId="0" applyFont="1" applyBorder="1" applyAlignment="1">
      <alignment horizontal="center" vertical="center"/>
    </xf>
    <xf numFmtId="0" fontId="58" fillId="4" borderId="3" xfId="0" applyFont="1" applyFill="1" applyBorder="1" applyAlignment="1">
      <alignment horizontal="center" vertical="center"/>
    </xf>
    <xf numFmtId="0" fontId="58" fillId="4" borderId="6" xfId="0" applyNumberFormat="1" applyFont="1" applyFill="1" applyBorder="1" applyAlignment="1">
      <alignment horizontal="center" vertical="center" wrapText="1"/>
    </xf>
    <xf numFmtId="0" fontId="40" fillId="0" borderId="0" xfId="0" applyFont="1" applyAlignment="1">
      <alignment vertical="center"/>
    </xf>
    <xf numFmtId="0" fontId="40" fillId="0" borderId="0" xfId="0" applyFont="1" applyFill="1" applyAlignment="1">
      <alignment vertical="center"/>
    </xf>
    <xf numFmtId="0" fontId="15" fillId="0" borderId="0" xfId="0" applyFont="1" applyFill="1" applyAlignment="1">
      <alignment vertical="center"/>
    </xf>
    <xf numFmtId="0" fontId="17" fillId="0" borderId="11" xfId="0" applyFont="1" applyBorder="1" applyAlignment="1">
      <alignment horizontal="center" vertical="center"/>
    </xf>
    <xf numFmtId="0" fontId="17" fillId="0" borderId="101" xfId="0" applyFont="1" applyBorder="1" applyAlignment="1">
      <alignment horizontal="center" vertical="center"/>
    </xf>
    <xf numFmtId="0" fontId="17" fillId="0" borderId="66" xfId="0" applyFont="1" applyBorder="1" applyAlignment="1">
      <alignment horizontal="center" vertical="center"/>
    </xf>
    <xf numFmtId="0" fontId="17" fillId="0" borderId="102" xfId="0" applyFont="1" applyBorder="1" applyAlignment="1">
      <alignment horizontal="center" vertical="center"/>
    </xf>
    <xf numFmtId="0" fontId="6" fillId="0" borderId="0" xfId="0" applyFont="1" applyFill="1" applyAlignment="1">
      <alignment vertical="center" wrapText="1"/>
    </xf>
    <xf numFmtId="0" fontId="6" fillId="0" borderId="16" xfId="0" applyFont="1" applyFill="1" applyBorder="1" applyAlignment="1" applyProtection="1">
      <alignment horizontal="center" vertical="center" wrapText="1"/>
      <protection hidden="1"/>
    </xf>
    <xf numFmtId="49" fontId="7" fillId="5" borderId="14" xfId="0" applyNumberFormat="1" applyFont="1" applyFill="1" applyBorder="1" applyAlignment="1">
      <alignment horizontal="center" vertical="center"/>
    </xf>
    <xf numFmtId="0" fontId="0" fillId="5" borderId="1" xfId="0" applyFill="1" applyBorder="1" applyAlignment="1">
      <alignment vertical="center"/>
    </xf>
    <xf numFmtId="0" fontId="0" fillId="5" borderId="15" xfId="0" applyFill="1" applyBorder="1" applyAlignment="1">
      <alignment vertical="center"/>
    </xf>
    <xf numFmtId="0" fontId="6" fillId="5" borderId="50" xfId="0" applyFont="1" applyFill="1" applyBorder="1" applyAlignment="1" applyProtection="1">
      <alignment horizontal="center" vertical="center"/>
      <protection hidden="1"/>
    </xf>
    <xf numFmtId="38" fontId="7" fillId="5" borderId="3" xfId="2" applyFont="1" applyFill="1" applyBorder="1" applyAlignment="1" applyProtection="1">
      <alignment vertical="center"/>
      <protection locked="0"/>
    </xf>
    <xf numFmtId="49" fontId="7" fillId="5" borderId="10" xfId="0" applyNumberFormat="1" applyFont="1" applyFill="1" applyBorder="1" applyAlignment="1">
      <alignment horizontal="center" vertical="center"/>
    </xf>
    <xf numFmtId="0" fontId="0" fillId="5" borderId="8" xfId="0" applyFill="1" applyBorder="1" applyAlignment="1">
      <alignment vertical="center"/>
    </xf>
    <xf numFmtId="0" fontId="6" fillId="5" borderId="4" xfId="0" applyFont="1" applyFill="1" applyBorder="1" applyAlignment="1" applyProtection="1">
      <alignment horizontal="center" vertical="center"/>
      <protection hidden="1"/>
    </xf>
    <xf numFmtId="0" fontId="6" fillId="5" borderId="64" xfId="0" applyFont="1" applyFill="1" applyBorder="1" applyAlignment="1" applyProtection="1">
      <alignment horizontal="center" vertical="center"/>
      <protection hidden="1"/>
    </xf>
    <xf numFmtId="0" fontId="6" fillId="5" borderId="48" xfId="0" applyFont="1" applyFill="1" applyBorder="1" applyAlignment="1" applyProtection="1">
      <alignment horizontal="center" vertical="center"/>
      <protection hidden="1"/>
    </xf>
    <xf numFmtId="0" fontId="6" fillId="5" borderId="39" xfId="0" applyFont="1" applyFill="1" applyBorder="1" applyAlignment="1" applyProtection="1">
      <alignment horizontal="center" vertical="center"/>
      <protection hidden="1"/>
    </xf>
    <xf numFmtId="0" fontId="65" fillId="0" borderId="0" xfId="0" applyFont="1" applyAlignment="1">
      <alignment vertical="center"/>
    </xf>
    <xf numFmtId="0" fontId="43" fillId="5" borderId="4" xfId="0" applyFont="1" applyFill="1" applyBorder="1" applyAlignment="1" applyProtection="1">
      <alignment horizontal="center" vertical="center"/>
      <protection hidden="1"/>
    </xf>
    <xf numFmtId="0" fontId="43" fillId="5" borderId="39" xfId="0" applyFont="1" applyFill="1" applyBorder="1" applyAlignment="1" applyProtection="1">
      <alignment horizontal="center" vertical="center"/>
      <protection hidden="1"/>
    </xf>
    <xf numFmtId="0" fontId="43" fillId="5" borderId="50" xfId="0" applyFont="1" applyFill="1" applyBorder="1" applyAlignment="1" applyProtection="1">
      <alignment horizontal="center" vertical="center"/>
      <protection hidden="1"/>
    </xf>
    <xf numFmtId="0" fontId="32" fillId="5" borderId="14" xfId="0" applyFont="1" applyFill="1" applyBorder="1" applyAlignment="1">
      <alignment vertical="center"/>
    </xf>
    <xf numFmtId="0" fontId="32" fillId="5" borderId="19" xfId="0" applyFont="1" applyFill="1" applyBorder="1" applyAlignment="1">
      <alignment horizontal="left" vertical="center"/>
    </xf>
    <xf numFmtId="0" fontId="32" fillId="5" borderId="20" xfId="0" applyFont="1" applyFill="1" applyBorder="1" applyAlignment="1" applyProtection="1">
      <alignment horizontal="center" vertical="center"/>
      <protection hidden="1"/>
    </xf>
    <xf numFmtId="0" fontId="32" fillId="5" borderId="3" xfId="0" applyFont="1" applyFill="1" applyBorder="1" applyAlignment="1">
      <alignment vertical="center"/>
    </xf>
    <xf numFmtId="0" fontId="8" fillId="5" borderId="3" xfId="0" applyFont="1" applyFill="1" applyBorder="1" applyAlignment="1" applyProtection="1">
      <alignment horizontal="left" vertical="center"/>
      <protection locked="0"/>
    </xf>
    <xf numFmtId="0" fontId="8" fillId="5" borderId="15" xfId="0" applyFont="1" applyFill="1" applyBorder="1" applyAlignment="1" applyProtection="1">
      <alignment horizontal="left" vertical="center"/>
      <protection locked="0"/>
    </xf>
    <xf numFmtId="0" fontId="32" fillId="5" borderId="10" xfId="0" applyFont="1" applyFill="1" applyBorder="1" applyAlignment="1">
      <alignment vertical="center"/>
    </xf>
    <xf numFmtId="0" fontId="7" fillId="5" borderId="1" xfId="0" applyFont="1" applyFill="1" applyBorder="1" applyAlignment="1">
      <alignment vertical="center"/>
    </xf>
    <xf numFmtId="0" fontId="7" fillId="5" borderId="15" xfId="0" applyFont="1" applyFill="1" applyBorder="1" applyAlignment="1">
      <alignment vertical="center"/>
    </xf>
    <xf numFmtId="38" fontId="7" fillId="5" borderId="3" xfId="2" applyFont="1" applyFill="1" applyBorder="1" applyAlignment="1" applyProtection="1">
      <alignment vertical="center"/>
      <protection hidden="1"/>
    </xf>
    <xf numFmtId="0" fontId="7" fillId="5" borderId="8" xfId="0" applyFont="1" applyFill="1" applyBorder="1" applyAlignment="1">
      <alignment vertical="center"/>
    </xf>
    <xf numFmtId="0" fontId="7" fillId="5" borderId="3" xfId="0" applyFont="1" applyFill="1" applyBorder="1" applyAlignment="1">
      <alignment vertical="center"/>
    </xf>
    <xf numFmtId="0" fontId="0" fillId="5" borderId="3" xfId="0" applyFill="1" applyBorder="1" applyAlignment="1">
      <alignment vertical="center"/>
    </xf>
    <xf numFmtId="0" fontId="10" fillId="5" borderId="10" xfId="0" applyFont="1" applyFill="1" applyBorder="1" applyAlignment="1">
      <alignment horizontal="center" vertical="center"/>
    </xf>
    <xf numFmtId="49" fontId="10" fillId="5" borderId="8" xfId="0" applyNumberFormat="1" applyFont="1" applyFill="1" applyBorder="1" applyAlignment="1">
      <alignment horizontal="left" vertical="center"/>
    </xf>
    <xf numFmtId="0" fontId="0" fillId="5" borderId="6" xfId="0" applyFill="1" applyBorder="1" applyAlignment="1" applyProtection="1">
      <alignment horizontal="center" vertical="center"/>
      <protection locked="0"/>
    </xf>
    <xf numFmtId="38" fontId="7" fillId="5" borderId="15" xfId="2" applyFont="1" applyFill="1" applyBorder="1" applyAlignment="1" applyProtection="1">
      <alignment vertical="center"/>
      <protection locked="0"/>
    </xf>
    <xf numFmtId="38" fontId="8" fillId="5" borderId="7" xfId="2" applyFont="1" applyFill="1" applyBorder="1" applyAlignment="1" applyProtection="1">
      <alignment vertical="center"/>
      <protection locked="0"/>
    </xf>
    <xf numFmtId="2" fontId="8" fillId="5" borderId="3" xfId="0" applyNumberFormat="1" applyFont="1" applyFill="1" applyBorder="1" applyAlignment="1" applyProtection="1">
      <alignment vertical="center"/>
      <protection hidden="1"/>
    </xf>
    <xf numFmtId="0" fontId="12" fillId="5" borderId="4" xfId="0" applyFont="1" applyFill="1" applyBorder="1" applyAlignment="1" applyProtection="1">
      <alignment horizontal="center" vertical="center"/>
      <protection hidden="1"/>
    </xf>
    <xf numFmtId="0" fontId="8" fillId="5" borderId="20" xfId="0" applyFont="1" applyFill="1" applyBorder="1" applyAlignment="1" applyProtection="1">
      <alignment vertical="center"/>
      <protection hidden="1"/>
    </xf>
    <xf numFmtId="0" fontId="12" fillId="5" borderId="39" xfId="0" applyFont="1" applyFill="1" applyBorder="1" applyAlignment="1" applyProtection="1">
      <alignment horizontal="center" vertical="center"/>
      <protection hidden="1"/>
    </xf>
    <xf numFmtId="2" fontId="8" fillId="5" borderId="44" xfId="0" applyNumberFormat="1" applyFont="1" applyFill="1" applyBorder="1" applyAlignment="1" applyProtection="1">
      <alignment vertical="center"/>
      <protection locked="0"/>
    </xf>
    <xf numFmtId="0" fontId="12" fillId="5" borderId="48" xfId="0" applyFont="1" applyFill="1" applyBorder="1" applyAlignment="1" applyProtection="1">
      <alignment horizontal="center" vertical="center"/>
      <protection hidden="1"/>
    </xf>
    <xf numFmtId="0" fontId="8" fillId="5" borderId="10" xfId="0" applyFont="1" applyFill="1" applyBorder="1" applyAlignment="1" applyProtection="1">
      <alignment vertical="center"/>
      <protection hidden="1"/>
    </xf>
    <xf numFmtId="0" fontId="6" fillId="5" borderId="8" xfId="0" applyFont="1" applyFill="1" applyBorder="1" applyAlignment="1" applyProtection="1">
      <alignment vertical="center"/>
      <protection hidden="1"/>
    </xf>
    <xf numFmtId="0" fontId="8" fillId="5" borderId="14" xfId="0" applyFont="1" applyFill="1" applyBorder="1" applyAlignment="1" applyProtection="1">
      <alignment vertical="center"/>
      <protection hidden="1"/>
    </xf>
    <xf numFmtId="0" fontId="6" fillId="5" borderId="1" xfId="0" applyFont="1" applyFill="1" applyBorder="1" applyAlignment="1" applyProtection="1">
      <alignment vertical="center"/>
      <protection hidden="1"/>
    </xf>
    <xf numFmtId="0" fontId="12" fillId="5" borderId="64" xfId="0" applyFont="1" applyFill="1" applyBorder="1" applyAlignment="1" applyProtection="1">
      <alignment horizontal="center" vertical="center"/>
      <protection hidden="1"/>
    </xf>
    <xf numFmtId="38" fontId="8" fillId="5" borderId="15" xfId="2" applyFont="1" applyFill="1" applyBorder="1" applyAlignment="1" applyProtection="1">
      <alignment vertical="center"/>
      <protection hidden="1"/>
    </xf>
    <xf numFmtId="38" fontId="8" fillId="5" borderId="3" xfId="2" applyFont="1" applyFill="1" applyBorder="1" applyAlignment="1" applyProtection="1">
      <alignment vertical="center"/>
      <protection locked="0"/>
    </xf>
    <xf numFmtId="3" fontId="8" fillId="5" borderId="81" xfId="0" applyNumberFormat="1" applyFont="1" applyFill="1" applyBorder="1" applyAlignment="1" applyProtection="1">
      <alignment vertical="center"/>
      <protection locked="0"/>
    </xf>
    <xf numFmtId="0" fontId="8" fillId="5" borderId="11" xfId="0" applyFont="1" applyFill="1" applyBorder="1" applyAlignment="1" applyProtection="1">
      <alignment vertical="center"/>
      <protection hidden="1"/>
    </xf>
    <xf numFmtId="3" fontId="8" fillId="5" borderId="41" xfId="0" applyNumberFormat="1" applyFont="1" applyFill="1" applyBorder="1" applyAlignment="1" applyProtection="1">
      <alignment vertical="center"/>
      <protection locked="0"/>
    </xf>
    <xf numFmtId="0" fontId="8" fillId="5" borderId="6" xfId="0" applyFont="1" applyFill="1" applyBorder="1" applyAlignment="1" applyProtection="1">
      <alignment vertical="center"/>
      <protection hidden="1"/>
    </xf>
    <xf numFmtId="38" fontId="8" fillId="5" borderId="20" xfId="2" applyFont="1" applyFill="1" applyBorder="1" applyAlignment="1" applyProtection="1">
      <alignment vertical="center"/>
      <protection hidden="1"/>
    </xf>
    <xf numFmtId="38" fontId="8" fillId="5" borderId="3" xfId="2" applyFont="1" applyFill="1" applyBorder="1" applyAlignment="1" applyProtection="1">
      <alignment vertical="center"/>
      <protection hidden="1"/>
    </xf>
    <xf numFmtId="0" fontId="32" fillId="5" borderId="10" xfId="10" applyFont="1" applyFill="1" applyBorder="1" applyAlignment="1" applyProtection="1">
      <alignment horizontal="distributed" vertical="center" justifyLastLine="1"/>
      <protection hidden="1"/>
    </xf>
    <xf numFmtId="0" fontId="32" fillId="5" borderId="8" xfId="10" applyFont="1" applyFill="1" applyBorder="1" applyAlignment="1" applyProtection="1">
      <alignment vertical="center" wrapText="1"/>
      <protection hidden="1"/>
    </xf>
    <xf numFmtId="0" fontId="15" fillId="5" borderId="6" xfId="6" applyFont="1" applyFill="1" applyBorder="1" applyAlignment="1" applyProtection="1">
      <alignment horizontal="distributed" vertical="center" justifyLastLine="1"/>
      <protection hidden="1"/>
    </xf>
    <xf numFmtId="0" fontId="12" fillId="5" borderId="8" xfId="0" applyFont="1" applyFill="1" applyBorder="1" applyAlignment="1" applyProtection="1">
      <alignment horizontal="center" vertical="center"/>
      <protection hidden="1"/>
    </xf>
    <xf numFmtId="38" fontId="8" fillId="5" borderId="41" xfId="0" applyNumberFormat="1" applyFont="1" applyFill="1" applyBorder="1" applyAlignment="1" applyProtection="1">
      <alignment vertical="center"/>
      <protection hidden="1"/>
    </xf>
    <xf numFmtId="0" fontId="6" fillId="5" borderId="64" xfId="11" applyFont="1" applyFill="1" applyBorder="1" applyAlignment="1" applyProtection="1">
      <alignment horizontal="left" vertical="center"/>
      <protection hidden="1"/>
    </xf>
    <xf numFmtId="0" fontId="6" fillId="5" borderId="81" xfId="9" applyFont="1" applyFill="1" applyBorder="1" applyAlignment="1" applyProtection="1">
      <alignment vertical="center"/>
      <protection hidden="1"/>
    </xf>
    <xf numFmtId="0" fontId="12" fillId="5" borderId="39" xfId="0" applyFont="1" applyFill="1" applyBorder="1" applyAlignment="1" applyProtection="1">
      <alignment horizontal="center" vertical="center"/>
    </xf>
    <xf numFmtId="38" fontId="8" fillId="5" borderId="81" xfId="3" applyFont="1" applyFill="1" applyBorder="1" applyAlignment="1" applyProtection="1">
      <alignment vertical="center"/>
    </xf>
    <xf numFmtId="0" fontId="6" fillId="5" borderId="9" xfId="11" applyFont="1" applyFill="1" applyBorder="1" applyAlignment="1" applyProtection="1">
      <alignment horizontal="left" vertical="center"/>
      <protection hidden="1"/>
    </xf>
    <xf numFmtId="0" fontId="6" fillId="5" borderId="62" xfId="9" applyFont="1" applyFill="1" applyBorder="1" applyAlignment="1" applyProtection="1">
      <alignment vertical="center"/>
      <protection hidden="1"/>
    </xf>
    <xf numFmtId="0" fontId="12" fillId="5" borderId="50" xfId="0" applyFont="1" applyFill="1" applyBorder="1" applyAlignment="1" applyProtection="1">
      <alignment horizontal="center" vertical="center"/>
    </xf>
    <xf numFmtId="38" fontId="8" fillId="5" borderId="62" xfId="3" applyFont="1" applyFill="1" applyBorder="1" applyAlignment="1" applyProtection="1">
      <alignment vertical="center"/>
    </xf>
    <xf numFmtId="0" fontId="6" fillId="5" borderId="86" xfId="0" applyFont="1" applyFill="1" applyBorder="1" applyAlignment="1" applyProtection="1">
      <alignment vertical="center" wrapText="1"/>
      <protection locked="0"/>
    </xf>
    <xf numFmtId="0" fontId="6" fillId="5" borderId="20" xfId="0" applyFont="1" applyFill="1" applyBorder="1" applyAlignment="1" applyProtection="1">
      <alignment vertical="center" wrapText="1"/>
      <protection hidden="1"/>
    </xf>
    <xf numFmtId="0" fontId="12" fillId="5" borderId="50" xfId="0" applyFont="1" applyFill="1" applyBorder="1" applyAlignment="1" applyProtection="1">
      <alignment horizontal="center" vertical="center"/>
      <protection hidden="1"/>
    </xf>
    <xf numFmtId="0" fontId="6" fillId="5" borderId="31" xfId="0" applyFont="1" applyFill="1" applyBorder="1" applyAlignment="1" applyProtection="1">
      <alignment vertical="center" wrapText="1"/>
      <protection locked="0"/>
    </xf>
    <xf numFmtId="177" fontId="8" fillId="5" borderId="87" xfId="0" applyNumberFormat="1" applyFont="1" applyFill="1" applyBorder="1" applyAlignment="1" applyProtection="1">
      <alignment vertical="center"/>
      <protection locked="0"/>
    </xf>
    <xf numFmtId="0" fontId="12" fillId="5" borderId="96" xfId="0" applyFont="1" applyFill="1" applyBorder="1" applyAlignment="1" applyProtection="1">
      <alignment horizontal="center" vertical="center"/>
      <protection hidden="1"/>
    </xf>
    <xf numFmtId="38" fontId="6" fillId="5" borderId="81" xfId="3" applyFont="1" applyFill="1" applyBorder="1" applyAlignment="1" applyProtection="1">
      <alignment vertical="center"/>
      <protection locked="0"/>
    </xf>
    <xf numFmtId="38" fontId="6" fillId="5" borderId="51" xfId="3" applyFont="1" applyFill="1" applyBorder="1" applyAlignment="1" applyProtection="1">
      <alignment vertical="center"/>
      <protection locked="0"/>
    </xf>
    <xf numFmtId="181" fontId="6" fillId="5" borderId="51" xfId="0" applyNumberFormat="1" applyFont="1" applyFill="1" applyBorder="1" applyAlignment="1" applyProtection="1">
      <alignment vertical="center"/>
      <protection locked="0"/>
    </xf>
    <xf numFmtId="0" fontId="12" fillId="5" borderId="40" xfId="0" applyFont="1" applyFill="1" applyBorder="1" applyAlignment="1" applyProtection="1">
      <alignment horizontal="center" vertical="center"/>
      <protection hidden="1"/>
    </xf>
    <xf numFmtId="38" fontId="6" fillId="5" borderId="7" xfId="3" applyFont="1" applyFill="1" applyBorder="1" applyAlignment="1" applyProtection="1">
      <alignment vertical="center"/>
      <protection locked="0"/>
    </xf>
    <xf numFmtId="0" fontId="12" fillId="5" borderId="52" xfId="0" applyFont="1" applyFill="1" applyBorder="1" applyAlignment="1" applyProtection="1">
      <alignment horizontal="center" vertical="center"/>
      <protection hidden="1"/>
    </xf>
    <xf numFmtId="38" fontId="6" fillId="5" borderId="87" xfId="3" applyFont="1" applyFill="1" applyBorder="1" applyAlignment="1" applyProtection="1">
      <alignment vertical="center"/>
      <protection locked="0"/>
    </xf>
    <xf numFmtId="38" fontId="6" fillId="5" borderId="62" xfId="3" applyFont="1" applyFill="1" applyBorder="1" applyAlignment="1" applyProtection="1">
      <alignment vertical="center"/>
      <protection locked="0"/>
    </xf>
    <xf numFmtId="0" fontId="12" fillId="5" borderId="67" xfId="0" applyFont="1" applyFill="1" applyBorder="1" applyAlignment="1" applyProtection="1">
      <alignment horizontal="center" vertical="center"/>
      <protection hidden="1"/>
    </xf>
    <xf numFmtId="38" fontId="6" fillId="5" borderId="81" xfId="3" applyFont="1" applyFill="1" applyBorder="1" applyAlignment="1" applyProtection="1">
      <alignment vertical="center"/>
      <protection hidden="1"/>
    </xf>
    <xf numFmtId="0" fontId="4" fillId="5" borderId="50" xfId="0" applyFont="1" applyFill="1" applyBorder="1" applyAlignment="1" applyProtection="1">
      <alignment horizontal="center" vertical="center"/>
      <protection hidden="1"/>
    </xf>
    <xf numFmtId="38" fontId="6" fillId="5" borderId="62" xfId="3" applyFont="1" applyFill="1" applyBorder="1" applyAlignment="1" applyProtection="1">
      <alignment vertical="center"/>
      <protection hidden="1"/>
    </xf>
    <xf numFmtId="0" fontId="6" fillId="5" borderId="40" xfId="0" applyFont="1" applyFill="1" applyBorder="1" applyAlignment="1" applyProtection="1">
      <alignment horizontal="center" vertical="center"/>
      <protection hidden="1"/>
    </xf>
    <xf numFmtId="38" fontId="8" fillId="5" borderId="62" xfId="3" applyFont="1" applyFill="1" applyBorder="1" applyAlignment="1" applyProtection="1">
      <alignment horizontal="right" vertical="center"/>
    </xf>
    <xf numFmtId="177" fontId="8" fillId="5" borderId="41" xfId="0" applyNumberFormat="1" applyFont="1" applyFill="1" applyBorder="1" applyAlignment="1" applyProtection="1">
      <alignment vertical="center"/>
      <protection locked="0"/>
    </xf>
    <xf numFmtId="38" fontId="6" fillId="5" borderId="82" xfId="3" applyFont="1" applyFill="1" applyBorder="1" applyAlignment="1" applyProtection="1">
      <alignment horizontal="center" vertical="center"/>
      <protection hidden="1"/>
    </xf>
    <xf numFmtId="38" fontId="6" fillId="5" borderId="28" xfId="3" applyFont="1" applyFill="1" applyBorder="1" applyAlignment="1" applyProtection="1">
      <alignment horizontal="center" vertical="center"/>
      <protection hidden="1"/>
    </xf>
    <xf numFmtId="181" fontId="6" fillId="5" borderId="28" xfId="0" applyNumberFormat="1" applyFont="1" applyFill="1" applyBorder="1" applyAlignment="1" applyProtection="1">
      <alignment horizontal="center" vertical="center"/>
      <protection hidden="1"/>
    </xf>
    <xf numFmtId="38" fontId="6" fillId="5" borderId="85" xfId="3" applyFont="1" applyFill="1" applyBorder="1" applyAlignment="1" applyProtection="1">
      <alignment horizontal="center" vertical="center"/>
      <protection hidden="1"/>
    </xf>
    <xf numFmtId="49" fontId="8" fillId="5" borderId="12" xfId="0" applyNumberFormat="1" applyFont="1" applyFill="1" applyBorder="1" applyAlignment="1" applyProtection="1">
      <alignment horizontal="center" vertical="center"/>
      <protection hidden="1"/>
    </xf>
    <xf numFmtId="49" fontId="8" fillId="5" borderId="19" xfId="0" applyNumberFormat="1" applyFont="1" applyFill="1" applyBorder="1" applyAlignment="1" applyProtection="1">
      <alignment vertical="center"/>
      <protection hidden="1"/>
    </xf>
    <xf numFmtId="3" fontId="8" fillId="5" borderId="19" xfId="0" applyNumberFormat="1" applyFont="1" applyFill="1" applyBorder="1" applyAlignment="1" applyProtection="1">
      <alignment vertical="center"/>
      <protection hidden="1"/>
    </xf>
    <xf numFmtId="3" fontId="8" fillId="5" borderId="86" xfId="0" applyNumberFormat="1" applyFont="1" applyFill="1" applyBorder="1" applyAlignment="1" applyProtection="1">
      <alignment vertical="center"/>
      <protection locked="0"/>
    </xf>
    <xf numFmtId="0" fontId="8" fillId="5" borderId="42" xfId="0" applyFont="1" applyFill="1" applyBorder="1" applyAlignment="1" applyProtection="1">
      <alignment vertical="center"/>
      <protection hidden="1"/>
    </xf>
    <xf numFmtId="3" fontId="8" fillId="5" borderId="23" xfId="0" applyNumberFormat="1" applyFont="1" applyFill="1" applyBorder="1" applyAlignment="1" applyProtection="1">
      <alignment vertical="center"/>
      <protection hidden="1"/>
    </xf>
    <xf numFmtId="49" fontId="8" fillId="5" borderId="70" xfId="0" applyNumberFormat="1" applyFont="1" applyFill="1" applyBorder="1" applyAlignment="1" applyProtection="1">
      <alignment horizontal="center" vertical="center"/>
      <protection hidden="1"/>
    </xf>
    <xf numFmtId="49" fontId="8" fillId="5" borderId="63" xfId="0" applyNumberFormat="1" applyFont="1" applyFill="1" applyBorder="1" applyAlignment="1" applyProtection="1">
      <alignment vertical="center"/>
      <protection hidden="1"/>
    </xf>
    <xf numFmtId="0" fontId="8" fillId="5" borderId="44" xfId="0" applyFont="1" applyFill="1" applyBorder="1" applyAlignment="1" applyProtection="1">
      <alignment vertical="center"/>
      <protection hidden="1"/>
    </xf>
    <xf numFmtId="3" fontId="8" fillId="5" borderId="63" xfId="0" applyNumberFormat="1" applyFont="1" applyFill="1" applyBorder="1" applyAlignment="1" applyProtection="1">
      <alignment vertical="center"/>
      <protection hidden="1"/>
    </xf>
    <xf numFmtId="3" fontId="8" fillId="5" borderId="51" xfId="0" applyNumberFormat="1" applyFont="1" applyFill="1" applyBorder="1" applyAlignment="1" applyProtection="1">
      <alignment vertical="center"/>
      <protection locked="0"/>
    </xf>
    <xf numFmtId="3" fontId="8" fillId="5" borderId="57" xfId="0" applyNumberFormat="1" applyFont="1" applyFill="1" applyBorder="1" applyAlignment="1" applyProtection="1">
      <alignment vertical="center"/>
      <protection hidden="1"/>
    </xf>
    <xf numFmtId="38" fontId="8" fillId="5" borderId="44" xfId="2" applyFont="1" applyFill="1" applyBorder="1" applyAlignment="1" applyProtection="1">
      <alignment vertical="center"/>
      <protection locked="0"/>
    </xf>
    <xf numFmtId="49" fontId="8" fillId="5" borderId="35" xfId="0" applyNumberFormat="1" applyFont="1" applyFill="1" applyBorder="1" applyAlignment="1" applyProtection="1">
      <alignment horizontal="center" vertical="center"/>
      <protection hidden="1"/>
    </xf>
    <xf numFmtId="49" fontId="8" fillId="5" borderId="21" xfId="0" applyNumberFormat="1" applyFont="1" applyFill="1" applyBorder="1" applyAlignment="1" applyProtection="1">
      <alignment vertical="center"/>
      <protection hidden="1"/>
    </xf>
    <xf numFmtId="3" fontId="8" fillId="5" borderId="21" xfId="0" applyNumberFormat="1" applyFont="1" applyFill="1" applyBorder="1" applyAlignment="1" applyProtection="1">
      <alignment vertical="center"/>
      <protection hidden="1"/>
    </xf>
    <xf numFmtId="3" fontId="8" fillId="5" borderId="84" xfId="0" applyNumberFormat="1" applyFont="1" applyFill="1" applyBorder="1" applyAlignment="1" applyProtection="1">
      <alignment vertical="center"/>
      <protection locked="0"/>
    </xf>
    <xf numFmtId="3" fontId="8" fillId="5" borderId="59" xfId="0" applyNumberFormat="1" applyFont="1" applyFill="1" applyBorder="1" applyAlignment="1" applyProtection="1">
      <alignment vertical="center"/>
      <protection hidden="1"/>
    </xf>
    <xf numFmtId="38" fontId="8" fillId="5" borderId="58" xfId="2" applyFont="1" applyFill="1" applyBorder="1" applyAlignment="1" applyProtection="1">
      <alignment vertical="center"/>
      <protection locked="0"/>
    </xf>
    <xf numFmtId="49" fontId="8" fillId="5" borderId="10" xfId="0" applyNumberFormat="1" applyFont="1" applyFill="1" applyBorder="1" applyAlignment="1" applyProtection="1">
      <alignment horizontal="center" vertical="center"/>
      <protection hidden="1"/>
    </xf>
    <xf numFmtId="38" fontId="8" fillId="5" borderId="8" xfId="0" applyNumberFormat="1" applyFont="1" applyFill="1" applyBorder="1" applyAlignment="1">
      <alignment vertical="center" wrapText="1"/>
    </xf>
    <xf numFmtId="0" fontId="8" fillId="5" borderId="0" xfId="0" applyFont="1" applyFill="1" applyAlignment="1" applyProtection="1">
      <alignment vertical="center"/>
      <protection hidden="1"/>
    </xf>
    <xf numFmtId="38" fontId="8" fillId="5" borderId="61" xfId="2" applyFont="1" applyFill="1" applyBorder="1" applyAlignment="1" applyProtection="1">
      <alignment vertical="center"/>
      <protection hidden="1"/>
    </xf>
    <xf numFmtId="0" fontId="12" fillId="5" borderId="45" xfId="0" applyFont="1" applyFill="1" applyBorder="1" applyAlignment="1" applyProtection="1">
      <alignment horizontal="center" vertical="center"/>
      <protection hidden="1"/>
    </xf>
    <xf numFmtId="49" fontId="8" fillId="5" borderId="8" xfId="0" applyNumberFormat="1" applyFont="1" applyFill="1" applyBorder="1" applyAlignment="1" applyProtection="1">
      <alignment vertical="center"/>
      <protection hidden="1"/>
    </xf>
    <xf numFmtId="0" fontId="8" fillId="5" borderId="3" xfId="0" applyFont="1" applyFill="1" applyBorder="1" applyAlignment="1" applyProtection="1">
      <alignment vertical="center"/>
      <protection hidden="1"/>
    </xf>
    <xf numFmtId="38" fontId="8" fillId="5" borderId="8" xfId="0" applyNumberFormat="1" applyFont="1" applyFill="1" applyBorder="1" applyAlignment="1" applyProtection="1">
      <alignment vertical="center"/>
      <protection hidden="1"/>
    </xf>
    <xf numFmtId="0" fontId="8" fillId="5" borderId="13" xfId="0" applyFont="1" applyFill="1" applyBorder="1" applyAlignment="1" applyProtection="1">
      <alignment vertical="center"/>
      <protection hidden="1"/>
    </xf>
    <xf numFmtId="49" fontId="8" fillId="5" borderId="14" xfId="0" applyNumberFormat="1" applyFont="1" applyFill="1" applyBorder="1" applyAlignment="1" applyProtection="1">
      <alignment horizontal="center" vertical="center"/>
      <protection hidden="1"/>
    </xf>
    <xf numFmtId="38" fontId="8" fillId="5" borderId="0" xfId="0" applyNumberFormat="1" applyFont="1" applyFill="1" applyBorder="1" applyAlignment="1">
      <alignment vertical="center"/>
    </xf>
    <xf numFmtId="0" fontId="8" fillId="5" borderId="0" xfId="0" applyFont="1" applyFill="1" applyAlignment="1" applyProtection="1">
      <alignment horizontal="center" vertical="center"/>
      <protection hidden="1"/>
    </xf>
    <xf numFmtId="38" fontId="8" fillId="5" borderId="54" xfId="2" applyFont="1" applyFill="1" applyBorder="1" applyAlignment="1" applyProtection="1">
      <alignment vertical="center"/>
      <protection hidden="1"/>
    </xf>
    <xf numFmtId="38" fontId="8" fillId="5" borderId="60" xfId="2" applyFont="1" applyFill="1" applyBorder="1" applyAlignment="1" applyProtection="1">
      <alignment vertical="center"/>
      <protection hidden="1"/>
    </xf>
    <xf numFmtId="38" fontId="8" fillId="5" borderId="20" xfId="2" applyFont="1" applyFill="1" applyBorder="1" applyAlignment="1" applyProtection="1">
      <alignment vertical="center"/>
      <protection locked="0"/>
    </xf>
    <xf numFmtId="49" fontId="8" fillId="5" borderId="0" xfId="0" applyNumberFormat="1" applyFont="1" applyFill="1" applyBorder="1" applyAlignment="1" applyProtection="1">
      <alignment vertical="center"/>
      <protection hidden="1"/>
    </xf>
    <xf numFmtId="49" fontId="8" fillId="5" borderId="1" xfId="0" applyNumberFormat="1" applyFont="1" applyFill="1" applyBorder="1" applyAlignment="1" applyProtection="1">
      <alignment vertical="center"/>
      <protection hidden="1"/>
    </xf>
    <xf numFmtId="0" fontId="8" fillId="5" borderId="15" xfId="0" applyFont="1" applyFill="1" applyBorder="1" applyAlignment="1" applyProtection="1">
      <alignment vertical="center"/>
      <protection hidden="1"/>
    </xf>
    <xf numFmtId="38" fontId="8" fillId="5" borderId="1" xfId="0" applyNumberFormat="1" applyFont="1" applyFill="1" applyBorder="1" applyAlignment="1" applyProtection="1">
      <alignment vertical="center"/>
      <protection hidden="1"/>
    </xf>
    <xf numFmtId="38" fontId="8" fillId="5" borderId="19" xfId="0" applyNumberFormat="1" applyFont="1" applyFill="1" applyBorder="1" applyAlignment="1" applyProtection="1">
      <alignment vertical="center"/>
      <protection hidden="1"/>
    </xf>
    <xf numFmtId="38" fontId="8" fillId="5" borderId="63" xfId="0" applyNumberFormat="1" applyFont="1" applyFill="1" applyBorder="1" applyAlignment="1" applyProtection="1">
      <alignment vertical="center"/>
      <protection hidden="1"/>
    </xf>
    <xf numFmtId="38" fontId="8" fillId="5" borderId="44" xfId="2" applyFont="1" applyFill="1" applyBorder="1" applyAlignment="1" applyProtection="1">
      <alignment vertical="center"/>
      <protection hidden="1"/>
    </xf>
    <xf numFmtId="38" fontId="8" fillId="5" borderId="21" xfId="0" applyNumberFormat="1" applyFont="1" applyFill="1" applyBorder="1" applyAlignment="1" applyProtection="1">
      <alignment vertical="center"/>
      <protection hidden="1"/>
    </xf>
    <xf numFmtId="38" fontId="8" fillId="5" borderId="31" xfId="2" applyFont="1" applyFill="1" applyBorder="1" applyAlignment="1" applyProtection="1">
      <alignment vertical="center"/>
      <protection hidden="1"/>
    </xf>
    <xf numFmtId="38" fontId="8" fillId="5" borderId="57" xfId="2" applyFont="1" applyFill="1" applyBorder="1" applyAlignment="1" applyProtection="1">
      <alignment vertical="center"/>
      <protection hidden="1"/>
    </xf>
    <xf numFmtId="38" fontId="8" fillId="5" borderId="7" xfId="2" applyFont="1" applyFill="1" applyBorder="1" applyAlignment="1" applyProtection="1">
      <alignment vertical="center"/>
      <protection hidden="1"/>
    </xf>
    <xf numFmtId="38" fontId="8" fillId="5" borderId="55" xfId="2" applyFont="1" applyFill="1" applyBorder="1" applyAlignment="1" applyProtection="1">
      <alignment vertical="center"/>
      <protection hidden="1"/>
    </xf>
    <xf numFmtId="38" fontId="8" fillId="5" borderId="31" xfId="2" applyFont="1" applyFill="1" applyBorder="1" applyAlignment="1" applyProtection="1">
      <alignment vertical="center"/>
      <protection locked="0"/>
    </xf>
    <xf numFmtId="38" fontId="8" fillId="5" borderId="56" xfId="2" applyFont="1" applyFill="1" applyBorder="1" applyAlignment="1" applyProtection="1">
      <alignment vertical="center"/>
      <protection hidden="1"/>
    </xf>
    <xf numFmtId="38" fontId="8" fillId="5" borderId="16" xfId="2" applyFont="1" applyFill="1" applyBorder="1" applyAlignment="1" applyProtection="1">
      <alignment vertical="center"/>
      <protection locked="0"/>
    </xf>
    <xf numFmtId="0" fontId="8" fillId="5" borderId="19" xfId="0" applyFont="1" applyFill="1" applyBorder="1" applyAlignment="1" applyProtection="1">
      <alignment horizontal="center" vertical="center"/>
      <protection hidden="1"/>
    </xf>
    <xf numFmtId="38" fontId="8" fillId="5" borderId="104" xfId="2" applyFont="1" applyFill="1" applyBorder="1" applyAlignment="1" applyProtection="1">
      <alignment vertical="center"/>
      <protection hidden="1"/>
    </xf>
    <xf numFmtId="0" fontId="12" fillId="5" borderId="53" xfId="0" applyFont="1" applyFill="1" applyBorder="1" applyAlignment="1" applyProtection="1">
      <alignment horizontal="center" vertical="center"/>
      <protection hidden="1"/>
    </xf>
    <xf numFmtId="0" fontId="8" fillId="5" borderId="63" xfId="0" applyFont="1" applyFill="1" applyBorder="1" applyAlignment="1" applyProtection="1">
      <alignment horizontal="center" vertical="center"/>
      <protection hidden="1"/>
    </xf>
    <xf numFmtId="38" fontId="8" fillId="5" borderId="74" xfId="2" applyFont="1" applyFill="1" applyBorder="1" applyAlignment="1" applyProtection="1">
      <alignment vertical="center"/>
      <protection hidden="1"/>
    </xf>
    <xf numFmtId="0" fontId="12" fillId="5" borderId="93" xfId="0" applyFont="1" applyFill="1" applyBorder="1" applyAlignment="1" applyProtection="1">
      <alignment horizontal="center" vertical="center"/>
      <protection hidden="1"/>
    </xf>
    <xf numFmtId="49" fontId="8" fillId="5" borderId="69" xfId="0" applyNumberFormat="1" applyFont="1" applyFill="1" applyBorder="1" applyAlignment="1" applyProtection="1">
      <alignment horizontal="center" vertical="center"/>
      <protection hidden="1"/>
    </xf>
    <xf numFmtId="49" fontId="8" fillId="5" borderId="33" xfId="0" applyNumberFormat="1" applyFont="1" applyFill="1" applyBorder="1" applyAlignment="1" applyProtection="1">
      <alignment vertical="center"/>
      <protection hidden="1"/>
    </xf>
    <xf numFmtId="38" fontId="8" fillId="5" borderId="33" xfId="0" applyNumberFormat="1" applyFont="1" applyFill="1" applyBorder="1" applyAlignment="1" applyProtection="1">
      <alignment vertical="center"/>
      <protection hidden="1"/>
    </xf>
    <xf numFmtId="38" fontId="8" fillId="5" borderId="84" xfId="2" applyFont="1" applyFill="1" applyBorder="1" applyAlignment="1" applyProtection="1">
      <alignment vertical="center"/>
    </xf>
    <xf numFmtId="0" fontId="8" fillId="5" borderId="33" xfId="0" applyFont="1" applyFill="1" applyBorder="1" applyAlignment="1" applyProtection="1">
      <alignment horizontal="center" vertical="center"/>
      <protection hidden="1"/>
    </xf>
    <xf numFmtId="38" fontId="8" fillId="5" borderId="77" xfId="2" applyFont="1" applyFill="1" applyBorder="1" applyAlignment="1" applyProtection="1">
      <alignment vertical="center"/>
      <protection hidden="1"/>
    </xf>
    <xf numFmtId="0" fontId="12" fillId="5" borderId="105" xfId="0" applyFont="1" applyFill="1" applyBorder="1" applyAlignment="1" applyProtection="1">
      <alignment horizontal="center" vertical="center"/>
      <protection hidden="1"/>
    </xf>
    <xf numFmtId="38" fontId="8" fillId="5" borderId="58" xfId="2" applyFont="1" applyFill="1" applyBorder="1" applyAlignment="1" applyProtection="1">
      <alignment vertical="center"/>
    </xf>
    <xf numFmtId="38" fontId="8" fillId="5" borderId="44" xfId="2" applyFont="1" applyFill="1" applyBorder="1" applyAlignment="1" applyProtection="1">
      <alignment horizontal="left" vertical="center" indent="2"/>
      <protection locked="0"/>
    </xf>
    <xf numFmtId="0" fontId="12" fillId="5" borderId="95" xfId="0" applyFont="1" applyFill="1" applyBorder="1" applyAlignment="1" applyProtection="1">
      <alignment horizontal="center" vertical="center"/>
      <protection hidden="1"/>
    </xf>
    <xf numFmtId="38" fontId="8" fillId="5" borderId="51" xfId="2" applyFont="1" applyFill="1" applyBorder="1" applyAlignment="1" applyProtection="1">
      <alignment vertical="center"/>
      <protection hidden="1"/>
    </xf>
    <xf numFmtId="0" fontId="8" fillId="5" borderId="71" xfId="0" applyFont="1" applyFill="1" applyBorder="1" applyAlignment="1" applyProtection="1">
      <alignment horizontal="right" vertical="center" wrapText="1"/>
      <protection hidden="1"/>
    </xf>
    <xf numFmtId="0" fontId="8" fillId="5" borderId="44" xfId="0" applyFont="1" applyFill="1" applyBorder="1" applyAlignment="1" applyProtection="1">
      <alignment vertical="center" wrapText="1"/>
      <protection hidden="1"/>
    </xf>
    <xf numFmtId="49" fontId="8" fillId="5" borderId="2" xfId="0" applyNumberFormat="1" applyFont="1" applyFill="1" applyBorder="1" applyAlignment="1" applyProtection="1">
      <alignment horizontal="center" vertical="center"/>
      <protection hidden="1"/>
    </xf>
    <xf numFmtId="0" fontId="8" fillId="5" borderId="47" xfId="0" applyFont="1" applyFill="1" applyBorder="1" applyAlignment="1" applyProtection="1">
      <alignment vertical="center"/>
      <protection hidden="1"/>
    </xf>
    <xf numFmtId="38" fontId="8" fillId="5" borderId="0" xfId="0" applyNumberFormat="1" applyFont="1" applyFill="1" applyBorder="1" applyAlignment="1" applyProtection="1">
      <alignment vertical="center"/>
      <protection hidden="1"/>
    </xf>
    <xf numFmtId="38" fontId="8" fillId="5" borderId="73" xfId="2" applyFont="1" applyFill="1" applyBorder="1" applyAlignment="1" applyProtection="1">
      <alignment vertical="center"/>
      <protection hidden="1"/>
    </xf>
    <xf numFmtId="38" fontId="8" fillId="5" borderId="16" xfId="2" applyFont="1" applyFill="1" applyBorder="1" applyAlignment="1" applyProtection="1">
      <alignment vertical="center"/>
    </xf>
    <xf numFmtId="49" fontId="8" fillId="5" borderId="13" xfId="0" applyNumberFormat="1" applyFont="1" applyFill="1" applyBorder="1" applyAlignment="1" applyProtection="1">
      <alignment vertical="center"/>
      <protection hidden="1"/>
    </xf>
    <xf numFmtId="0" fontId="8" fillId="5" borderId="17" xfId="0" applyFont="1" applyFill="1" applyBorder="1" applyAlignment="1" applyProtection="1">
      <alignment vertical="center"/>
      <protection hidden="1"/>
    </xf>
    <xf numFmtId="38" fontId="8" fillId="5" borderId="13" xfId="0" applyNumberFormat="1" applyFont="1" applyFill="1" applyBorder="1" applyAlignment="1" applyProtection="1">
      <alignment vertical="center"/>
      <protection hidden="1"/>
    </xf>
    <xf numFmtId="38" fontId="8" fillId="5" borderId="17" xfId="2" applyFont="1" applyFill="1" applyBorder="1" applyAlignment="1" applyProtection="1">
      <alignment vertical="center"/>
      <protection hidden="1"/>
    </xf>
    <xf numFmtId="0" fontId="8" fillId="5" borderId="16" xfId="0" applyFont="1" applyFill="1" applyBorder="1" applyAlignment="1" applyProtection="1">
      <alignment vertical="center"/>
      <protection hidden="1"/>
    </xf>
    <xf numFmtId="38" fontId="8" fillId="5" borderId="16" xfId="2" applyFont="1" applyFill="1" applyBorder="1" applyAlignment="1" applyProtection="1">
      <alignment vertical="center"/>
      <protection hidden="1"/>
    </xf>
    <xf numFmtId="38" fontId="8" fillId="5" borderId="75" xfId="2" applyFont="1" applyFill="1" applyBorder="1" applyAlignment="1" applyProtection="1">
      <alignment vertical="center"/>
      <protection hidden="1"/>
    </xf>
    <xf numFmtId="38" fontId="8" fillId="5" borderId="58" xfId="2" applyFont="1" applyFill="1" applyBorder="1" applyAlignment="1" applyProtection="1">
      <alignment vertical="center"/>
      <protection hidden="1"/>
    </xf>
    <xf numFmtId="0" fontId="6" fillId="5" borderId="21" xfId="0" applyFont="1" applyFill="1" applyBorder="1" applyAlignment="1" applyProtection="1">
      <alignment vertical="center"/>
      <protection hidden="1"/>
    </xf>
    <xf numFmtId="0" fontId="6" fillId="5" borderId="8" xfId="0" applyFont="1" applyFill="1" applyBorder="1" applyAlignment="1" applyProtection="1">
      <alignment horizontal="center" vertical="center"/>
      <protection hidden="1"/>
    </xf>
    <xf numFmtId="177" fontId="8" fillId="5" borderId="51" xfId="0" applyNumberFormat="1" applyFont="1" applyFill="1" applyBorder="1" applyAlignment="1" applyProtection="1">
      <alignment vertical="center"/>
      <protection locked="0"/>
    </xf>
    <xf numFmtId="38" fontId="6" fillId="5" borderId="84" xfId="3" applyFont="1" applyFill="1" applyBorder="1" applyAlignment="1" applyProtection="1">
      <alignment vertical="center"/>
      <protection locked="0"/>
    </xf>
    <xf numFmtId="0" fontId="66" fillId="2" borderId="0" xfId="0" applyFont="1" applyFill="1" applyAlignment="1">
      <alignment vertical="center"/>
    </xf>
    <xf numFmtId="0" fontId="69" fillId="2" borderId="0" xfId="0" applyFont="1" applyFill="1" applyAlignment="1">
      <alignment vertical="center"/>
    </xf>
    <xf numFmtId="0" fontId="44"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46" fillId="2" borderId="0" xfId="0" applyFont="1" applyFill="1" applyAlignment="1">
      <alignment vertical="center"/>
    </xf>
    <xf numFmtId="0" fontId="45" fillId="2" borderId="0" xfId="0" applyFont="1" applyFill="1" applyAlignment="1">
      <alignment vertical="center"/>
    </xf>
    <xf numFmtId="0" fontId="47" fillId="2" borderId="0" xfId="0" applyFont="1" applyFill="1" applyAlignment="1">
      <alignment vertical="center"/>
    </xf>
    <xf numFmtId="0" fontId="48" fillId="2" borderId="0" xfId="0" applyFont="1" applyFill="1" applyAlignment="1">
      <alignment vertical="center"/>
    </xf>
    <xf numFmtId="0" fontId="67" fillId="2" borderId="0" xfId="0" applyFont="1" applyFill="1" applyAlignment="1">
      <alignment vertical="center"/>
    </xf>
    <xf numFmtId="0" fontId="49" fillId="2" borderId="0" xfId="0" applyFont="1" applyFill="1" applyAlignment="1">
      <alignment vertical="center"/>
    </xf>
    <xf numFmtId="0" fontId="26" fillId="2" borderId="0" xfId="0" applyFont="1" applyFill="1" applyAlignment="1">
      <alignment vertical="center"/>
    </xf>
    <xf numFmtId="0" fontId="68" fillId="2" borderId="0" xfId="0" applyFont="1" applyFill="1" applyAlignment="1"/>
    <xf numFmtId="0" fontId="51" fillId="2" borderId="0" xfId="0" applyFont="1" applyFill="1" applyAlignment="1">
      <alignment vertical="center"/>
    </xf>
    <xf numFmtId="0" fontId="68" fillId="2" borderId="0" xfId="0" applyFont="1" applyFill="1" applyAlignment="1">
      <alignment vertical="center"/>
    </xf>
    <xf numFmtId="0" fontId="8" fillId="2" borderId="0" xfId="0" applyFont="1" applyFill="1" applyAlignment="1">
      <alignment vertical="center"/>
    </xf>
    <xf numFmtId="0" fontId="24" fillId="2" borderId="0" xfId="0" applyFont="1" applyFill="1" applyAlignment="1">
      <alignment vertical="center"/>
    </xf>
    <xf numFmtId="0" fontId="52" fillId="2" borderId="0" xfId="0" applyFont="1" applyFill="1" applyAlignment="1">
      <alignment vertical="center"/>
    </xf>
    <xf numFmtId="0" fontId="39" fillId="2" borderId="0" xfId="0" applyFont="1" applyFill="1" applyAlignment="1">
      <alignment vertical="center"/>
    </xf>
    <xf numFmtId="0" fontId="61" fillId="2" borderId="0" xfId="0" applyFont="1" applyFill="1" applyAlignment="1">
      <alignment vertical="center"/>
    </xf>
    <xf numFmtId="0" fontId="7" fillId="0" borderId="6" xfId="0" applyFont="1" applyFill="1" applyBorder="1" applyAlignment="1">
      <alignment horizontal="center" vertical="center"/>
    </xf>
    <xf numFmtId="0" fontId="7" fillId="0" borderId="6" xfId="0" applyFont="1" applyBorder="1" applyAlignment="1">
      <alignment vertical="center"/>
    </xf>
    <xf numFmtId="0" fontId="8" fillId="0" borderId="6" xfId="0" applyNumberFormat="1" applyFont="1" applyFill="1" applyBorder="1" applyAlignment="1">
      <alignment horizontal="center" vertical="center"/>
    </xf>
    <xf numFmtId="0" fontId="6" fillId="0" borderId="8" xfId="0" applyNumberFormat="1" applyFont="1" applyFill="1" applyBorder="1" applyAlignment="1" applyProtection="1">
      <alignment horizontal="center" vertical="center"/>
      <protection hidden="1"/>
    </xf>
    <xf numFmtId="0" fontId="41" fillId="0" borderId="14" xfId="0" applyFont="1" applyFill="1" applyBorder="1" applyAlignment="1">
      <alignment vertical="center"/>
    </xf>
    <xf numFmtId="0" fontId="6" fillId="0" borderId="64" xfId="0" applyFont="1" applyFill="1" applyBorder="1" applyAlignment="1" applyProtection="1">
      <alignment horizontal="center" vertical="center"/>
      <protection hidden="1"/>
    </xf>
    <xf numFmtId="0" fontId="14" fillId="2" borderId="0" xfId="8" applyFont="1" applyFill="1" applyAlignment="1">
      <alignment vertical="center"/>
    </xf>
    <xf numFmtId="0" fontId="14" fillId="2" borderId="0" xfId="0" applyFont="1" applyFill="1" applyAlignment="1" applyProtection="1">
      <alignment vertical="center"/>
      <protection hidden="1"/>
    </xf>
    <xf numFmtId="0" fontId="8" fillId="0" borderId="41" xfId="0" applyFont="1" applyFill="1" applyBorder="1" applyAlignment="1" applyProtection="1">
      <alignment horizontal="left" vertical="center" wrapText="1"/>
    </xf>
    <xf numFmtId="0" fontId="8" fillId="0" borderId="41" xfId="0" applyFont="1" applyFill="1" applyBorder="1" applyAlignment="1">
      <alignment vertical="center"/>
    </xf>
    <xf numFmtId="0" fontId="8" fillId="0" borderId="41" xfId="0" applyFont="1" applyFill="1" applyBorder="1" applyAlignment="1">
      <alignment vertical="center" wrapText="1"/>
    </xf>
    <xf numFmtId="0" fontId="41" fillId="0" borderId="8" xfId="0" applyFont="1" applyFill="1" applyBorder="1" applyAlignment="1">
      <alignment horizontal="left" vertical="center"/>
    </xf>
    <xf numFmtId="0" fontId="7" fillId="0" borderId="41" xfId="0" applyFont="1" applyFill="1" applyBorder="1" applyAlignment="1" applyProtection="1">
      <alignment horizontal="left" vertical="center"/>
      <protection locked="0"/>
    </xf>
    <xf numFmtId="0" fontId="70" fillId="2" borderId="0" xfId="0" applyFont="1" applyFill="1" applyAlignment="1">
      <alignment vertical="center"/>
    </xf>
    <xf numFmtId="0" fontId="71" fillId="2" borderId="0" xfId="0" applyFont="1" applyFill="1" applyAlignment="1">
      <alignment vertical="center"/>
    </xf>
    <xf numFmtId="0" fontId="72" fillId="2" borderId="0" xfId="0" applyFont="1" applyFill="1" applyAlignment="1">
      <alignment vertical="center"/>
    </xf>
    <xf numFmtId="0" fontId="73" fillId="2" borderId="0" xfId="0" applyFont="1" applyFill="1" applyAlignment="1">
      <alignment vertical="center"/>
    </xf>
    <xf numFmtId="0" fontId="74" fillId="2" borderId="0" xfId="0" applyFont="1" applyFill="1" applyAlignment="1">
      <alignment vertical="center"/>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7" fillId="0" borderId="15" xfId="0" applyNumberFormat="1" applyFont="1" applyFill="1" applyBorder="1" applyAlignment="1" applyProtection="1">
      <alignment horizontal="left" vertical="center"/>
      <protection locked="0"/>
    </xf>
    <xf numFmtId="0" fontId="32" fillId="0" borderId="44" xfId="0" applyFont="1" applyFill="1" applyBorder="1" applyAlignment="1">
      <alignment vertical="center" wrapText="1"/>
    </xf>
    <xf numFmtId="49" fontId="8" fillId="0" borderId="44" xfId="0" applyNumberFormat="1" applyFont="1" applyFill="1" applyBorder="1" applyAlignment="1" applyProtection="1">
      <alignment horizontal="left" vertical="center" wrapText="1"/>
      <protection locked="0"/>
    </xf>
    <xf numFmtId="0" fontId="76" fillId="2" borderId="0" xfId="0" applyFont="1" applyFill="1" applyAlignment="1">
      <alignment vertical="center"/>
    </xf>
    <xf numFmtId="0" fontId="6" fillId="5" borderId="6" xfId="0" applyFont="1" applyFill="1" applyBorder="1" applyAlignment="1" applyProtection="1">
      <alignment horizontal="left" vertical="center"/>
      <protection hidden="1"/>
    </xf>
    <xf numFmtId="0" fontId="8" fillId="0" borderId="3" xfId="0" applyFont="1" applyFill="1" applyBorder="1" applyAlignment="1" applyProtection="1">
      <alignment horizontal="centerContinuous" vertical="center" wrapText="1"/>
      <protection locked="0"/>
    </xf>
    <xf numFmtId="0" fontId="8" fillId="2" borderId="0" xfId="0" applyFont="1" applyFill="1" applyBorder="1" applyAlignment="1" applyProtection="1">
      <alignment vertical="center"/>
      <protection hidden="1"/>
    </xf>
    <xf numFmtId="0" fontId="8" fillId="2" borderId="0" xfId="0" applyFont="1" applyFill="1" applyBorder="1" applyAlignment="1" applyProtection="1">
      <alignment horizontal="centerContinuous" vertical="center"/>
      <protection hidden="1"/>
    </xf>
    <xf numFmtId="0" fontId="8" fillId="0" borderId="17" xfId="0" applyFont="1" applyFill="1" applyBorder="1" applyAlignment="1" applyProtection="1">
      <alignment horizontal="right" vertical="center"/>
      <protection hidden="1"/>
    </xf>
    <xf numFmtId="0" fontId="67" fillId="2" borderId="0" xfId="0" applyFont="1" applyFill="1" applyBorder="1" applyAlignment="1" applyProtection="1">
      <alignment vertical="center"/>
      <protection hidden="1"/>
    </xf>
    <xf numFmtId="0" fontId="52" fillId="2" borderId="0" xfId="0" applyFont="1" applyFill="1" applyBorder="1" applyAlignment="1" applyProtection="1">
      <alignment vertical="center"/>
      <protection hidden="1"/>
    </xf>
    <xf numFmtId="0" fontId="51" fillId="2" borderId="0" xfId="0" applyFont="1" applyFill="1" applyBorder="1" applyAlignment="1" applyProtection="1">
      <alignment vertical="center"/>
      <protection hidden="1"/>
    </xf>
    <xf numFmtId="0" fontId="70" fillId="2" borderId="0" xfId="0" applyFont="1" applyFill="1" applyBorder="1" applyAlignment="1" applyProtection="1">
      <alignment vertical="center"/>
      <protection hidden="1"/>
    </xf>
    <xf numFmtId="0" fontId="76" fillId="2" borderId="0" xfId="0" applyFont="1" applyFill="1" applyBorder="1" applyAlignment="1" applyProtection="1">
      <alignment vertical="center"/>
      <protection hidden="1"/>
    </xf>
    <xf numFmtId="0" fontId="71" fillId="2" borderId="0" xfId="0" applyFont="1" applyFill="1" applyBorder="1" applyAlignment="1" applyProtection="1">
      <alignment vertical="center"/>
      <protection hidden="1"/>
    </xf>
    <xf numFmtId="0" fontId="73" fillId="2" borderId="0" xfId="0" applyFont="1" applyFill="1" applyBorder="1" applyAlignment="1" applyProtection="1">
      <alignment vertical="center"/>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horizontal="centerContinuous" vertical="center"/>
      <protection hidden="1"/>
    </xf>
    <xf numFmtId="0" fontId="77" fillId="2" borderId="0" xfId="0" applyFont="1" applyFill="1" applyAlignment="1" applyProtection="1">
      <alignment vertical="center"/>
      <protection hidden="1"/>
    </xf>
    <xf numFmtId="0" fontId="78" fillId="2" borderId="0" xfId="0" applyFont="1" applyFill="1" applyAlignment="1" applyProtection="1">
      <alignment vertical="center"/>
      <protection hidden="1"/>
    </xf>
    <xf numFmtId="0" fontId="6" fillId="0" borderId="14" xfId="0" applyFont="1" applyFill="1" applyBorder="1" applyAlignment="1" applyProtection="1">
      <alignment vertical="center" wrapText="1"/>
      <protection hidden="1"/>
    </xf>
    <xf numFmtId="0" fontId="8" fillId="0" borderId="2" xfId="0" applyFont="1" applyFill="1" applyBorder="1" applyAlignment="1" applyProtection="1">
      <alignment horizontal="right" vertical="center"/>
      <protection hidden="1"/>
    </xf>
    <xf numFmtId="0" fontId="6" fillId="0" borderId="2" xfId="0" applyFont="1" applyFill="1" applyBorder="1" applyAlignment="1" applyProtection="1">
      <alignment vertical="center" wrapText="1"/>
      <protection hidden="1"/>
    </xf>
    <xf numFmtId="0" fontId="8" fillId="0" borderId="9" xfId="0" applyFont="1" applyFill="1" applyBorder="1" applyAlignment="1" applyProtection="1">
      <alignment horizontal="right" vertical="center"/>
      <protection hidden="1"/>
    </xf>
    <xf numFmtId="0" fontId="8" fillId="2" borderId="10" xfId="0" applyFont="1" applyFill="1" applyBorder="1" applyAlignment="1" applyProtection="1">
      <alignment horizontal="centerContinuous" vertical="center"/>
      <protection hidden="1"/>
    </xf>
    <xf numFmtId="0" fontId="57" fillId="2" borderId="3" xfId="0" applyNumberFormat="1" applyFont="1" applyFill="1" applyBorder="1" applyAlignment="1" applyProtection="1">
      <alignment horizontal="centerContinuous" vertical="center"/>
      <protection hidden="1"/>
    </xf>
    <xf numFmtId="0" fontId="8" fillId="2" borderId="10" xfId="0" applyFont="1" applyFill="1" applyBorder="1" applyAlignment="1" applyProtection="1">
      <alignment horizontal="left" vertical="center"/>
      <protection hidden="1"/>
    </xf>
    <xf numFmtId="0" fontId="8" fillId="2" borderId="3" xfId="0" applyNumberFormat="1" applyFont="1" applyFill="1" applyBorder="1" applyAlignment="1" applyProtection="1">
      <alignment horizontal="centerContinuous" vertical="center"/>
      <protection hidden="1"/>
    </xf>
    <xf numFmtId="0" fontId="0" fillId="0" borderId="9" xfId="0" applyBorder="1" applyAlignment="1">
      <alignment vertical="center" wrapText="1"/>
    </xf>
    <xf numFmtId="0" fontId="7" fillId="2" borderId="0" xfId="0" applyFont="1" applyFill="1" applyAlignment="1" applyProtection="1">
      <alignment vertical="center"/>
      <protection hidden="1"/>
    </xf>
    <xf numFmtId="0" fontId="8" fillId="2" borderId="3" xfId="0" applyFont="1" applyFill="1" applyBorder="1" applyAlignment="1" applyProtection="1">
      <alignment horizontal="centerContinuous" vertical="center"/>
      <protection hidden="1"/>
    </xf>
    <xf numFmtId="0" fontId="8" fillId="2" borderId="10" xfId="0" applyFont="1" applyFill="1" applyBorder="1" applyAlignment="1" applyProtection="1">
      <alignment horizontal="centerContinuous" vertical="center" wrapText="1"/>
      <protection hidden="1"/>
    </xf>
    <xf numFmtId="0" fontId="14" fillId="2" borderId="3" xfId="0" applyFont="1" applyFill="1" applyBorder="1" applyAlignment="1" applyProtection="1">
      <alignment horizontal="centerContinuous" vertical="center" wrapText="1"/>
      <protection hidden="1"/>
    </xf>
    <xf numFmtId="0" fontId="8" fillId="2" borderId="10" xfId="0" applyFont="1" applyFill="1" applyBorder="1" applyAlignment="1" applyProtection="1">
      <alignment vertical="center"/>
      <protection hidden="1"/>
    </xf>
    <xf numFmtId="0" fontId="8" fillId="2" borderId="88" xfId="0" applyFont="1" applyFill="1" applyBorder="1" applyAlignment="1" applyProtection="1">
      <alignment vertical="center"/>
      <protection hidden="1"/>
    </xf>
    <xf numFmtId="0" fontId="7" fillId="0" borderId="14" xfId="0" applyFont="1" applyBorder="1" applyAlignment="1" applyProtection="1">
      <alignment vertical="center"/>
      <protection hidden="1"/>
    </xf>
    <xf numFmtId="0" fontId="12" fillId="0" borderId="2" xfId="0" applyFont="1" applyFill="1" applyBorder="1" applyAlignment="1" applyProtection="1">
      <alignment horizontal="centerContinuous" vertical="center" wrapText="1"/>
      <protection locked="0"/>
    </xf>
    <xf numFmtId="0" fontId="8" fillId="0" borderId="16" xfId="0" applyFont="1" applyFill="1" applyBorder="1" applyAlignment="1" applyProtection="1">
      <alignment horizontal="centerContinuous" vertical="center" wrapText="1"/>
      <protection locked="0"/>
    </xf>
    <xf numFmtId="0" fontId="6" fillId="2" borderId="10" xfId="0" applyFont="1" applyFill="1" applyBorder="1" applyAlignment="1" applyProtection="1">
      <alignment horizontal="centerContinuous" vertical="center"/>
      <protection hidden="1"/>
    </xf>
    <xf numFmtId="0" fontId="13"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horizontal="centerContinuous" vertical="center"/>
      <protection locked="0"/>
    </xf>
    <xf numFmtId="0" fontId="6" fillId="0" borderId="16" xfId="0" applyFont="1" applyFill="1" applyBorder="1" applyAlignment="1" applyProtection="1">
      <alignment horizontal="centerContinuous" vertical="center" wrapText="1"/>
      <protection hidden="1"/>
    </xf>
    <xf numFmtId="0" fontId="12" fillId="0" borderId="9" xfId="0" applyFont="1" applyFill="1" applyBorder="1" applyAlignment="1" applyProtection="1">
      <alignment horizontal="centerContinuous" vertical="center" wrapText="1"/>
      <protection locked="0"/>
    </xf>
    <xf numFmtId="0" fontId="8" fillId="0" borderId="17" xfId="0" applyFont="1" applyFill="1" applyBorder="1" applyAlignment="1" applyProtection="1">
      <alignment horizontal="centerContinuous" vertical="center"/>
      <protection locked="0"/>
    </xf>
    <xf numFmtId="0" fontId="6" fillId="0" borderId="9" xfId="0" applyFont="1" applyFill="1" applyBorder="1" applyAlignment="1" applyProtection="1">
      <alignment horizontal="centerContinuous" wrapText="1"/>
      <protection hidden="1"/>
    </xf>
    <xf numFmtId="0" fontId="6" fillId="0" borderId="17" xfId="0" applyFont="1" applyFill="1" applyBorder="1" applyAlignment="1" applyProtection="1">
      <alignment horizontal="centerContinuous" vertical="center" wrapText="1"/>
      <protection hidden="1"/>
    </xf>
    <xf numFmtId="0" fontId="8" fillId="0" borderId="0" xfId="0" applyFont="1" applyFill="1" applyBorder="1" applyAlignment="1" applyProtection="1">
      <alignment horizontal="centerContinuous" vertical="center" wrapText="1"/>
    </xf>
    <xf numFmtId="0" fontId="8" fillId="0" borderId="0" xfId="0" applyNumberFormat="1" applyFont="1" applyFill="1" applyBorder="1" applyAlignment="1" applyProtection="1">
      <alignment horizontal="centerContinuous" vertical="center" wrapText="1"/>
    </xf>
    <xf numFmtId="0" fontId="8" fillId="2" borderId="10" xfId="0" applyFont="1" applyFill="1" applyBorder="1" applyAlignment="1" applyProtection="1">
      <alignment horizontal="left" vertical="center" wrapText="1"/>
      <protection hidden="1"/>
    </xf>
    <xf numFmtId="0" fontId="8" fillId="2" borderId="3" xfId="0" applyNumberFormat="1" applyFont="1" applyFill="1" applyBorder="1" applyAlignment="1" applyProtection="1">
      <alignment horizontal="centerContinuous" vertical="center" wrapText="1"/>
      <protection hidden="1"/>
    </xf>
    <xf numFmtId="0" fontId="32" fillId="0" borderId="0" xfId="0" applyFont="1" applyFill="1" applyAlignment="1" applyProtection="1">
      <alignment vertical="center" wrapText="1"/>
      <protection hidden="1"/>
    </xf>
    <xf numFmtId="0" fontId="32" fillId="2" borderId="0" xfId="0" applyFont="1" applyFill="1" applyAlignment="1" applyProtection="1">
      <alignment vertical="center" wrapText="1"/>
      <protection hidden="1"/>
    </xf>
    <xf numFmtId="0" fontId="67" fillId="2" borderId="0" xfId="0" applyFont="1" applyFill="1" applyAlignment="1">
      <alignment vertical="center" wrapText="1"/>
    </xf>
    <xf numFmtId="0" fontId="82" fillId="2" borderId="0" xfId="0" applyFont="1" applyFill="1" applyAlignment="1">
      <alignment vertical="center"/>
    </xf>
    <xf numFmtId="0" fontId="0" fillId="0" borderId="1" xfId="0" applyBorder="1"/>
    <xf numFmtId="0" fontId="8" fillId="0" borderId="0" xfId="0" applyFont="1" applyFill="1"/>
    <xf numFmtId="0" fontId="26" fillId="2" borderId="6" xfId="0" applyFont="1" applyFill="1" applyBorder="1" applyAlignment="1">
      <alignment horizontal="center" vertical="center"/>
    </xf>
    <xf numFmtId="0" fontId="49" fillId="2" borderId="6" xfId="0" applyFont="1" applyFill="1" applyBorder="1" applyAlignment="1">
      <alignment horizontal="center" vertical="center"/>
    </xf>
    <xf numFmtId="0" fontId="40" fillId="2" borderId="0" xfId="0" applyFont="1" applyFill="1" applyAlignment="1">
      <alignment vertical="center"/>
    </xf>
    <xf numFmtId="0" fontId="8" fillId="2" borderId="0" xfId="0" applyFont="1" applyFill="1"/>
    <xf numFmtId="0" fontId="15" fillId="2" borderId="0" xfId="0" applyFont="1" applyFill="1" applyAlignment="1">
      <alignment vertical="center"/>
    </xf>
    <xf numFmtId="0" fontId="26" fillId="2" borderId="6" xfId="0" applyFont="1" applyFill="1" applyBorder="1" applyAlignment="1">
      <alignment vertical="center"/>
    </xf>
    <xf numFmtId="0" fontId="26" fillId="2" borderId="0" xfId="0" applyFont="1" applyFill="1" applyAlignment="1">
      <alignment horizontal="center" vertical="center"/>
    </xf>
    <xf numFmtId="0" fontId="8" fillId="2" borderId="0" xfId="0" applyFont="1" applyFill="1" applyAlignment="1">
      <alignment horizontal="center"/>
    </xf>
    <xf numFmtId="0" fontId="8" fillId="0" borderId="0" xfId="0" applyFont="1" applyAlignment="1">
      <alignment horizontal="center"/>
    </xf>
    <xf numFmtId="0" fontId="8" fillId="2" borderId="6" xfId="0" applyFont="1" applyFill="1" applyBorder="1" applyAlignment="1">
      <alignment horizontal="center" vertical="center"/>
    </xf>
    <xf numFmtId="0" fontId="8" fillId="2" borderId="6" xfId="0" applyFont="1" applyFill="1" applyBorder="1"/>
    <xf numFmtId="0" fontId="24" fillId="2" borderId="6" xfId="0" applyFont="1" applyFill="1" applyBorder="1" applyAlignment="1">
      <alignment vertical="center"/>
    </xf>
    <xf numFmtId="0" fontId="8" fillId="2" borderId="6" xfId="0" applyFont="1" applyFill="1" applyBorder="1" applyAlignment="1">
      <alignment horizontal="center"/>
    </xf>
    <xf numFmtId="0" fontId="32" fillId="2" borderId="0" xfId="0" applyFont="1" applyFill="1" applyAlignment="1">
      <alignment horizontal="centerContinuous" vertical="center"/>
    </xf>
    <xf numFmtId="0" fontId="32" fillId="2" borderId="0" xfId="0" applyFont="1" applyFill="1" applyAlignment="1">
      <alignment vertical="center"/>
    </xf>
    <xf numFmtId="0" fontId="32" fillId="2" borderId="0" xfId="0" applyFont="1" applyFill="1"/>
    <xf numFmtId="0" fontId="32" fillId="2" borderId="6" xfId="0" applyFont="1" applyFill="1" applyBorder="1"/>
    <xf numFmtId="49" fontId="8" fillId="0" borderId="15" xfId="0" applyNumberFormat="1" applyFont="1" applyFill="1" applyBorder="1" applyAlignment="1" applyProtection="1">
      <alignment horizontal="left" vertical="center" wrapText="1"/>
      <protection locked="0"/>
    </xf>
    <xf numFmtId="0" fontId="32" fillId="0" borderId="15" xfId="0" applyFont="1" applyFill="1" applyBorder="1" applyAlignment="1">
      <alignment vertical="center" wrapText="1"/>
    </xf>
    <xf numFmtId="49" fontId="8" fillId="0" borderId="51" xfId="0" applyNumberFormat="1" applyFont="1" applyFill="1" applyBorder="1" applyAlignment="1" applyProtection="1">
      <alignment horizontal="left" vertical="center" wrapText="1"/>
      <protection locked="0"/>
    </xf>
    <xf numFmtId="0" fontId="10" fillId="0" borderId="13" xfId="0" applyFont="1" applyFill="1" applyBorder="1" applyAlignment="1">
      <alignment vertical="center"/>
    </xf>
    <xf numFmtId="0" fontId="32" fillId="0" borderId="22" xfId="0" applyFont="1" applyFill="1" applyBorder="1" applyAlignment="1">
      <alignment vertical="center"/>
    </xf>
    <xf numFmtId="0" fontId="32" fillId="2" borderId="0" xfId="0" applyFont="1" applyFill="1" applyBorder="1" applyAlignment="1" applyProtection="1">
      <alignment vertical="center"/>
      <protection hidden="1"/>
    </xf>
    <xf numFmtId="0" fontId="7" fillId="2" borderId="6" xfId="0" applyFont="1" applyFill="1" applyBorder="1" applyAlignment="1" applyProtection="1">
      <alignment vertical="center"/>
      <protection hidden="1"/>
    </xf>
    <xf numFmtId="0" fontId="7" fillId="2" borderId="0" xfId="0" applyFont="1" applyFill="1" applyBorder="1" applyAlignment="1" applyProtection="1">
      <alignment vertical="center"/>
      <protection hidden="1"/>
    </xf>
    <xf numFmtId="0" fontId="7" fillId="2" borderId="0" xfId="0" applyFont="1" applyFill="1" applyBorder="1" applyAlignment="1" applyProtection="1">
      <alignment horizontal="centerContinuous" vertical="center"/>
      <protection hidden="1"/>
    </xf>
    <xf numFmtId="0" fontId="32" fillId="2" borderId="0" xfId="0" applyFont="1" applyFill="1" applyBorder="1" applyAlignment="1" applyProtection="1">
      <alignment horizontal="centerContinuous" vertical="center"/>
      <protection hidden="1"/>
    </xf>
    <xf numFmtId="0" fontId="67" fillId="2" borderId="0" xfId="0" applyFont="1" applyFill="1" applyBorder="1" applyAlignment="1" applyProtection="1">
      <alignment vertical="center" wrapText="1"/>
      <protection hidden="1"/>
    </xf>
    <xf numFmtId="0" fontId="51" fillId="2" borderId="0" xfId="0" applyFont="1" applyFill="1" applyBorder="1" applyAlignment="1" applyProtection="1">
      <alignment vertical="center" wrapText="1"/>
      <protection hidden="1"/>
    </xf>
    <xf numFmtId="0" fontId="32" fillId="2" borderId="6" xfId="0" applyFont="1" applyFill="1" applyBorder="1" applyAlignment="1" applyProtection="1">
      <alignment vertical="center"/>
      <protection hidden="1"/>
    </xf>
    <xf numFmtId="0" fontId="8" fillId="0" borderId="3" xfId="0" applyNumberFormat="1" applyFont="1" applyFill="1" applyBorder="1" applyAlignment="1" applyProtection="1">
      <alignment horizontal="center" vertical="center"/>
      <protection locked="0"/>
    </xf>
    <xf numFmtId="0" fontId="8" fillId="0" borderId="16" xfId="0" applyNumberFormat="1" applyFont="1" applyFill="1" applyBorder="1" applyAlignment="1" applyProtection="1">
      <alignment horizontal="center" vertical="center"/>
      <protection hidden="1"/>
    </xf>
    <xf numFmtId="178" fontId="32" fillId="0" borderId="43" xfId="0" applyNumberFormat="1" applyFont="1" applyFill="1" applyBorder="1" applyAlignment="1" applyProtection="1">
      <alignment horizontal="center" vertical="center"/>
      <protection hidden="1"/>
    </xf>
    <xf numFmtId="0" fontId="32" fillId="0" borderId="18" xfId="0" applyFont="1" applyFill="1" applyBorder="1" applyAlignment="1" applyProtection="1">
      <alignment vertical="center"/>
      <protection hidden="1"/>
    </xf>
    <xf numFmtId="0" fontId="8" fillId="0" borderId="13" xfId="0" applyNumberFormat="1" applyFont="1" applyFill="1" applyBorder="1" applyAlignment="1" applyProtection="1">
      <alignment horizontal="center" vertical="center"/>
      <protection hidden="1"/>
    </xf>
    <xf numFmtId="0" fontId="32" fillId="0" borderId="21" xfId="0" applyNumberFormat="1" applyFont="1" applyFill="1" applyBorder="1" applyAlignment="1" applyProtection="1">
      <alignment horizontal="center" vertical="center"/>
      <protection hidden="1"/>
    </xf>
    <xf numFmtId="49" fontId="8" fillId="0" borderId="42" xfId="4" applyNumberFormat="1" applyFont="1" applyBorder="1" applyAlignment="1" applyProtection="1">
      <alignment horizontal="center" vertical="center"/>
      <protection hidden="1"/>
    </xf>
    <xf numFmtId="0" fontId="8" fillId="0" borderId="44" xfId="4" applyFont="1" applyBorder="1" applyAlignment="1" applyProtection="1">
      <alignment vertical="center"/>
      <protection hidden="1"/>
    </xf>
    <xf numFmtId="0" fontId="8" fillId="0" borderId="16" xfId="4" applyFont="1" applyBorder="1" applyAlignment="1" applyProtection="1">
      <alignment vertical="center"/>
      <protection hidden="1"/>
    </xf>
    <xf numFmtId="49" fontId="8" fillId="0" borderId="42" xfId="4" applyNumberFormat="1" applyFont="1" applyFill="1" applyBorder="1" applyAlignment="1" applyProtection="1">
      <alignment horizontal="center" vertical="center"/>
      <protection hidden="1"/>
    </xf>
    <xf numFmtId="49" fontId="8" fillId="0" borderId="63" xfId="4" applyNumberFormat="1" applyFont="1" applyBorder="1" applyAlignment="1" applyProtection="1">
      <alignment horizontal="center" vertical="center"/>
      <protection hidden="1"/>
    </xf>
    <xf numFmtId="49" fontId="8" fillId="0" borderId="63" xfId="4" applyNumberFormat="1" applyFont="1" applyBorder="1" applyAlignment="1" applyProtection="1">
      <alignment vertical="center"/>
      <protection hidden="1"/>
    </xf>
    <xf numFmtId="49" fontId="8" fillId="0" borderId="0" xfId="4" applyNumberFormat="1" applyFont="1" applyBorder="1" applyAlignment="1" applyProtection="1">
      <alignment horizontal="center" vertical="center"/>
      <protection hidden="1"/>
    </xf>
    <xf numFmtId="49" fontId="8" fillId="0" borderId="0" xfId="4" applyNumberFormat="1" applyFont="1" applyBorder="1" applyAlignment="1" applyProtection="1">
      <alignment vertical="center"/>
      <protection hidden="1"/>
    </xf>
    <xf numFmtId="49" fontId="14" fillId="0" borderId="52" xfId="4" applyNumberFormat="1" applyFont="1" applyBorder="1" applyAlignment="1" applyProtection="1">
      <alignment horizontal="center" vertical="center"/>
      <protection hidden="1"/>
    </xf>
    <xf numFmtId="49" fontId="14" fillId="0" borderId="67" xfId="4" applyNumberFormat="1" applyFont="1" applyBorder="1" applyAlignment="1" applyProtection="1">
      <alignment horizontal="center" vertical="center"/>
      <protection hidden="1"/>
    </xf>
    <xf numFmtId="38" fontId="8" fillId="0" borderId="70" xfId="0" applyNumberFormat="1" applyFont="1" applyFill="1" applyBorder="1" applyAlignment="1" applyProtection="1">
      <alignment vertical="center"/>
      <protection hidden="1"/>
    </xf>
    <xf numFmtId="0" fontId="40" fillId="2" borderId="6" xfId="0" applyFont="1" applyFill="1" applyBorder="1" applyAlignment="1">
      <alignment vertical="center"/>
    </xf>
    <xf numFmtId="0" fontId="6" fillId="0" borderId="8" xfId="0" applyFont="1" applyBorder="1" applyAlignment="1" applyProtection="1">
      <alignment vertical="center" wrapText="1"/>
      <protection hidden="1"/>
    </xf>
    <xf numFmtId="0" fontId="6" fillId="0" borderId="1" xfId="0" applyFont="1" applyBorder="1" applyAlignment="1" applyProtection="1">
      <alignment vertical="center" wrapText="1"/>
      <protection hidden="1"/>
    </xf>
    <xf numFmtId="0" fontId="17" fillId="0" borderId="70"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44" xfId="0" applyFont="1" applyFill="1" applyBorder="1" applyAlignment="1">
      <alignment vertical="center"/>
    </xf>
    <xf numFmtId="0" fontId="17" fillId="0" borderId="65" xfId="0" applyFont="1" applyFill="1" applyBorder="1" applyAlignment="1">
      <alignment vertical="center"/>
    </xf>
    <xf numFmtId="0" fontId="17" fillId="0" borderId="34" xfId="0" applyFont="1" applyFill="1" applyBorder="1" applyAlignment="1">
      <alignment horizontal="center" vertical="center"/>
    </xf>
    <xf numFmtId="0" fontId="17" fillId="0" borderId="47" xfId="0" applyFont="1" applyFill="1" applyBorder="1" applyAlignment="1">
      <alignment vertical="center"/>
    </xf>
    <xf numFmtId="0" fontId="17" fillId="0" borderId="70" xfId="0" applyFont="1" applyFill="1" applyBorder="1" applyAlignment="1">
      <alignment vertical="center"/>
    </xf>
    <xf numFmtId="0" fontId="17" fillId="0" borderId="35"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31" xfId="0" applyFont="1" applyFill="1" applyBorder="1" applyAlignment="1">
      <alignment vertical="center"/>
    </xf>
    <xf numFmtId="0" fontId="17" fillId="0" borderId="10"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8" xfId="0" applyNumberFormat="1" applyFont="1" applyFill="1" applyBorder="1" applyAlignment="1">
      <alignment horizontal="center" vertical="center"/>
    </xf>
    <xf numFmtId="0" fontId="17" fillId="0" borderId="3" xfId="0" applyFont="1" applyFill="1" applyBorder="1" applyAlignment="1">
      <alignment vertical="center"/>
    </xf>
    <xf numFmtId="0" fontId="17" fillId="0" borderId="12"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20" xfId="0" applyFont="1" applyFill="1" applyBorder="1" applyAlignment="1">
      <alignment vertical="center"/>
    </xf>
    <xf numFmtId="0" fontId="17" fillId="0" borderId="35" xfId="0" applyFont="1" applyFill="1" applyBorder="1" applyAlignment="1">
      <alignment vertical="center"/>
    </xf>
    <xf numFmtId="0" fontId="6" fillId="0" borderId="3" xfId="0" applyFont="1" applyBorder="1" applyAlignment="1" applyProtection="1">
      <alignment vertical="center" wrapText="1"/>
      <protection hidden="1"/>
    </xf>
    <xf numFmtId="0" fontId="6" fillId="0" borderId="3" xfId="0" applyFont="1" applyFill="1" applyBorder="1" applyAlignment="1" applyProtection="1">
      <alignment vertical="center" wrapText="1"/>
      <protection hidden="1"/>
    </xf>
    <xf numFmtId="0" fontId="6" fillId="0" borderId="6" xfId="0" applyFont="1" applyFill="1" applyBorder="1" applyAlignment="1" applyProtection="1">
      <alignment vertical="center" wrapText="1"/>
      <protection hidden="1"/>
    </xf>
    <xf numFmtId="0" fontId="80" fillId="2" borderId="0" xfId="0" applyFont="1" applyFill="1" applyAlignment="1" applyProtection="1">
      <alignment vertical="center"/>
      <protection hidden="1"/>
    </xf>
    <xf numFmtId="0" fontId="26" fillId="0" borderId="0" xfId="0" applyFont="1" applyFill="1" applyAlignment="1">
      <alignment vertical="center"/>
    </xf>
    <xf numFmtId="38" fontId="8" fillId="5" borderId="31" xfId="2" applyFont="1" applyFill="1" applyBorder="1" applyAlignment="1" applyProtection="1">
      <alignment horizontal="left" vertical="center" indent="2"/>
      <protection locked="0"/>
    </xf>
    <xf numFmtId="0" fontId="43" fillId="0" borderId="4" xfId="0" applyFont="1" applyFill="1" applyBorder="1" applyAlignment="1" applyProtection="1">
      <alignment horizontal="center" vertical="center"/>
      <protection hidden="1"/>
    </xf>
    <xf numFmtId="0" fontId="8" fillId="6" borderId="10" xfId="0" applyFont="1" applyFill="1" applyBorder="1" applyAlignment="1">
      <alignment vertical="center"/>
    </xf>
    <xf numFmtId="0" fontId="8" fillId="6" borderId="8" xfId="0" applyFont="1" applyFill="1" applyBorder="1" applyAlignment="1">
      <alignment vertical="center"/>
    </xf>
    <xf numFmtId="0" fontId="8" fillId="6" borderId="3" xfId="0" applyFont="1" applyFill="1" applyBorder="1" applyAlignment="1">
      <alignment vertical="center"/>
    </xf>
    <xf numFmtId="0" fontId="7" fillId="0" borderId="0" xfId="0" applyFont="1" applyFill="1" applyBorder="1" applyAlignment="1">
      <alignment vertical="center" wrapText="1"/>
    </xf>
    <xf numFmtId="0" fontId="39" fillId="2" borderId="0" xfId="0" applyFont="1" applyFill="1" applyAlignment="1" applyProtection="1">
      <alignment vertical="center"/>
      <protection hidden="1"/>
    </xf>
    <xf numFmtId="0" fontId="7" fillId="2" borderId="0" xfId="0" applyFont="1" applyFill="1" applyAlignment="1">
      <alignment vertical="center"/>
    </xf>
    <xf numFmtId="0" fontId="43" fillId="2" borderId="0" xfId="0" applyFont="1" applyFill="1" applyAlignment="1">
      <alignment vertical="center" wrapText="1"/>
    </xf>
    <xf numFmtId="0" fontId="84" fillId="2" borderId="0" xfId="0" applyFont="1" applyFill="1" applyAlignment="1">
      <alignment vertical="center" wrapText="1"/>
    </xf>
    <xf numFmtId="0" fontId="6" fillId="0" borderId="0" xfId="0" applyFont="1" applyAlignment="1">
      <alignment vertical="center" wrapText="1"/>
    </xf>
    <xf numFmtId="0" fontId="49" fillId="2"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6" xfId="0" applyFont="1" applyFill="1" applyBorder="1" applyAlignment="1">
      <alignment vertical="center"/>
    </xf>
    <xf numFmtId="38" fontId="8" fillId="0" borderId="6" xfId="2" applyFont="1" applyFill="1" applyBorder="1" applyAlignment="1">
      <alignment vertical="center"/>
    </xf>
    <xf numFmtId="38" fontId="8" fillId="0" borderId="6" xfId="2" applyFont="1" applyFill="1" applyBorder="1" applyAlignment="1">
      <alignment horizontal="center" vertical="center"/>
    </xf>
    <xf numFmtId="38" fontId="7" fillId="0" borderId="2" xfId="2" applyFont="1" applyFill="1" applyBorder="1" applyAlignment="1" applyProtection="1">
      <alignment vertical="center"/>
      <protection hidden="1"/>
    </xf>
    <xf numFmtId="0" fontId="8" fillId="0" borderId="1" xfId="0" applyFont="1" applyFill="1" applyBorder="1" applyAlignment="1">
      <alignment vertical="center"/>
    </xf>
    <xf numFmtId="38" fontId="8" fillId="0" borderId="1" xfId="2" applyFont="1" applyFill="1" applyBorder="1" applyAlignment="1">
      <alignment vertical="center"/>
    </xf>
    <xf numFmtId="0" fontId="85" fillId="2" borderId="0" xfId="0" applyFont="1" applyFill="1" applyAlignment="1">
      <alignment vertical="center" wrapText="1"/>
    </xf>
    <xf numFmtId="38" fontId="8" fillId="0" borderId="41" xfId="0" applyNumberFormat="1" applyFont="1" applyFill="1" applyBorder="1" applyAlignment="1" applyProtection="1">
      <alignment vertical="center"/>
      <protection hidden="1"/>
    </xf>
    <xf numFmtId="0" fontId="12" fillId="0" borderId="103" xfId="0" applyFont="1" applyFill="1" applyBorder="1" applyAlignment="1" applyProtection="1">
      <alignment horizontal="center" vertical="center"/>
      <protection hidden="1"/>
    </xf>
    <xf numFmtId="38" fontId="8" fillId="0" borderId="60" xfId="0" applyNumberFormat="1" applyFont="1" applyFill="1" applyBorder="1" applyAlignment="1" applyProtection="1">
      <alignment vertical="center"/>
      <protection hidden="1"/>
    </xf>
    <xf numFmtId="185" fontId="8" fillId="0" borderId="71" xfId="0" applyNumberFormat="1" applyFont="1" applyBorder="1" applyAlignment="1" applyProtection="1">
      <alignment horizontal="right" vertical="center"/>
      <protection hidden="1"/>
    </xf>
    <xf numFmtId="185" fontId="6" fillId="0" borderId="10" xfId="0" applyNumberFormat="1" applyFont="1" applyFill="1" applyBorder="1" applyAlignment="1" applyProtection="1">
      <alignment horizontal="right" vertical="center"/>
      <protection hidden="1"/>
    </xf>
    <xf numFmtId="0" fontId="32" fillId="2" borderId="0" xfId="0" applyFont="1" applyFill="1" applyAlignment="1" applyProtection="1">
      <alignment vertical="center" textRotation="3"/>
      <protection hidden="1"/>
    </xf>
    <xf numFmtId="0" fontId="86" fillId="2" borderId="0" xfId="0" applyFont="1" applyFill="1" applyAlignment="1" applyProtection="1">
      <alignment vertical="center"/>
      <protection hidden="1"/>
    </xf>
    <xf numFmtId="0" fontId="50" fillId="2" borderId="0" xfId="0" applyFont="1" applyFill="1" applyBorder="1" applyAlignment="1" applyProtection="1">
      <alignment vertical="center"/>
      <protection hidden="1"/>
    </xf>
    <xf numFmtId="0" fontId="87" fillId="2" borderId="0" xfId="0" applyFont="1" applyFill="1" applyBorder="1" applyAlignment="1" applyProtection="1">
      <alignment vertical="center"/>
      <protection hidden="1"/>
    </xf>
    <xf numFmtId="0" fontId="50" fillId="2" borderId="0" xfId="0" applyFont="1" applyFill="1" applyAlignment="1" applyProtection="1">
      <alignment vertical="center"/>
      <protection hidden="1"/>
    </xf>
    <xf numFmtId="0" fontId="87" fillId="2" borderId="0" xfId="0" applyFont="1" applyFill="1" applyAlignment="1" applyProtection="1">
      <alignment vertical="center"/>
      <protection hidden="1"/>
    </xf>
    <xf numFmtId="0" fontId="6" fillId="2" borderId="0" xfId="0" applyFont="1" applyFill="1" applyAlignment="1">
      <alignment vertical="center" wrapText="1"/>
    </xf>
    <xf numFmtId="0" fontId="17" fillId="0" borderId="2" xfId="0" applyFont="1" applyFill="1" applyBorder="1" applyAlignment="1">
      <alignment horizontal="left" vertical="center" indent="1"/>
    </xf>
    <xf numFmtId="0" fontId="17" fillId="0" borderId="0" xfId="0" applyFont="1" applyFill="1" applyBorder="1" applyAlignment="1">
      <alignment horizontal="left" vertical="center" indent="3"/>
    </xf>
    <xf numFmtId="0" fontId="17" fillId="0" borderId="16" xfId="0" applyFont="1" applyFill="1" applyBorder="1" applyAlignment="1">
      <alignment vertical="center"/>
    </xf>
    <xf numFmtId="0" fontId="17" fillId="0" borderId="2" xfId="0" applyFont="1" applyFill="1" applyBorder="1" applyAlignment="1">
      <alignment horizontal="left" vertical="center"/>
    </xf>
    <xf numFmtId="0" fontId="17" fillId="0" borderId="2" xfId="0" applyFont="1" applyFill="1" applyBorder="1" applyAlignment="1">
      <alignment horizontal="left" vertical="center" indent="3"/>
    </xf>
    <xf numFmtId="0" fontId="17" fillId="0" borderId="9" xfId="0" applyFont="1" applyFill="1" applyBorder="1" applyAlignment="1">
      <alignment horizontal="left" vertical="center" indent="1"/>
    </xf>
    <xf numFmtId="0" fontId="17" fillId="0" borderId="13" xfId="0" applyFont="1" applyFill="1" applyBorder="1" applyAlignment="1">
      <alignment horizontal="left" vertical="center" indent="3"/>
    </xf>
    <xf numFmtId="0" fontId="17" fillId="0" borderId="17" xfId="0" applyFont="1" applyFill="1" applyBorder="1" applyAlignment="1">
      <alignment vertical="center"/>
    </xf>
    <xf numFmtId="0" fontId="88" fillId="0" borderId="1" xfId="0" applyFont="1" applyBorder="1" applyAlignment="1">
      <alignment vertical="center"/>
    </xf>
    <xf numFmtId="49" fontId="7" fillId="0" borderId="16" xfId="0" applyNumberFormat="1" applyFont="1" applyBorder="1" applyAlignment="1">
      <alignment horizontal="center" vertical="center"/>
    </xf>
    <xf numFmtId="0" fontId="0" fillId="0" borderId="12" xfId="0" applyBorder="1" applyAlignment="1">
      <alignment horizontal="center" vertical="center"/>
    </xf>
    <xf numFmtId="0" fontId="0" fillId="0" borderId="20" xfId="0" applyFill="1" applyBorder="1" applyAlignment="1">
      <alignment vertical="center"/>
    </xf>
    <xf numFmtId="49" fontId="7" fillId="0" borderId="9" xfId="0" applyNumberFormat="1" applyFont="1" applyFill="1" applyBorder="1" applyAlignment="1">
      <alignment horizontal="center" vertical="center"/>
    </xf>
    <xf numFmtId="0" fontId="7" fillId="0" borderId="35" xfId="0" applyFont="1" applyFill="1" applyBorder="1" applyAlignment="1">
      <alignment horizontal="center" vertical="center"/>
    </xf>
    <xf numFmtId="0" fontId="7" fillId="0" borderId="21" xfId="0" applyFont="1" applyFill="1" applyBorder="1" applyAlignment="1">
      <alignment vertical="center"/>
    </xf>
    <xf numFmtId="0" fontId="0" fillId="0" borderId="31" xfId="0" applyFill="1" applyBorder="1" applyAlignment="1">
      <alignment vertical="center"/>
    </xf>
    <xf numFmtId="0" fontId="26" fillId="0" borderId="0" xfId="0" applyFont="1" applyFill="1" applyBorder="1" applyAlignment="1">
      <alignment horizontal="center" vertical="center"/>
    </xf>
    <xf numFmtId="0" fontId="26" fillId="0" borderId="13" xfId="0" applyFont="1" applyFill="1" applyBorder="1" applyAlignment="1">
      <alignment horizontal="center" vertical="center"/>
    </xf>
    <xf numFmtId="0" fontId="89" fillId="0" borderId="0" xfId="0" applyFont="1" applyFill="1" applyBorder="1" applyAlignment="1">
      <alignment vertical="center"/>
    </xf>
    <xf numFmtId="0" fontId="50" fillId="2" borderId="6" xfId="0" applyFont="1" applyFill="1" applyBorder="1" applyAlignment="1">
      <alignment horizontal="center" vertical="center"/>
    </xf>
    <xf numFmtId="0" fontId="7" fillId="0" borderId="0" xfId="0" applyFont="1" applyFill="1" applyAlignment="1" applyProtection="1">
      <alignment vertical="center"/>
    </xf>
    <xf numFmtId="0" fontId="7" fillId="5" borderId="10" xfId="0" applyFont="1" applyFill="1" applyBorder="1" applyAlignment="1">
      <alignment horizontal="center" vertical="center"/>
    </xf>
    <xf numFmtId="49" fontId="7" fillId="5" borderId="8" xfId="0" applyNumberFormat="1" applyFont="1" applyFill="1" applyBorder="1" applyAlignment="1">
      <alignment horizontal="left" vertical="center"/>
    </xf>
    <xf numFmtId="0" fontId="43" fillId="5" borderId="10" xfId="0" applyFont="1" applyFill="1" applyBorder="1" applyAlignment="1" applyProtection="1">
      <alignment horizontal="center" vertical="center"/>
      <protection hidden="1"/>
    </xf>
    <xf numFmtId="0" fontId="7" fillId="0" borderId="10" xfId="0" applyFont="1" applyFill="1" applyBorder="1" applyAlignment="1">
      <alignment horizontal="left" vertical="center"/>
    </xf>
    <xf numFmtId="0" fontId="0" fillId="0" borderId="8" xfId="0" applyFill="1" applyBorder="1" applyAlignment="1">
      <alignment horizontal="centerContinuous" vertical="center"/>
    </xf>
    <xf numFmtId="0" fontId="22" fillId="0" borderId="3" xfId="0" applyFont="1" applyBorder="1" applyAlignment="1" applyProtection="1">
      <alignment vertical="center"/>
      <protection hidden="1"/>
    </xf>
    <xf numFmtId="0" fontId="22" fillId="0" borderId="0" xfId="0" applyFont="1" applyAlignment="1" applyProtection="1">
      <alignment vertical="center"/>
      <protection hidden="1"/>
    </xf>
    <xf numFmtId="38" fontId="7" fillId="0" borderId="0" xfId="2" applyFont="1" applyFill="1" applyBorder="1" applyAlignment="1" applyProtection="1">
      <alignment vertical="center"/>
      <protection hidden="1"/>
    </xf>
    <xf numFmtId="0" fontId="43" fillId="0" borderId="0" xfId="0" applyFont="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0" fillId="0" borderId="0" xfId="0" applyFill="1" applyAlignment="1">
      <alignment vertical="center"/>
    </xf>
    <xf numFmtId="0" fontId="8" fillId="0" borderId="0" xfId="0" applyFont="1" applyBorder="1" applyAlignment="1" applyProtection="1">
      <alignment horizontal="center" vertical="center"/>
      <protection hidden="1"/>
    </xf>
    <xf numFmtId="0" fontId="8" fillId="5" borderId="6" xfId="0" applyFont="1" applyFill="1" applyBorder="1" applyAlignment="1" applyProtection="1">
      <alignment horizontal="left" vertical="center" wrapText="1"/>
      <protection locked="0"/>
    </xf>
    <xf numFmtId="0" fontId="6" fillId="5" borderId="6" xfId="0" applyFont="1" applyFill="1" applyBorder="1" applyAlignment="1" applyProtection="1">
      <alignment horizontal="center" vertical="center"/>
      <protection locked="0"/>
    </xf>
    <xf numFmtId="38" fontId="7" fillId="5" borderId="6" xfId="2" applyFont="1" applyFill="1" applyBorder="1" applyAlignment="1" applyProtection="1">
      <alignment horizontal="right" vertical="center"/>
      <protection locked="0"/>
    </xf>
    <xf numFmtId="0" fontId="7" fillId="5" borderId="6" xfId="0" applyFont="1" applyFill="1" applyBorder="1" applyAlignment="1" applyProtection="1">
      <alignment horizontal="center" vertical="center"/>
      <protection locked="0"/>
    </xf>
    <xf numFmtId="0" fontId="6" fillId="0" borderId="0" xfId="0" applyFont="1" applyFill="1" applyBorder="1" applyAlignment="1">
      <alignment vertical="center" wrapText="1"/>
    </xf>
    <xf numFmtId="0" fontId="39" fillId="0" borderId="0" xfId="0" applyFont="1" applyFill="1" applyBorder="1" applyAlignment="1">
      <alignment horizontal="center" vertical="center"/>
    </xf>
    <xf numFmtId="0" fontId="7" fillId="0" borderId="0" xfId="0" applyFont="1" applyBorder="1" applyAlignment="1">
      <alignment horizontal="center" vertical="center"/>
    </xf>
    <xf numFmtId="0" fontId="7" fillId="0" borderId="0" xfId="0" applyFont="1" applyFill="1" applyBorder="1" applyAlignment="1" applyProtection="1">
      <alignment horizontal="center" vertical="center"/>
      <protection locked="0"/>
    </xf>
    <xf numFmtId="0" fontId="14" fillId="0" borderId="2" xfId="0" quotePrefix="1" applyFont="1" applyFill="1" applyBorder="1" applyAlignment="1">
      <alignment vertical="center"/>
    </xf>
    <xf numFmtId="38" fontId="7" fillId="5" borderId="41" xfId="2" applyFont="1" applyFill="1" applyBorder="1" applyAlignment="1" applyProtection="1">
      <alignment vertical="center"/>
      <protection hidden="1"/>
    </xf>
    <xf numFmtId="0" fontId="7" fillId="0" borderId="0" xfId="0" applyFont="1" applyFill="1" applyBorder="1" applyAlignment="1" applyProtection="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43" fillId="0" borderId="10" xfId="0" applyFont="1" applyFill="1" applyBorder="1" applyAlignment="1" applyProtection="1">
      <alignment horizontal="center" vertical="center"/>
      <protection hidden="1"/>
    </xf>
    <xf numFmtId="0" fontId="43" fillId="0" borderId="50" xfId="0" applyFont="1" applyFill="1" applyBorder="1" applyAlignment="1" applyProtection="1">
      <alignment horizontal="center" vertical="center"/>
      <protection hidden="1"/>
    </xf>
    <xf numFmtId="0" fontId="28" fillId="2" borderId="6" xfId="0" applyFont="1" applyFill="1" applyBorder="1" applyAlignment="1">
      <alignment horizontal="center" vertical="center"/>
    </xf>
    <xf numFmtId="0" fontId="50" fillId="7" borderId="6" xfId="0" applyFont="1" applyFill="1" applyBorder="1" applyAlignment="1">
      <alignment horizontal="center" vertical="center"/>
    </xf>
    <xf numFmtId="0" fontId="50" fillId="2" borderId="0" xfId="0" applyFont="1" applyFill="1" applyAlignment="1">
      <alignment vertical="center"/>
    </xf>
    <xf numFmtId="49" fontId="8" fillId="2" borderId="2" xfId="0" applyNumberFormat="1" applyFont="1" applyFill="1" applyBorder="1" applyAlignment="1" applyProtection="1">
      <alignment vertical="center"/>
      <protection hidden="1"/>
    </xf>
    <xf numFmtId="49" fontId="8" fillId="2" borderId="42" xfId="0" applyNumberFormat="1" applyFont="1" applyFill="1" applyBorder="1" applyAlignment="1" applyProtection="1">
      <alignment horizontal="center" vertical="center"/>
      <protection hidden="1"/>
    </xf>
    <xf numFmtId="49" fontId="8" fillId="2" borderId="70" xfId="0" applyNumberFormat="1" applyFont="1" applyFill="1" applyBorder="1" applyAlignment="1" applyProtection="1">
      <alignment horizontal="center" vertical="center"/>
      <protection hidden="1"/>
    </xf>
    <xf numFmtId="49" fontId="8" fillId="2" borderId="63" xfId="0" applyNumberFormat="1" applyFont="1" applyFill="1" applyBorder="1" applyAlignment="1" applyProtection="1">
      <alignment vertical="center"/>
      <protection hidden="1"/>
    </xf>
    <xf numFmtId="0" fontId="8" fillId="2" borderId="44" xfId="0" applyFont="1" applyFill="1" applyBorder="1" applyAlignment="1" applyProtection="1">
      <alignment vertical="center"/>
      <protection hidden="1"/>
    </xf>
    <xf numFmtId="38" fontId="8" fillId="2" borderId="63" xfId="0" applyNumberFormat="1" applyFont="1" applyFill="1" applyBorder="1" applyAlignment="1" applyProtection="1">
      <alignment vertical="center"/>
      <protection hidden="1"/>
    </xf>
    <xf numFmtId="0" fontId="12" fillId="2" borderId="48" xfId="0" applyFont="1" applyFill="1" applyBorder="1" applyAlignment="1" applyProtection="1">
      <alignment horizontal="center" vertical="center"/>
      <protection hidden="1"/>
    </xf>
    <xf numFmtId="38" fontId="8" fillId="2" borderId="51" xfId="2" applyFont="1" applyFill="1" applyBorder="1" applyAlignment="1" applyProtection="1">
      <alignment vertical="center"/>
      <protection hidden="1"/>
    </xf>
    <xf numFmtId="38" fontId="8" fillId="2" borderId="57" xfId="2" applyFont="1" applyFill="1" applyBorder="1" applyAlignment="1" applyProtection="1">
      <alignment vertical="center"/>
      <protection hidden="1"/>
    </xf>
    <xf numFmtId="0" fontId="8" fillId="0" borderId="49" xfId="0" applyFont="1" applyFill="1" applyBorder="1" applyAlignment="1" applyProtection="1">
      <alignment vertical="center"/>
      <protection locked="0"/>
    </xf>
    <xf numFmtId="0" fontId="8" fillId="0" borderId="8" xfId="0" applyFont="1" applyFill="1" applyBorder="1" applyAlignment="1" applyProtection="1">
      <alignment vertical="center"/>
      <protection locked="0"/>
    </xf>
    <xf numFmtId="0" fontId="8" fillId="0" borderId="3" xfId="0" applyFont="1" applyFill="1" applyBorder="1" applyAlignment="1" applyProtection="1">
      <alignment vertical="center"/>
      <protection locked="0"/>
    </xf>
    <xf numFmtId="38" fontId="8" fillId="5" borderId="41" xfId="2" applyFont="1" applyFill="1" applyBorder="1" applyAlignment="1" applyProtection="1">
      <alignment vertical="center"/>
      <protection hidden="1"/>
    </xf>
    <xf numFmtId="0" fontId="8" fillId="5" borderId="1" xfId="0" applyFont="1" applyFill="1" applyBorder="1" applyAlignment="1" applyProtection="1">
      <alignment horizontal="center" vertical="center"/>
      <protection hidden="1"/>
    </xf>
    <xf numFmtId="0" fontId="6" fillId="0" borderId="8" xfId="0" applyFont="1" applyFill="1" applyBorder="1" applyAlignment="1" applyProtection="1">
      <alignment vertical="center" wrapText="1"/>
      <protection hidden="1"/>
    </xf>
    <xf numFmtId="185" fontId="6" fillId="0" borderId="10" xfId="7" applyNumberFormat="1" applyFont="1" applyBorder="1" applyAlignment="1" applyProtection="1">
      <alignment horizontal="right" vertical="center"/>
      <protection hidden="1"/>
    </xf>
    <xf numFmtId="0" fontId="90" fillId="2" borderId="6" xfId="0" applyFont="1" applyFill="1" applyBorder="1" applyAlignment="1">
      <alignment horizontal="center" vertical="center"/>
    </xf>
    <xf numFmtId="0" fontId="92" fillId="2" borderId="0" xfId="0" applyFont="1" applyFill="1" applyAlignment="1">
      <alignment vertical="center" wrapText="1"/>
    </xf>
    <xf numFmtId="0" fontId="6" fillId="8" borderId="10" xfId="0" applyFont="1" applyFill="1" applyBorder="1" applyAlignment="1" applyProtection="1">
      <alignment horizontal="center" vertical="center"/>
      <protection hidden="1"/>
    </xf>
    <xf numFmtId="0" fontId="8" fillId="8" borderId="41" xfId="0" applyFont="1" applyFill="1" applyBorder="1" applyAlignment="1">
      <alignment vertical="center" wrapText="1"/>
    </xf>
    <xf numFmtId="0" fontId="6" fillId="8" borderId="15" xfId="0" applyFont="1" applyFill="1" applyBorder="1" applyAlignment="1" applyProtection="1">
      <alignment horizontal="left" vertical="center"/>
      <protection hidden="1"/>
    </xf>
    <xf numFmtId="49" fontId="8" fillId="8" borderId="3" xfId="0" applyNumberFormat="1" applyFont="1" applyFill="1" applyBorder="1" applyAlignment="1" applyProtection="1">
      <alignment horizontal="left" vertical="center" wrapText="1"/>
      <protection locked="0"/>
    </xf>
    <xf numFmtId="0" fontId="8" fillId="8" borderId="3" xfId="0" applyFont="1" applyFill="1" applyBorder="1" applyAlignment="1" applyProtection="1">
      <alignment horizontal="centerContinuous" vertical="center" wrapText="1"/>
      <protection locked="0"/>
    </xf>
    <xf numFmtId="0" fontId="32" fillId="8" borderId="4" xfId="0" applyNumberFormat="1" applyFont="1" applyFill="1" applyBorder="1" applyAlignment="1" applyProtection="1">
      <alignment horizontal="right" vertical="center"/>
      <protection hidden="1"/>
    </xf>
    <xf numFmtId="176" fontId="32" fillId="8" borderId="41" xfId="0" applyNumberFormat="1" applyFont="1" applyFill="1" applyBorder="1" applyAlignment="1" applyProtection="1">
      <alignment horizontal="center" vertical="center"/>
      <protection hidden="1"/>
    </xf>
    <xf numFmtId="0" fontId="8" fillId="8" borderId="13" xfId="0" applyFont="1" applyFill="1" applyBorder="1" applyAlignment="1" applyProtection="1">
      <alignment vertical="center"/>
      <protection locked="0"/>
    </xf>
    <xf numFmtId="0" fontId="32" fillId="8" borderId="13" xfId="0" applyFont="1" applyFill="1" applyBorder="1" applyAlignment="1" applyProtection="1">
      <alignment vertical="center"/>
      <protection hidden="1"/>
    </xf>
    <xf numFmtId="0" fontId="32" fillId="8" borderId="17" xfId="0" applyFont="1" applyFill="1" applyBorder="1" applyAlignment="1" applyProtection="1">
      <alignment vertical="center"/>
      <protection hidden="1"/>
    </xf>
    <xf numFmtId="0" fontId="8" fillId="2" borderId="0" xfId="0" applyFont="1" applyFill="1" applyProtection="1"/>
    <xf numFmtId="0" fontId="8" fillId="0" borderId="0" xfId="0" applyFont="1" applyProtection="1"/>
    <xf numFmtId="0" fontId="8" fillId="0" borderId="0" xfId="0" applyFont="1" applyAlignment="1" applyProtection="1">
      <alignment horizontal="center" vertical="center"/>
    </xf>
    <xf numFmtId="0" fontId="8" fillId="0" borderId="0" xfId="0" applyFont="1" applyFill="1" applyProtection="1"/>
    <xf numFmtId="0" fontId="8" fillId="0" borderId="0" xfId="0" applyFont="1" applyFill="1" applyAlignment="1" applyProtection="1">
      <alignment horizontal="right"/>
    </xf>
    <xf numFmtId="0" fontId="8" fillId="0" borderId="0" xfId="0" applyFont="1" applyFill="1" applyAlignment="1" applyProtection="1">
      <alignment vertical="center"/>
    </xf>
    <xf numFmtId="0" fontId="8" fillId="0" borderId="1" xfId="0" applyFont="1" applyBorder="1" applyAlignment="1" applyProtection="1">
      <alignment horizontal="center" vertical="center"/>
    </xf>
    <xf numFmtId="0" fontId="8" fillId="0" borderId="6" xfId="0" applyFont="1" applyFill="1" applyBorder="1" applyAlignment="1" applyProtection="1">
      <alignment vertical="center" wrapText="1"/>
    </xf>
    <xf numFmtId="0" fontId="8" fillId="0" borderId="6" xfId="0" applyFont="1" applyFill="1" applyBorder="1" applyAlignment="1" applyProtection="1">
      <alignment vertical="center"/>
    </xf>
    <xf numFmtId="0" fontId="8" fillId="0" borderId="13" xfId="0" applyFont="1" applyBorder="1" applyAlignment="1" applyProtection="1">
      <alignment horizontal="center" vertical="center"/>
    </xf>
    <xf numFmtId="0" fontId="8" fillId="0" borderId="18" xfId="0" applyFont="1" applyFill="1" applyBorder="1" applyProtection="1"/>
    <xf numFmtId="186" fontId="8" fillId="0" borderId="6" xfId="0" applyNumberFormat="1" applyFont="1" applyFill="1" applyBorder="1" applyAlignment="1" applyProtection="1">
      <alignment horizontal="right" vertical="center"/>
    </xf>
    <xf numFmtId="0" fontId="14" fillId="0" borderId="2" xfId="0" applyFont="1" applyBorder="1" applyAlignment="1" applyProtection="1">
      <alignment horizontal="left" vertical="center"/>
    </xf>
    <xf numFmtId="0" fontId="8" fillId="0" borderId="1" xfId="0" applyFont="1" applyFill="1" applyBorder="1" applyAlignment="1" applyProtection="1">
      <alignment horizontal="center" vertical="center"/>
    </xf>
    <xf numFmtId="0" fontId="8" fillId="0" borderId="2" xfId="0" applyFont="1" applyBorder="1" applyProtection="1"/>
    <xf numFmtId="9" fontId="8" fillId="0" borderId="6" xfId="1" applyFont="1" applyFill="1" applyBorder="1" applyAlignment="1" applyProtection="1">
      <alignment horizontal="center" vertical="center"/>
    </xf>
    <xf numFmtId="0" fontId="8" fillId="0" borderId="12" xfId="0" applyFont="1" applyBorder="1" applyAlignment="1" applyProtection="1">
      <alignment vertical="center" wrapText="1"/>
    </xf>
    <xf numFmtId="0" fontId="8" fillId="0" borderId="19" xfId="0" applyFont="1" applyBorder="1" applyAlignment="1" applyProtection="1">
      <alignment horizontal="center" vertical="center" wrapText="1"/>
    </xf>
    <xf numFmtId="0" fontId="8" fillId="0" borderId="42" xfId="0" applyFont="1" applyFill="1" applyBorder="1" applyProtection="1"/>
    <xf numFmtId="0" fontId="8" fillId="0" borderId="2" xfId="0" applyFont="1" applyFill="1" applyBorder="1" applyAlignment="1" applyProtection="1">
      <alignment horizontal="left" vertical="center" wrapText="1"/>
    </xf>
    <xf numFmtId="0" fontId="8" fillId="0" borderId="70" xfId="0" applyFont="1" applyFill="1" applyBorder="1" applyAlignment="1" applyProtection="1">
      <alignment horizontal="left" vertical="center"/>
    </xf>
    <xf numFmtId="0" fontId="8" fillId="0" borderId="63" xfId="0" applyFont="1" applyFill="1" applyBorder="1" applyAlignment="1" applyProtection="1">
      <alignment horizontal="center" vertical="center"/>
    </xf>
    <xf numFmtId="0" fontId="8" fillId="0" borderId="70" xfId="0" applyFont="1" applyFill="1" applyBorder="1" applyAlignment="1" applyProtection="1">
      <alignment horizontal="left" vertical="center" wrapText="1"/>
    </xf>
    <xf numFmtId="0" fontId="43" fillId="0" borderId="44" xfId="0" applyFont="1" applyFill="1" applyBorder="1" applyAlignment="1" applyProtection="1">
      <alignment horizontal="center" vertical="center" wrapText="1"/>
    </xf>
    <xf numFmtId="0" fontId="8" fillId="0" borderId="9" xfId="0" applyFont="1" applyBorder="1" applyAlignment="1" applyProtection="1">
      <alignment vertical="center" wrapText="1"/>
    </xf>
    <xf numFmtId="0" fontId="14" fillId="0" borderId="14" xfId="0" applyFont="1" applyBorder="1" applyAlignment="1" applyProtection="1">
      <alignment vertical="center"/>
    </xf>
    <xf numFmtId="0" fontId="14" fillId="0" borderId="8" xfId="0" applyFont="1" applyBorder="1" applyProtection="1"/>
    <xf numFmtId="0" fontId="14" fillId="0" borderId="8" xfId="0" applyFont="1" applyBorder="1" applyAlignment="1" applyProtection="1">
      <alignment horizontal="center" vertical="center"/>
    </xf>
    <xf numFmtId="0" fontId="8" fillId="0" borderId="8" xfId="0" applyFont="1" applyBorder="1" applyProtection="1"/>
    <xf numFmtId="0" fontId="8" fillId="0" borderId="3" xfId="0" applyFont="1" applyFill="1" applyBorder="1" applyProtection="1"/>
    <xf numFmtId="0" fontId="14" fillId="0" borderId="12" xfId="0" applyFont="1" applyBorder="1" applyAlignment="1" applyProtection="1">
      <alignment vertical="center"/>
    </xf>
    <xf numFmtId="0" fontId="14" fillId="0" borderId="19" xfId="0" applyFont="1" applyBorder="1" applyAlignment="1" applyProtection="1">
      <alignment horizontal="center" vertical="center"/>
    </xf>
    <xf numFmtId="0" fontId="8" fillId="0" borderId="65" xfId="0" applyFont="1" applyBorder="1" applyAlignment="1" applyProtection="1">
      <alignment vertical="center"/>
    </xf>
    <xf numFmtId="0" fontId="8" fillId="0" borderId="34" xfId="0" applyFont="1" applyBorder="1" applyAlignment="1" applyProtection="1">
      <alignment horizontal="center" vertical="center"/>
    </xf>
    <xf numFmtId="0" fontId="8" fillId="0" borderId="42" xfId="0" applyFont="1" applyBorder="1" applyProtection="1"/>
    <xf numFmtId="0" fontId="8" fillId="0" borderId="43" xfId="0" applyFont="1" applyFill="1" applyBorder="1" applyProtection="1"/>
    <xf numFmtId="0" fontId="8" fillId="0" borderId="6" xfId="0" applyFont="1" applyFill="1" applyBorder="1" applyProtection="1"/>
    <xf numFmtId="0" fontId="8" fillId="0" borderId="65" xfId="0" applyFont="1" applyBorder="1" applyAlignment="1" applyProtection="1">
      <alignment vertical="center" wrapText="1"/>
    </xf>
    <xf numFmtId="0" fontId="8" fillId="0" borderId="34" xfId="0" applyFont="1" applyBorder="1" applyAlignment="1" applyProtection="1">
      <alignment horizontal="center" vertical="center" wrapText="1"/>
    </xf>
    <xf numFmtId="0" fontId="8" fillId="0" borderId="0" xfId="0" applyFont="1" applyFill="1" applyBorder="1" applyProtection="1"/>
    <xf numFmtId="0" fontId="8" fillId="0" borderId="69" xfId="0" applyFont="1" applyBorder="1" applyAlignment="1" applyProtection="1">
      <alignment vertical="center" wrapText="1"/>
    </xf>
    <xf numFmtId="0" fontId="8" fillId="0" borderId="0" xfId="0" applyFont="1" applyBorder="1" applyAlignment="1" applyProtection="1">
      <alignment horizontal="center" vertical="center"/>
    </xf>
    <xf numFmtId="0" fontId="8" fillId="0" borderId="33" xfId="0" applyFont="1" applyBorder="1" applyAlignment="1" applyProtection="1">
      <alignment horizontal="center" vertical="center"/>
    </xf>
    <xf numFmtId="182" fontId="8" fillId="0" borderId="70" xfId="0" applyNumberFormat="1" applyFont="1" applyFill="1" applyBorder="1" applyAlignment="1" applyProtection="1">
      <alignment horizontal="left" vertical="center"/>
    </xf>
    <xf numFmtId="182" fontId="8" fillId="0" borderId="63" xfId="0" applyNumberFormat="1" applyFont="1" applyFill="1" applyBorder="1" applyAlignment="1" applyProtection="1">
      <alignment horizontal="center" vertical="center"/>
    </xf>
    <xf numFmtId="0" fontId="8" fillId="0" borderId="14" xfId="0" applyFont="1" applyBorder="1" applyProtection="1"/>
    <xf numFmtId="0" fontId="8" fillId="0" borderId="15" xfId="0" applyFont="1" applyBorder="1" applyProtection="1"/>
    <xf numFmtId="0" fontId="8" fillId="0" borderId="70" xfId="0" applyFont="1" applyBorder="1" applyAlignment="1" applyProtection="1">
      <alignment vertical="center"/>
    </xf>
    <xf numFmtId="0" fontId="8" fillId="0" borderId="10" xfId="0" applyFont="1" applyFill="1" applyBorder="1" applyAlignment="1" applyProtection="1">
      <alignment vertical="center"/>
    </xf>
    <xf numFmtId="0" fontId="8" fillId="0" borderId="3" xfId="0" applyFont="1" applyBorder="1" applyProtection="1"/>
    <xf numFmtId="182" fontId="43" fillId="0" borderId="58"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7" xfId="0" applyFont="1" applyBorder="1" applyProtection="1"/>
    <xf numFmtId="0" fontId="8" fillId="0" borderId="63" xfId="0" applyFont="1" applyBorder="1" applyAlignment="1" applyProtection="1">
      <alignment horizontal="center" vertical="center"/>
    </xf>
    <xf numFmtId="182" fontId="43" fillId="0" borderId="44" xfId="0" applyNumberFormat="1" applyFont="1" applyFill="1" applyBorder="1" applyAlignment="1" applyProtection="1">
      <alignment horizontal="center" vertical="center" wrapText="1"/>
    </xf>
    <xf numFmtId="0" fontId="8" fillId="0" borderId="1" xfId="0" applyFont="1" applyBorder="1" applyProtection="1"/>
    <xf numFmtId="182" fontId="43" fillId="0" borderId="47" xfId="0" applyNumberFormat="1" applyFont="1" applyFill="1" applyBorder="1" applyAlignment="1" applyProtection="1">
      <alignment horizontal="center" vertical="center" wrapText="1"/>
    </xf>
    <xf numFmtId="0" fontId="8" fillId="0" borderId="0" xfId="0" applyFont="1" applyBorder="1" applyProtection="1"/>
    <xf numFmtId="0" fontId="8" fillId="0" borderId="9" xfId="0" applyFont="1" applyBorder="1" applyProtection="1"/>
    <xf numFmtId="0" fontId="8" fillId="0" borderId="19" xfId="0" applyFont="1" applyBorder="1" applyAlignment="1" applyProtection="1">
      <alignment horizontal="center" vertical="center"/>
    </xf>
    <xf numFmtId="0" fontId="8" fillId="0" borderId="70" xfId="0" applyFont="1" applyBorder="1" applyAlignment="1" applyProtection="1">
      <alignment vertical="center" wrapText="1"/>
    </xf>
    <xf numFmtId="0" fontId="8" fillId="0" borderId="63" xfId="0" applyFont="1" applyBorder="1" applyAlignment="1" applyProtection="1">
      <alignment horizontal="center" vertical="center" wrapText="1"/>
    </xf>
    <xf numFmtId="187" fontId="8" fillId="0" borderId="63" xfId="0" applyNumberFormat="1" applyFont="1" applyBorder="1" applyAlignment="1" applyProtection="1">
      <alignment horizontal="center" vertical="center"/>
    </xf>
    <xf numFmtId="0" fontId="14" fillId="0" borderId="43" xfId="0" applyFont="1" applyBorder="1" applyAlignment="1" applyProtection="1">
      <alignment horizontal="left" vertical="center"/>
    </xf>
    <xf numFmtId="0" fontId="8" fillId="0" borderId="69" xfId="0" applyFont="1" applyBorder="1" applyAlignment="1" applyProtection="1">
      <alignment vertical="center"/>
    </xf>
    <xf numFmtId="188" fontId="8" fillId="0" borderId="33" xfId="1" applyNumberFormat="1" applyFont="1" applyBorder="1" applyAlignment="1" applyProtection="1">
      <alignment horizontal="center" vertical="center"/>
    </xf>
    <xf numFmtId="188" fontId="8" fillId="0" borderId="63" xfId="1" applyNumberFormat="1" applyFont="1" applyBorder="1" applyAlignment="1" applyProtection="1">
      <alignment horizontal="center" vertical="center"/>
    </xf>
    <xf numFmtId="0" fontId="8" fillId="0" borderId="15" xfId="0" applyFont="1" applyFill="1" applyBorder="1" applyProtection="1"/>
    <xf numFmtId="0" fontId="8" fillId="0" borderId="43" xfId="0" applyFont="1" applyBorder="1" applyProtection="1"/>
    <xf numFmtId="0" fontId="8" fillId="0" borderId="35" xfId="0" applyFont="1" applyBorder="1" applyAlignment="1" applyProtection="1">
      <alignment vertical="center"/>
    </xf>
    <xf numFmtId="0" fontId="8" fillId="0" borderId="21" xfId="0" applyFont="1" applyBorder="1" applyAlignment="1" applyProtection="1">
      <alignment horizontal="center" vertical="center"/>
    </xf>
    <xf numFmtId="0" fontId="14" fillId="0" borderId="106" xfId="0" applyFont="1" applyBorder="1" applyAlignment="1" applyProtection="1">
      <alignment horizontal="left" vertical="center"/>
    </xf>
    <xf numFmtId="0" fontId="8" fillId="0" borderId="107" xfId="0" applyFont="1" applyBorder="1" applyAlignment="1" applyProtection="1">
      <alignment vertical="center" wrapText="1"/>
    </xf>
    <xf numFmtId="0" fontId="8" fillId="0" borderId="108" xfId="0" applyFont="1" applyBorder="1" applyAlignment="1" applyProtection="1">
      <alignment horizontal="center" vertical="center"/>
    </xf>
    <xf numFmtId="0" fontId="91" fillId="2" borderId="0" xfId="0" applyFont="1" applyFill="1" applyAlignment="1" applyProtection="1">
      <alignment horizontal="center" vertical="center"/>
      <protection hidden="1"/>
    </xf>
    <xf numFmtId="0" fontId="8" fillId="0" borderId="0" xfId="0" applyFont="1" applyBorder="1" applyAlignment="1" applyProtection="1">
      <alignment horizontal="left" vertical="center" indent="1"/>
      <protection hidden="1"/>
    </xf>
    <xf numFmtId="0" fontId="91" fillId="0" borderId="0" xfId="0" applyFont="1" applyAlignment="1" applyProtection="1">
      <alignment horizontal="center" vertical="center"/>
      <protection hidden="1"/>
    </xf>
    <xf numFmtId="0" fontId="7" fillId="0" borderId="0" xfId="0" applyFont="1" applyAlignment="1" applyProtection="1">
      <alignment horizontal="centerContinuous" vertical="center"/>
      <protection hidden="1"/>
    </xf>
    <xf numFmtId="0" fontId="8" fillId="0" borderId="0" xfId="0" applyFont="1" applyAlignment="1" applyProtection="1">
      <alignment horizontal="centerContinuous" vertical="center"/>
      <protection hidden="1"/>
    </xf>
    <xf numFmtId="0" fontId="8" fillId="0" borderId="0" xfId="0" applyFont="1" applyAlignment="1" applyProtection="1">
      <protection hidden="1"/>
    </xf>
    <xf numFmtId="0" fontId="91" fillId="0" borderId="0" xfId="0" applyFont="1" applyBorder="1" applyAlignment="1" applyProtection="1">
      <alignment horizontal="center" vertical="center"/>
      <protection hidden="1"/>
    </xf>
    <xf numFmtId="0" fontId="8" fillId="0" borderId="12" xfId="0" applyFont="1" applyBorder="1" applyAlignment="1" applyProtection="1">
      <alignment horizontal="centerContinuous" vertical="center"/>
      <protection hidden="1"/>
    </xf>
    <xf numFmtId="0" fontId="0" fillId="0" borderId="19" xfId="0" applyBorder="1" applyAlignment="1" applyProtection="1">
      <alignment horizontal="centerContinuous" vertical="center"/>
      <protection hidden="1"/>
    </xf>
    <xf numFmtId="0" fontId="0" fillId="0" borderId="20" xfId="0" applyBorder="1" applyAlignment="1" applyProtection="1">
      <alignment horizontal="centerContinuous" vertical="center"/>
      <protection hidden="1"/>
    </xf>
    <xf numFmtId="0" fontId="8" fillId="0" borderId="13" xfId="0" applyFont="1" applyBorder="1" applyAlignment="1" applyProtection="1">
      <alignment vertical="center"/>
    </xf>
    <xf numFmtId="0" fontId="8" fillId="0" borderId="13" xfId="0" applyFont="1" applyBorder="1" applyAlignment="1" applyProtection="1">
      <alignment horizontal="right" vertical="center"/>
    </xf>
    <xf numFmtId="0" fontId="8" fillId="0" borderId="13" xfId="0" applyFont="1" applyFill="1" applyBorder="1" applyAlignment="1" applyProtection="1">
      <alignment vertical="center"/>
    </xf>
    <xf numFmtId="0" fontId="0" fillId="0" borderId="21" xfId="0" applyFill="1" applyBorder="1" applyAlignment="1" applyProtection="1">
      <alignment horizontal="centerContinuous" vertical="center"/>
      <protection hidden="1"/>
    </xf>
    <xf numFmtId="0" fontId="0" fillId="0" borderId="31" xfId="0" applyFill="1" applyBorder="1" applyAlignment="1" applyProtection="1">
      <alignment horizontal="centerContinuous" vertical="center"/>
      <protection hidden="1"/>
    </xf>
    <xf numFmtId="0" fontId="8" fillId="0" borderId="20" xfId="0" applyFont="1" applyBorder="1" applyAlignment="1" applyProtection="1">
      <alignment horizontal="center" vertical="center"/>
    </xf>
    <xf numFmtId="0" fontId="8" fillId="0" borderId="39" xfId="0" applyFont="1" applyFill="1" applyBorder="1" applyAlignment="1" applyProtection="1">
      <alignment horizontal="center" vertical="center"/>
    </xf>
    <xf numFmtId="0" fontId="8" fillId="9" borderId="20"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8" fillId="0" borderId="50" xfId="0" applyFont="1" applyFill="1" applyBorder="1" applyAlignment="1" applyProtection="1">
      <alignment horizontal="center"/>
    </xf>
    <xf numFmtId="0" fontId="8" fillId="9" borderId="17" xfId="0" applyFont="1" applyFill="1" applyBorder="1" applyAlignment="1" applyProtection="1">
      <alignment horizontal="center" vertical="center"/>
    </xf>
    <xf numFmtId="0" fontId="7" fillId="0" borderId="0" xfId="0" applyFont="1" applyAlignment="1" applyProtection="1">
      <alignment vertical="center" textRotation="3"/>
      <protection hidden="1"/>
    </xf>
    <xf numFmtId="0" fontId="14" fillId="0" borderId="14" xfId="0" applyFont="1" applyBorder="1" applyAlignment="1" applyProtection="1">
      <alignment horizontal="left" vertical="center"/>
    </xf>
    <xf numFmtId="0" fontId="8" fillId="0" borderId="15"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0" xfId="0" applyFont="1" applyBorder="1" applyAlignment="1" applyProtection="1">
      <alignment horizontal="center" vertical="center" wrapText="1"/>
    </xf>
    <xf numFmtId="0" fontId="50" fillId="0" borderId="103" xfId="0" applyFont="1" applyFill="1" applyBorder="1" applyAlignment="1" applyProtection="1">
      <alignment horizontal="center" vertical="center"/>
    </xf>
    <xf numFmtId="182" fontId="8" fillId="10" borderId="20" xfId="0" applyNumberFormat="1" applyFont="1" applyFill="1" applyBorder="1" applyAlignment="1" applyProtection="1">
      <alignment vertical="center"/>
      <protection locked="0"/>
    </xf>
    <xf numFmtId="0" fontId="50" fillId="0" borderId="93" xfId="0" applyFont="1" applyFill="1" applyBorder="1" applyAlignment="1" applyProtection="1">
      <alignment horizontal="center" vertical="center"/>
    </xf>
    <xf numFmtId="182" fontId="8" fillId="10" borderId="47" xfId="0" applyNumberFormat="1" applyFont="1" applyFill="1" applyBorder="1" applyAlignment="1" applyProtection="1">
      <alignment vertical="center"/>
      <protection locked="0"/>
    </xf>
    <xf numFmtId="0" fontId="8" fillId="0" borderId="44" xfId="0" applyFont="1" applyFill="1" applyBorder="1" applyAlignment="1" applyProtection="1">
      <alignment horizontal="center" vertical="center"/>
    </xf>
    <xf numFmtId="182" fontId="8" fillId="9" borderId="47" xfId="0" applyNumberFormat="1" applyFont="1" applyFill="1" applyBorder="1" applyAlignment="1" applyProtection="1">
      <alignment vertical="center"/>
    </xf>
    <xf numFmtId="0" fontId="50" fillId="0" borderId="46" xfId="0" applyFont="1" applyFill="1" applyBorder="1" applyAlignment="1" applyProtection="1">
      <alignment horizontal="center" vertical="center"/>
    </xf>
    <xf numFmtId="182" fontId="6" fillId="10" borderId="17" xfId="0" applyNumberFormat="1" applyFont="1" applyFill="1" applyBorder="1" applyAlignment="1" applyProtection="1">
      <alignment horizontal="left" vertical="center" wrapText="1"/>
      <protection locked="0"/>
    </xf>
    <xf numFmtId="0" fontId="8" fillId="0" borderId="0" xfId="0" applyFont="1" applyBorder="1" applyAlignment="1">
      <alignment horizontal="centerContinuous" vertical="center"/>
    </xf>
    <xf numFmtId="0" fontId="7" fillId="0" borderId="0" xfId="0" applyFont="1" applyBorder="1" applyAlignment="1" applyProtection="1">
      <alignment horizontal="centerContinuous" vertical="center"/>
      <protection hidden="1"/>
    </xf>
    <xf numFmtId="0" fontId="14" fillId="0" borderId="3" xfId="0" applyFont="1" applyBorder="1" applyAlignment="1" applyProtection="1">
      <alignment horizontal="center" vertical="center"/>
    </xf>
    <xf numFmtId="0" fontId="7" fillId="0" borderId="0" xfId="0" applyFont="1" applyBorder="1" applyAlignment="1" applyProtection="1">
      <alignment vertical="center"/>
      <protection hidden="1"/>
    </xf>
    <xf numFmtId="0" fontId="0" fillId="0" borderId="0" xfId="0" applyBorder="1" applyAlignment="1" applyProtection="1">
      <alignment horizontal="centerContinuous" vertical="center"/>
      <protection hidden="1"/>
    </xf>
    <xf numFmtId="0" fontId="14" fillId="0" borderId="20" xfId="0" applyFont="1" applyBorder="1" applyAlignment="1" applyProtection="1">
      <alignment horizontal="center" vertical="center"/>
    </xf>
    <xf numFmtId="0" fontId="50" fillId="0" borderId="103" xfId="0" applyFont="1" applyFill="1" applyBorder="1" applyAlignment="1" applyProtection="1">
      <alignment horizontal="left" vertical="center"/>
    </xf>
    <xf numFmtId="182" fontId="14" fillId="10" borderId="20" xfId="0" applyNumberFormat="1" applyFont="1" applyFill="1" applyBorder="1" applyAlignment="1" applyProtection="1">
      <alignment vertical="center"/>
      <protection locked="0"/>
    </xf>
    <xf numFmtId="0" fontId="8" fillId="0" borderId="47" xfId="0" applyFont="1" applyBorder="1" applyAlignment="1" applyProtection="1">
      <alignment horizontal="center" vertical="center"/>
    </xf>
    <xf numFmtId="0" fontId="50" fillId="0" borderId="93" xfId="0" applyFont="1" applyFill="1" applyBorder="1" applyAlignment="1" applyProtection="1">
      <alignment horizontal="left" vertical="center"/>
    </xf>
    <xf numFmtId="0" fontId="8" fillId="10" borderId="47" xfId="0" applyFont="1" applyFill="1" applyBorder="1" applyAlignment="1" applyProtection="1">
      <alignment horizontal="center" vertical="center" wrapText="1"/>
      <protection locked="0"/>
    </xf>
    <xf numFmtId="0" fontId="0" fillId="0" borderId="0" xfId="0" applyAlignment="1" applyProtection="1">
      <alignment vertical="center"/>
      <protection hidden="1"/>
    </xf>
    <xf numFmtId="182" fontId="8" fillId="10" borderId="47" xfId="0" applyNumberFormat="1" applyFont="1" applyFill="1" applyBorder="1" applyAlignment="1" applyProtection="1">
      <alignment horizontal="center" vertical="center"/>
      <protection locked="0"/>
    </xf>
    <xf numFmtId="0" fontId="8" fillId="0" borderId="47" xfId="0" applyFont="1" applyBorder="1" applyAlignment="1" applyProtection="1">
      <alignment horizontal="center" vertical="center" wrapText="1"/>
    </xf>
    <xf numFmtId="0" fontId="8" fillId="0" borderId="16" xfId="0" applyFont="1" applyBorder="1" applyAlignment="1" applyProtection="1">
      <alignment horizontal="center" vertical="center"/>
    </xf>
    <xf numFmtId="0" fontId="8" fillId="2" borderId="2" xfId="0" applyFont="1" applyFill="1" applyBorder="1" applyProtection="1"/>
    <xf numFmtId="0" fontId="8" fillId="2" borderId="69" xfId="0" applyFont="1" applyFill="1" applyBorder="1" applyAlignment="1" applyProtection="1">
      <alignment vertical="center" wrapText="1"/>
    </xf>
    <xf numFmtId="0" fontId="8" fillId="2" borderId="58" xfId="0" applyFont="1" applyFill="1" applyBorder="1" applyAlignment="1" applyProtection="1">
      <alignment horizontal="center" vertical="center"/>
    </xf>
    <xf numFmtId="0" fontId="50" fillId="2" borderId="105" xfId="0" applyFont="1" applyFill="1" applyBorder="1" applyAlignment="1" applyProtection="1">
      <alignment horizontal="center" vertical="center"/>
    </xf>
    <xf numFmtId="182" fontId="8" fillId="2" borderId="58" xfId="0" applyNumberFormat="1" applyFont="1" applyFill="1" applyBorder="1" applyAlignment="1" applyProtection="1">
      <alignment vertical="center"/>
    </xf>
    <xf numFmtId="182" fontId="8" fillId="0" borderId="44" xfId="0" applyNumberFormat="1" applyFont="1" applyFill="1" applyBorder="1" applyAlignment="1" applyProtection="1">
      <alignment horizontal="center" vertical="center"/>
    </xf>
    <xf numFmtId="0" fontId="50" fillId="0" borderId="93" xfId="0" applyFont="1" applyBorder="1" applyAlignment="1" applyProtection="1">
      <alignment horizontal="center" vertical="center"/>
    </xf>
    <xf numFmtId="9" fontId="8" fillId="9" borderId="44" xfId="1" applyFont="1" applyFill="1" applyBorder="1" applyAlignment="1" applyProtection="1">
      <alignment horizontal="right" vertical="center"/>
    </xf>
    <xf numFmtId="186" fontId="8" fillId="9" borderId="51" xfId="0" applyNumberFormat="1" applyFont="1" applyFill="1" applyBorder="1" applyAlignment="1" applyProtection="1">
      <alignment horizontal="right" vertical="center"/>
    </xf>
    <xf numFmtId="182" fontId="8" fillId="9" borderId="44" xfId="0" applyNumberFormat="1" applyFont="1" applyFill="1" applyBorder="1" applyAlignment="1" applyProtection="1">
      <alignment horizontal="right" vertical="center"/>
    </xf>
    <xf numFmtId="0" fontId="8" fillId="0" borderId="58" xfId="0" applyFont="1" applyBorder="1" applyAlignment="1" applyProtection="1">
      <alignment horizontal="center" vertical="center"/>
    </xf>
    <xf numFmtId="0" fontId="50" fillId="0" borderId="105" xfId="0" applyFont="1" applyFill="1" applyBorder="1" applyAlignment="1" applyProtection="1">
      <alignment horizontal="center" vertical="center"/>
    </xf>
    <xf numFmtId="0" fontId="8" fillId="0" borderId="44" xfId="0" applyFont="1" applyBorder="1" applyAlignment="1" applyProtection="1">
      <alignment horizontal="center" vertical="center"/>
    </xf>
    <xf numFmtId="0" fontId="8" fillId="2" borderId="65" xfId="0" applyFont="1" applyFill="1" applyBorder="1" applyAlignment="1" applyProtection="1">
      <alignment vertical="center"/>
    </xf>
    <xf numFmtId="0" fontId="8" fillId="2" borderId="47"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182" fontId="43" fillId="2" borderId="47" xfId="0" applyNumberFormat="1" applyFont="1" applyFill="1" applyBorder="1" applyAlignment="1" applyProtection="1">
      <alignment horizontal="center" vertical="center" wrapText="1"/>
    </xf>
    <xf numFmtId="0" fontId="50" fillId="0" borderId="53" xfId="0" applyFont="1" applyBorder="1" applyAlignment="1" applyProtection="1">
      <alignment horizontal="center" vertical="center"/>
    </xf>
    <xf numFmtId="0" fontId="8" fillId="0" borderId="44" xfId="0" applyFont="1" applyBorder="1" applyAlignment="1" applyProtection="1">
      <alignment horizontal="center" vertical="center" wrapText="1"/>
    </xf>
    <xf numFmtId="187" fontId="8" fillId="0" borderId="44" xfId="0" applyNumberFormat="1" applyFont="1" applyBorder="1" applyAlignment="1" applyProtection="1">
      <alignment horizontal="center" vertical="center"/>
    </xf>
    <xf numFmtId="0" fontId="14" fillId="0" borderId="2" xfId="0" applyFont="1" applyBorder="1" applyAlignment="1" applyProtection="1">
      <alignment vertical="center"/>
    </xf>
    <xf numFmtId="10" fontId="8" fillId="0" borderId="44" xfId="1" applyNumberFormat="1" applyFont="1" applyBorder="1" applyAlignment="1" applyProtection="1">
      <alignment horizontal="center" vertical="center"/>
    </xf>
    <xf numFmtId="10" fontId="8" fillId="0" borderId="58" xfId="1" applyNumberFormat="1" applyFont="1" applyBorder="1" applyAlignment="1" applyProtection="1">
      <alignment horizontal="center" vertical="center"/>
    </xf>
    <xf numFmtId="0" fontId="50" fillId="0" borderId="105" xfId="0" applyFont="1" applyBorder="1" applyAlignment="1" applyProtection="1">
      <alignment horizontal="center" vertical="center"/>
    </xf>
    <xf numFmtId="0" fontId="50" fillId="0" borderId="94" xfId="0" applyFont="1" applyFill="1" applyBorder="1" applyAlignment="1" applyProtection="1">
      <alignment horizontal="center" vertical="center"/>
    </xf>
    <xf numFmtId="188" fontId="8" fillId="0" borderId="58" xfId="1" applyNumberFormat="1" applyFont="1" applyBorder="1" applyAlignment="1" applyProtection="1">
      <alignment horizontal="center" vertical="center"/>
    </xf>
    <xf numFmtId="188" fontId="8" fillId="0" borderId="44" xfId="1" applyNumberFormat="1" applyFont="1" applyBorder="1" applyAlignment="1" applyProtection="1">
      <alignment horizontal="center" vertical="center"/>
    </xf>
    <xf numFmtId="0" fontId="8" fillId="0" borderId="15" xfId="0" applyFont="1" applyBorder="1" applyAlignment="1" applyProtection="1">
      <alignment horizontal="center" vertical="center"/>
    </xf>
    <xf numFmtId="182" fontId="14" fillId="0" borderId="82" xfId="0" applyNumberFormat="1" applyFont="1" applyFill="1" applyBorder="1" applyAlignment="1" applyProtection="1">
      <alignment vertical="center"/>
    </xf>
    <xf numFmtId="0" fontId="8" fillId="0" borderId="31" xfId="0" applyFont="1" applyBorder="1" applyAlignment="1" applyProtection="1">
      <alignment horizontal="center" vertical="center"/>
    </xf>
    <xf numFmtId="0" fontId="50" fillId="0" borderId="95" xfId="0" applyFont="1" applyBorder="1" applyAlignment="1" applyProtection="1">
      <alignment horizontal="center" vertical="center"/>
    </xf>
    <xf numFmtId="182" fontId="8" fillId="0" borderId="110" xfId="0" applyNumberFormat="1" applyFont="1" applyFill="1" applyBorder="1" applyAlignment="1" applyProtection="1">
      <alignment vertical="center"/>
    </xf>
    <xf numFmtId="0" fontId="8" fillId="0" borderId="111" xfId="0" applyFont="1" applyBorder="1" applyAlignment="1" applyProtection="1">
      <alignment horizontal="center" vertical="center"/>
    </xf>
    <xf numFmtId="0" fontId="50" fillId="0" borderId="112" xfId="0" applyFont="1" applyFill="1" applyBorder="1" applyAlignment="1" applyProtection="1">
      <alignment horizontal="center" vertical="center"/>
    </xf>
    <xf numFmtId="182" fontId="6" fillId="10" borderId="111" xfId="0" applyNumberFormat="1" applyFont="1" applyFill="1" applyBorder="1" applyAlignment="1" applyProtection="1">
      <alignment horizontal="left" vertical="center" wrapText="1"/>
      <protection locked="0"/>
    </xf>
    <xf numFmtId="0" fontId="50" fillId="0" borderId="113" xfId="0" applyFont="1" applyBorder="1" applyProtection="1"/>
    <xf numFmtId="182" fontId="8" fillId="9" borderId="114" xfId="0" applyNumberFormat="1" applyFont="1" applyFill="1" applyBorder="1" applyAlignment="1" applyProtection="1">
      <alignment horizontal="right" vertical="center"/>
    </xf>
    <xf numFmtId="0" fontId="10" fillId="0" borderId="0" xfId="0" applyFont="1" applyBorder="1" applyAlignment="1" applyProtection="1">
      <alignment vertical="center"/>
    </xf>
    <xf numFmtId="0" fontId="0" fillId="0" borderId="0" xfId="0" applyBorder="1" applyAlignment="1">
      <alignment vertical="center" wrapText="1"/>
    </xf>
    <xf numFmtId="0" fontId="12" fillId="0" borderId="8" xfId="0" applyFont="1" applyFill="1" applyBorder="1" applyAlignment="1" applyProtection="1">
      <alignment horizontal="center" vertical="center"/>
      <protection hidden="1"/>
    </xf>
    <xf numFmtId="182" fontId="8" fillId="0" borderId="20" xfId="0" applyNumberFormat="1" applyFont="1" applyFill="1" applyBorder="1" applyAlignment="1" applyProtection="1">
      <alignment vertical="center"/>
      <protection locked="0"/>
    </xf>
    <xf numFmtId="182" fontId="8" fillId="0" borderId="47" xfId="0" applyNumberFormat="1" applyFont="1" applyFill="1" applyBorder="1" applyAlignment="1" applyProtection="1">
      <alignment vertical="center"/>
      <protection locked="0"/>
    </xf>
    <xf numFmtId="182" fontId="8" fillId="0" borderId="47" xfId="0" applyNumberFormat="1" applyFont="1" applyFill="1" applyBorder="1" applyAlignment="1" applyProtection="1">
      <alignment vertical="center"/>
    </xf>
    <xf numFmtId="182" fontId="6" fillId="0" borderId="17" xfId="0" applyNumberFormat="1" applyFont="1" applyFill="1" applyBorder="1" applyAlignment="1" applyProtection="1">
      <alignment horizontal="left" vertical="center" wrapText="1"/>
      <protection locked="0"/>
    </xf>
    <xf numFmtId="0" fontId="8" fillId="0" borderId="8" xfId="0" applyFont="1" applyFill="1" applyBorder="1" applyProtection="1"/>
    <xf numFmtId="182" fontId="8" fillId="0" borderId="58" xfId="0" applyNumberFormat="1" applyFont="1" applyFill="1" applyBorder="1" applyAlignment="1" applyProtection="1">
      <alignment vertical="center"/>
    </xf>
    <xf numFmtId="9" fontId="8" fillId="0" borderId="44" xfId="1" applyFont="1" applyFill="1" applyBorder="1" applyAlignment="1" applyProtection="1">
      <alignment horizontal="right" vertical="center"/>
    </xf>
    <xf numFmtId="186" fontId="8" fillId="0" borderId="51" xfId="0" applyNumberFormat="1" applyFont="1" applyFill="1" applyBorder="1" applyAlignment="1" applyProtection="1">
      <alignment horizontal="right" vertical="center"/>
    </xf>
    <xf numFmtId="182" fontId="8" fillId="0" borderId="44" xfId="0" applyNumberFormat="1" applyFont="1" applyFill="1" applyBorder="1" applyAlignment="1" applyProtection="1">
      <alignment horizontal="right" vertical="center"/>
    </xf>
    <xf numFmtId="0" fontId="8" fillId="0" borderId="1" xfId="0" applyFont="1" applyFill="1" applyBorder="1" applyProtection="1"/>
    <xf numFmtId="182" fontId="6" fillId="0" borderId="111" xfId="0" applyNumberFormat="1" applyFont="1" applyFill="1" applyBorder="1" applyAlignment="1" applyProtection="1">
      <alignment horizontal="left" vertical="center" wrapText="1"/>
      <protection locked="0"/>
    </xf>
    <xf numFmtId="0" fontId="8" fillId="0" borderId="64" xfId="0" applyFont="1" applyFill="1" applyBorder="1" applyAlignment="1" applyProtection="1">
      <alignment horizontal="center" vertical="center"/>
    </xf>
    <xf numFmtId="0" fontId="8" fillId="0" borderId="48" xfId="0" applyFont="1" applyFill="1" applyBorder="1" applyAlignment="1" applyProtection="1">
      <alignment horizontal="center" vertical="center"/>
    </xf>
    <xf numFmtId="0" fontId="8" fillId="0" borderId="50" xfId="0" applyFont="1" applyFill="1" applyBorder="1" applyAlignment="1" applyProtection="1">
      <alignment horizontal="center" vertical="center"/>
    </xf>
    <xf numFmtId="0" fontId="8" fillId="0" borderId="64" xfId="0" applyFont="1" applyFill="1" applyBorder="1" applyAlignment="1" applyProtection="1">
      <alignment horizontal="left" vertical="center"/>
    </xf>
    <xf numFmtId="0" fontId="8" fillId="0" borderId="48" xfId="0" applyFont="1" applyFill="1" applyBorder="1" applyAlignment="1" applyProtection="1">
      <alignment horizontal="left" vertical="center"/>
    </xf>
    <xf numFmtId="0" fontId="8" fillId="0" borderId="96" xfId="0" applyFont="1" applyFill="1" applyBorder="1" applyAlignment="1" applyProtection="1">
      <alignment horizontal="center" vertical="center"/>
    </xf>
    <xf numFmtId="0" fontId="8" fillId="0" borderId="67" xfId="0" applyFont="1" applyFill="1" applyBorder="1" applyAlignment="1" applyProtection="1">
      <alignment horizontal="center" vertical="center"/>
    </xf>
    <xf numFmtId="0" fontId="8" fillId="0" borderId="52" xfId="0" applyFont="1" applyFill="1" applyBorder="1" applyAlignment="1" applyProtection="1">
      <alignment horizontal="center" vertical="center"/>
    </xf>
    <xf numFmtId="0" fontId="8" fillId="0" borderId="40" xfId="0" applyFont="1" applyFill="1" applyBorder="1" applyAlignment="1" applyProtection="1">
      <alignment horizontal="center" vertical="center"/>
    </xf>
    <xf numFmtId="0" fontId="8" fillId="0" borderId="115" xfId="0" applyFont="1" applyFill="1" applyBorder="1" applyAlignment="1" applyProtection="1">
      <alignment horizontal="center" vertical="center"/>
    </xf>
    <xf numFmtId="0" fontId="8" fillId="0" borderId="116" xfId="0" applyFont="1" applyFill="1" applyBorder="1" applyProtection="1"/>
    <xf numFmtId="182" fontId="14" fillId="5" borderId="20" xfId="0" applyNumberFormat="1" applyFont="1" applyFill="1" applyBorder="1" applyAlignment="1" applyProtection="1">
      <alignment vertical="center"/>
      <protection locked="0"/>
    </xf>
    <xf numFmtId="182" fontId="8" fillId="5" borderId="114" xfId="0" applyNumberFormat="1" applyFont="1" applyFill="1" applyBorder="1" applyAlignment="1" applyProtection="1">
      <alignment horizontal="right" vertical="center"/>
    </xf>
    <xf numFmtId="0" fontId="8" fillId="0" borderId="47" xfId="0" applyFont="1" applyFill="1" applyBorder="1" applyAlignment="1" applyProtection="1">
      <alignment horizontal="center" vertical="center" wrapText="1"/>
      <protection locked="0"/>
    </xf>
    <xf numFmtId="182" fontId="8" fillId="0" borderId="47" xfId="0" applyNumberFormat="1" applyFont="1" applyFill="1" applyBorder="1" applyAlignment="1" applyProtection="1">
      <alignment horizontal="center" vertical="center"/>
      <protection locked="0"/>
    </xf>
    <xf numFmtId="0" fontId="8" fillId="0" borderId="103" xfId="0" applyFont="1" applyFill="1" applyBorder="1" applyAlignment="1" applyProtection="1">
      <alignment horizontal="center" vertical="center"/>
    </xf>
    <xf numFmtId="0" fontId="8" fillId="0" borderId="93" xfId="0" applyFont="1" applyFill="1" applyBorder="1" applyAlignment="1" applyProtection="1">
      <alignment horizontal="center" vertical="center"/>
    </xf>
    <xf numFmtId="0" fontId="6" fillId="0" borderId="44" xfId="0" applyFont="1" applyFill="1" applyBorder="1" applyAlignment="1" applyProtection="1">
      <alignment horizontal="center" vertical="center" wrapText="1"/>
    </xf>
    <xf numFmtId="0" fontId="8" fillId="0" borderId="46" xfId="0" applyFont="1" applyFill="1" applyBorder="1" applyAlignment="1" applyProtection="1">
      <alignment horizontal="center" vertical="center"/>
    </xf>
    <xf numFmtId="0" fontId="8" fillId="0" borderId="93" xfId="0" applyFont="1" applyFill="1" applyBorder="1" applyAlignment="1" applyProtection="1">
      <alignment horizontal="left" vertical="center"/>
    </xf>
    <xf numFmtId="0" fontId="8" fillId="0" borderId="105" xfId="0" applyFont="1" applyFill="1" applyBorder="1" applyAlignment="1" applyProtection="1">
      <alignment horizontal="center" vertical="center"/>
    </xf>
    <xf numFmtId="182" fontId="6" fillId="0" borderId="58" xfId="0" applyNumberFormat="1" applyFont="1" applyFill="1" applyBorder="1" applyAlignment="1" applyProtection="1">
      <alignment horizontal="center" vertical="center" wrapText="1"/>
    </xf>
    <xf numFmtId="182" fontId="6" fillId="0" borderId="44" xfId="0" applyNumberFormat="1" applyFont="1" applyFill="1" applyBorder="1" applyAlignment="1" applyProtection="1">
      <alignment horizontal="center" vertical="center" wrapText="1"/>
    </xf>
    <xf numFmtId="0" fontId="8" fillId="0" borderId="109" xfId="0" applyFont="1" applyFill="1" applyBorder="1" applyAlignment="1" applyProtection="1">
      <alignment horizontal="center" vertical="center"/>
    </xf>
    <xf numFmtId="182" fontId="6" fillId="0" borderId="47" xfId="0" applyNumberFormat="1" applyFont="1" applyFill="1" applyBorder="1" applyAlignment="1" applyProtection="1">
      <alignment horizontal="center" vertical="center" wrapText="1"/>
    </xf>
    <xf numFmtId="0" fontId="8" fillId="0" borderId="53" xfId="0" applyFont="1" applyFill="1" applyBorder="1" applyAlignment="1" applyProtection="1">
      <alignment horizontal="center" vertical="center"/>
    </xf>
    <xf numFmtId="0" fontId="8" fillId="0" borderId="94" xfId="0" applyFont="1" applyFill="1" applyBorder="1" applyAlignment="1" applyProtection="1">
      <alignment horizontal="center" vertical="center"/>
    </xf>
    <xf numFmtId="0" fontId="8" fillId="0" borderId="95" xfId="0" applyFont="1" applyFill="1" applyBorder="1" applyAlignment="1" applyProtection="1">
      <alignment horizontal="center" vertical="center"/>
    </xf>
    <xf numFmtId="0" fontId="8" fillId="0" borderId="112" xfId="0" applyFont="1" applyFill="1" applyBorder="1" applyAlignment="1" applyProtection="1">
      <alignment horizontal="center" vertical="center"/>
    </xf>
    <xf numFmtId="0" fontId="8" fillId="5" borderId="103" xfId="0" applyFont="1" applyFill="1" applyBorder="1" applyAlignment="1" applyProtection="1">
      <alignment horizontal="left" vertical="center"/>
    </xf>
    <xf numFmtId="0" fontId="8" fillId="5" borderId="53" xfId="0" applyFont="1" applyFill="1" applyBorder="1" applyAlignment="1" applyProtection="1">
      <alignment horizontal="center" vertical="center"/>
    </xf>
    <xf numFmtId="0" fontId="8" fillId="5" borderId="113" xfId="0" applyFont="1" applyFill="1" applyBorder="1" applyProtection="1"/>
    <xf numFmtId="0" fontId="8" fillId="2" borderId="12" xfId="0" applyFont="1" applyFill="1" applyBorder="1" applyAlignment="1" applyProtection="1">
      <alignment vertical="center"/>
      <protection hidden="1"/>
    </xf>
    <xf numFmtId="0" fontId="8" fillId="2" borderId="19" xfId="0" applyFont="1" applyFill="1" applyBorder="1" applyAlignment="1" applyProtection="1">
      <alignment horizontal="center" vertical="center"/>
      <protection hidden="1"/>
    </xf>
    <xf numFmtId="0" fontId="8" fillId="2" borderId="19" xfId="7" applyFont="1" applyFill="1" applyBorder="1" applyAlignment="1" applyProtection="1">
      <alignment vertical="center"/>
      <protection hidden="1"/>
    </xf>
    <xf numFmtId="0" fontId="12" fillId="2" borderId="39" xfId="7" applyFont="1" applyFill="1" applyBorder="1" applyAlignment="1" applyProtection="1">
      <alignment horizontal="center" vertical="center"/>
      <protection hidden="1"/>
    </xf>
    <xf numFmtId="38" fontId="8" fillId="2" borderId="20" xfId="2" applyFont="1" applyFill="1" applyBorder="1" applyAlignment="1" applyProtection="1">
      <alignment vertical="center"/>
      <protection hidden="1"/>
    </xf>
    <xf numFmtId="0" fontId="8" fillId="2" borderId="20" xfId="7" applyFont="1" applyFill="1" applyBorder="1" applyAlignment="1" applyProtection="1">
      <alignment vertical="center"/>
      <protection hidden="1"/>
    </xf>
    <xf numFmtId="3" fontId="8" fillId="0" borderId="21" xfId="0" applyNumberFormat="1" applyFont="1" applyFill="1" applyBorder="1" applyAlignment="1" applyProtection="1">
      <alignment vertical="center"/>
      <protection hidden="1"/>
    </xf>
    <xf numFmtId="0" fontId="91" fillId="0" borderId="4" xfId="0" applyFont="1" applyFill="1" applyBorder="1" applyAlignment="1" applyProtection="1">
      <alignment horizontal="center" vertical="center"/>
      <protection hidden="1"/>
    </xf>
    <xf numFmtId="3" fontId="8" fillId="0" borderId="41" xfId="0" applyNumberFormat="1" applyFont="1" applyFill="1" applyBorder="1" applyAlignment="1" applyProtection="1">
      <alignment vertical="center"/>
      <protection hidden="1"/>
    </xf>
    <xf numFmtId="38" fontId="14" fillId="0" borderId="60" xfId="2" applyFont="1" applyFill="1" applyBorder="1" applyAlignment="1" applyProtection="1">
      <alignment horizontal="right" vertical="center"/>
      <protection hidden="1"/>
    </xf>
    <xf numFmtId="0" fontId="8" fillId="2" borderId="13" xfId="0" applyFont="1" applyFill="1" applyBorder="1" applyAlignment="1" applyProtection="1">
      <alignment vertical="center"/>
      <protection hidden="1"/>
    </xf>
    <xf numFmtId="38" fontId="8" fillId="5" borderId="24" xfId="2" applyFont="1" applyFill="1" applyBorder="1" applyAlignment="1" applyProtection="1">
      <alignment vertical="center"/>
      <protection hidden="1"/>
    </xf>
    <xf numFmtId="38" fontId="13" fillId="0" borderId="78" xfId="2" applyFont="1" applyFill="1" applyBorder="1" applyAlignment="1" applyProtection="1">
      <alignment horizontal="right" vertical="center"/>
      <protection hidden="1"/>
    </xf>
    <xf numFmtId="49" fontId="8" fillId="0" borderId="9" xfId="0" applyNumberFormat="1" applyFont="1" applyFill="1" applyBorder="1" applyAlignment="1" applyProtection="1">
      <alignment horizontal="center" vertical="center"/>
      <protection hidden="1"/>
    </xf>
    <xf numFmtId="0" fontId="8" fillId="0" borderId="13" xfId="0" applyFont="1" applyBorder="1" applyAlignment="1" applyProtection="1">
      <alignment vertical="center"/>
      <protection hidden="1"/>
    </xf>
    <xf numFmtId="182" fontId="8" fillId="0" borderId="17" xfId="0" applyNumberFormat="1" applyFont="1" applyFill="1" applyBorder="1" applyAlignment="1" applyProtection="1">
      <alignment vertical="center"/>
      <protection locked="0"/>
    </xf>
    <xf numFmtId="0" fontId="6" fillId="0" borderId="0" xfId="0" applyFont="1" applyFill="1" applyBorder="1" applyAlignment="1" applyProtection="1">
      <alignment vertical="center" wrapText="1"/>
      <protection locked="0"/>
    </xf>
    <xf numFmtId="177" fontId="8" fillId="0" borderId="0" xfId="0" applyNumberFormat="1" applyFont="1" applyFill="1" applyBorder="1" applyAlignment="1" applyProtection="1">
      <alignment vertical="center"/>
      <protection locked="0"/>
    </xf>
    <xf numFmtId="38" fontId="6" fillId="0" borderId="0" xfId="3" applyFont="1" applyFill="1" applyBorder="1" applyAlignment="1" applyProtection="1">
      <alignment vertical="center"/>
      <protection locked="0"/>
    </xf>
    <xf numFmtId="181" fontId="6" fillId="0" borderId="0" xfId="0" applyNumberFormat="1" applyFont="1" applyFill="1" applyBorder="1" applyAlignment="1" applyProtection="1">
      <alignment vertical="center"/>
      <protection locked="0"/>
    </xf>
    <xf numFmtId="38" fontId="8" fillId="8" borderId="20" xfId="2" applyFont="1" applyFill="1" applyBorder="1" applyAlignment="1" applyProtection="1">
      <alignment vertical="center"/>
      <protection locked="0"/>
    </xf>
    <xf numFmtId="38" fontId="8" fillId="8" borderId="31" xfId="2" applyFont="1" applyFill="1" applyBorder="1" applyAlignment="1" applyProtection="1">
      <alignment vertical="center"/>
      <protection locked="0"/>
    </xf>
    <xf numFmtId="38" fontId="14" fillId="0" borderId="3" xfId="0" applyNumberFormat="1" applyFont="1" applyFill="1" applyBorder="1" applyAlignment="1" applyProtection="1">
      <alignment horizontal="center" vertical="center"/>
      <protection hidden="1"/>
    </xf>
    <xf numFmtId="0" fontId="0" fillId="0" borderId="41" xfId="0" applyFont="1" applyFill="1" applyBorder="1" applyAlignment="1" applyProtection="1">
      <alignment vertical="center"/>
      <protection locked="0"/>
    </xf>
    <xf numFmtId="0" fontId="0" fillId="0" borderId="62" xfId="0" applyFont="1" applyFill="1" applyBorder="1" applyAlignment="1" applyProtection="1">
      <alignment vertical="center"/>
      <protection locked="0"/>
    </xf>
    <xf numFmtId="0" fontId="102" fillId="0" borderId="14" xfId="0" applyFont="1" applyFill="1" applyBorder="1" applyAlignment="1">
      <alignment vertical="center"/>
    </xf>
    <xf numFmtId="0" fontId="102" fillId="0" borderId="1" xfId="0" applyFont="1" applyFill="1" applyBorder="1" applyAlignment="1">
      <alignment vertical="center"/>
    </xf>
    <xf numFmtId="0" fontId="102" fillId="0" borderId="15" xfId="0" applyFont="1" applyFill="1" applyBorder="1" applyAlignment="1">
      <alignment horizontal="center" vertical="center"/>
    </xf>
    <xf numFmtId="0" fontId="103" fillId="0" borderId="4" xfId="0" applyFont="1" applyFill="1" applyBorder="1" applyAlignment="1" applyProtection="1">
      <alignment horizontal="center" vertical="center"/>
      <protection hidden="1"/>
    </xf>
    <xf numFmtId="183" fontId="100" fillId="0" borderId="15" xfId="0" applyNumberFormat="1" applyFont="1" applyFill="1" applyBorder="1" applyAlignment="1" applyProtection="1">
      <alignment vertical="center"/>
      <protection locked="0"/>
    </xf>
    <xf numFmtId="0" fontId="100" fillId="0" borderId="15" xfId="0" applyFont="1" applyFill="1" applyBorder="1" applyAlignment="1" applyProtection="1">
      <alignment horizontal="right" vertical="center"/>
      <protection hidden="1"/>
    </xf>
    <xf numFmtId="0" fontId="104" fillId="0" borderId="39" xfId="0" applyFont="1" applyFill="1" applyBorder="1" applyAlignment="1" applyProtection="1">
      <alignment horizontal="center" vertical="center"/>
      <protection hidden="1"/>
    </xf>
    <xf numFmtId="0" fontId="102" fillId="0" borderId="2" xfId="0" applyFont="1" applyFill="1" applyBorder="1" applyAlignment="1">
      <alignment vertical="center"/>
    </xf>
    <xf numFmtId="0" fontId="102" fillId="0" borderId="0" xfId="0" applyFont="1" applyFill="1" applyBorder="1" applyAlignment="1">
      <alignment vertical="center"/>
    </xf>
    <xf numFmtId="0" fontId="102" fillId="0" borderId="16" xfId="0" applyFont="1" applyFill="1" applyBorder="1" applyAlignment="1">
      <alignment horizontal="center" vertical="center"/>
    </xf>
    <xf numFmtId="0" fontId="104" fillId="0" borderId="48" xfId="0" applyFont="1" applyFill="1" applyBorder="1" applyAlignment="1" applyProtection="1">
      <alignment horizontal="center" vertical="center"/>
      <protection hidden="1"/>
    </xf>
    <xf numFmtId="0" fontId="104" fillId="0" borderId="40" xfId="0" applyFont="1" applyFill="1" applyBorder="1" applyAlignment="1" applyProtection="1">
      <alignment horizontal="center" vertical="center"/>
      <protection hidden="1"/>
    </xf>
    <xf numFmtId="0" fontId="100" fillId="0" borderId="16" xfId="0" applyFont="1" applyFill="1" applyBorder="1" applyAlignment="1" applyProtection="1">
      <alignment horizontal="right" vertical="center"/>
      <protection hidden="1"/>
    </xf>
    <xf numFmtId="0" fontId="102" fillId="0" borderId="9" xfId="0" applyFont="1" applyFill="1" applyBorder="1" applyAlignment="1">
      <alignment vertical="center"/>
    </xf>
    <xf numFmtId="0" fontId="102" fillId="0" borderId="13" xfId="0" applyFont="1" applyFill="1" applyBorder="1" applyAlignment="1">
      <alignment vertical="center"/>
    </xf>
    <xf numFmtId="0" fontId="102" fillId="0" borderId="17" xfId="0" applyFont="1" applyFill="1" applyBorder="1" applyAlignment="1">
      <alignment horizontal="center" vertical="center"/>
    </xf>
    <xf numFmtId="0" fontId="102" fillId="0" borderId="10" xfId="0" applyFont="1" applyFill="1" applyBorder="1" applyAlignment="1">
      <alignment vertical="center"/>
    </xf>
    <xf numFmtId="0" fontId="102" fillId="0" borderId="8" xfId="0" applyFont="1" applyFill="1" applyBorder="1" applyAlignment="1">
      <alignment vertical="center"/>
    </xf>
    <xf numFmtId="0" fontId="102" fillId="0" borderId="3" xfId="0" applyFont="1" applyFill="1" applyBorder="1" applyAlignment="1">
      <alignment horizontal="center" vertical="center"/>
    </xf>
    <xf numFmtId="0" fontId="100" fillId="0" borderId="3" xfId="0" applyFont="1" applyFill="1" applyBorder="1" applyAlignment="1" applyProtection="1">
      <alignment horizontal="left" vertical="center"/>
      <protection locked="0"/>
    </xf>
    <xf numFmtId="2" fontId="102" fillId="5" borderId="3" xfId="2" applyNumberFormat="1" applyFont="1" applyFill="1" applyBorder="1" applyAlignment="1" applyProtection="1">
      <alignment vertical="center"/>
      <protection locked="0"/>
    </xf>
    <xf numFmtId="38" fontId="102" fillId="5" borderId="17" xfId="2" applyNumberFormat="1" applyFont="1" applyFill="1" applyBorder="1" applyAlignment="1" applyProtection="1">
      <alignment vertical="center"/>
      <protection locked="0"/>
    </xf>
    <xf numFmtId="185" fontId="103" fillId="0" borderId="14" xfId="0" applyNumberFormat="1" applyFont="1" applyFill="1" applyBorder="1" applyAlignment="1" applyProtection="1">
      <alignment horizontal="right" vertical="center"/>
      <protection hidden="1"/>
    </xf>
    <xf numFmtId="0" fontId="103" fillId="0" borderId="15" xfId="0" applyFont="1" applyBorder="1" applyAlignment="1" applyProtection="1">
      <alignment vertical="center" wrapText="1"/>
      <protection hidden="1"/>
    </xf>
    <xf numFmtId="0" fontId="103" fillId="0" borderId="11" xfId="0" applyFont="1" applyBorder="1" applyAlignment="1" applyProtection="1">
      <alignment vertical="center" wrapText="1"/>
      <protection hidden="1"/>
    </xf>
    <xf numFmtId="0" fontId="104" fillId="0" borderId="39" xfId="0" applyFont="1" applyBorder="1" applyAlignment="1" applyProtection="1">
      <alignment horizontal="center" vertical="center"/>
      <protection hidden="1"/>
    </xf>
    <xf numFmtId="38" fontId="100" fillId="0" borderId="81" xfId="2" applyFont="1" applyFill="1" applyBorder="1" applyAlignment="1" applyProtection="1">
      <alignment vertical="center"/>
      <protection locked="0"/>
    </xf>
    <xf numFmtId="185" fontId="103" fillId="0" borderId="9" xfId="0" applyNumberFormat="1" applyFont="1" applyFill="1" applyBorder="1" applyAlignment="1" applyProtection="1">
      <alignment horizontal="right" vertical="center"/>
      <protection hidden="1"/>
    </xf>
    <xf numFmtId="0" fontId="103" fillId="0" borderId="13" xfId="0" applyFont="1" applyBorder="1" applyAlignment="1" applyProtection="1">
      <alignment vertical="center" wrapText="1"/>
      <protection hidden="1"/>
    </xf>
    <xf numFmtId="0" fontId="103" fillId="0" borderId="43" xfId="0" applyFont="1" applyBorder="1" applyAlignment="1" applyProtection="1">
      <alignment horizontal="right" vertical="center" wrapText="1"/>
      <protection hidden="1"/>
    </xf>
    <xf numFmtId="0" fontId="100" fillId="0" borderId="93" xfId="0" applyFont="1" applyFill="1" applyBorder="1" applyAlignment="1" applyProtection="1">
      <alignment horizontal="center" vertical="center"/>
      <protection hidden="1"/>
    </xf>
    <xf numFmtId="38" fontId="100" fillId="0" borderId="62" xfId="2" applyFont="1" applyFill="1" applyBorder="1" applyAlignment="1" applyProtection="1">
      <alignment vertical="center" wrapText="1"/>
      <protection locked="0"/>
    </xf>
    <xf numFmtId="185" fontId="100" fillId="0" borderId="71" xfId="0" applyNumberFormat="1" applyFont="1" applyBorder="1" applyAlignment="1" applyProtection="1">
      <alignment horizontal="right" vertical="center"/>
      <protection hidden="1"/>
    </xf>
    <xf numFmtId="0" fontId="100" fillId="0" borderId="44" xfId="0" applyFont="1" applyBorder="1" applyAlignment="1" applyProtection="1">
      <alignment vertical="center"/>
      <protection hidden="1"/>
    </xf>
    <xf numFmtId="189" fontId="100" fillId="2" borderId="71" xfId="0" applyNumberFormat="1" applyFont="1" applyFill="1" applyBorder="1" applyAlignment="1" applyProtection="1">
      <alignment horizontal="right" vertical="center"/>
      <protection hidden="1"/>
    </xf>
    <xf numFmtId="0" fontId="100" fillId="2" borderId="44" xfId="0" applyFont="1" applyFill="1" applyBorder="1" applyAlignment="1" applyProtection="1">
      <alignment vertical="center"/>
      <protection hidden="1"/>
    </xf>
    <xf numFmtId="49" fontId="100" fillId="3" borderId="71" xfId="0" applyNumberFormat="1" applyFont="1" applyFill="1" applyBorder="1" applyAlignment="1" applyProtection="1">
      <alignment horizontal="center" vertical="center"/>
      <protection hidden="1"/>
    </xf>
    <xf numFmtId="0" fontId="100" fillId="3" borderId="44" xfId="0" applyFont="1" applyFill="1" applyBorder="1" applyAlignment="1" applyProtection="1">
      <alignment vertical="center"/>
      <protection hidden="1"/>
    </xf>
    <xf numFmtId="49" fontId="100" fillId="5" borderId="33" xfId="0" applyNumberFormat="1" applyFont="1" applyFill="1" applyBorder="1" applyAlignment="1" applyProtection="1">
      <alignment vertical="center"/>
      <protection hidden="1"/>
    </xf>
    <xf numFmtId="0" fontId="100" fillId="5" borderId="58" xfId="0" applyFont="1" applyFill="1" applyBorder="1" applyAlignment="1" applyProtection="1">
      <alignment vertical="center"/>
      <protection hidden="1"/>
    </xf>
    <xf numFmtId="49" fontId="100" fillId="0" borderId="71" xfId="0" applyNumberFormat="1" applyFont="1" applyBorder="1" applyAlignment="1" applyProtection="1">
      <alignment horizontal="right" vertical="center"/>
      <protection hidden="1"/>
    </xf>
    <xf numFmtId="0" fontId="100" fillId="0" borderId="44" xfId="0" applyFont="1" applyBorder="1" applyAlignment="1" applyProtection="1">
      <alignment vertical="center" wrapText="1"/>
      <protection hidden="1"/>
    </xf>
    <xf numFmtId="49" fontId="100" fillId="0" borderId="2" xfId="0" applyNumberFormat="1" applyFont="1" applyBorder="1" applyAlignment="1" applyProtection="1">
      <alignment vertical="center"/>
      <protection hidden="1"/>
    </xf>
    <xf numFmtId="49" fontId="100" fillId="5" borderId="70" xfId="0" applyNumberFormat="1" applyFont="1" applyFill="1" applyBorder="1" applyAlignment="1" applyProtection="1">
      <alignment horizontal="center" vertical="center"/>
      <protection hidden="1"/>
    </xf>
    <xf numFmtId="49" fontId="100" fillId="5" borderId="63" xfId="0" applyNumberFormat="1" applyFont="1" applyFill="1" applyBorder="1" applyAlignment="1" applyProtection="1">
      <alignment vertical="center"/>
      <protection hidden="1"/>
    </xf>
    <xf numFmtId="0" fontId="100" fillId="5" borderId="44" xfId="0" applyFont="1" applyFill="1" applyBorder="1" applyAlignment="1" applyProtection="1">
      <alignment vertical="center"/>
      <protection hidden="1"/>
    </xf>
    <xf numFmtId="49" fontId="100" fillId="0" borderId="9" xfId="0" applyNumberFormat="1" applyFont="1" applyBorder="1" applyAlignment="1" applyProtection="1">
      <alignment vertical="center"/>
      <protection hidden="1"/>
    </xf>
    <xf numFmtId="49" fontId="100" fillId="5" borderId="21" xfId="0" applyNumberFormat="1" applyFont="1" applyFill="1" applyBorder="1" applyAlignment="1" applyProtection="1">
      <alignment vertical="center"/>
      <protection hidden="1"/>
    </xf>
    <xf numFmtId="0" fontId="100" fillId="5" borderId="31" xfId="0" applyFont="1" applyFill="1" applyBorder="1" applyAlignment="1" applyProtection="1">
      <alignment vertical="center"/>
      <protection hidden="1"/>
    </xf>
    <xf numFmtId="49" fontId="100" fillId="3" borderId="9" xfId="0" applyNumberFormat="1" applyFont="1" applyFill="1" applyBorder="1" applyAlignment="1" applyProtection="1">
      <alignment vertical="center"/>
      <protection hidden="1"/>
    </xf>
    <xf numFmtId="49" fontId="100" fillId="3" borderId="0" xfId="0" applyNumberFormat="1" applyFont="1" applyFill="1" applyBorder="1" applyAlignment="1" applyProtection="1">
      <alignment horizontal="center" vertical="center"/>
      <protection hidden="1"/>
    </xf>
    <xf numFmtId="49" fontId="100" fillId="3" borderId="13" xfId="0" applyNumberFormat="1" applyFont="1" applyFill="1" applyBorder="1" applyAlignment="1" applyProtection="1">
      <alignment vertical="center"/>
      <protection hidden="1"/>
    </xf>
    <xf numFmtId="0" fontId="100" fillId="3" borderId="17" xfId="0" applyFont="1" applyFill="1" applyBorder="1" applyAlignment="1" applyProtection="1">
      <alignment vertical="center"/>
      <protection hidden="1"/>
    </xf>
    <xf numFmtId="49" fontId="100" fillId="0" borderId="10" xfId="0" applyNumberFormat="1" applyFont="1" applyBorder="1" applyAlignment="1" applyProtection="1">
      <alignment horizontal="center" vertical="center"/>
      <protection hidden="1"/>
    </xf>
    <xf numFmtId="49" fontId="100" fillId="0" borderId="8" xfId="0" applyNumberFormat="1" applyFont="1" applyBorder="1" applyAlignment="1" applyProtection="1">
      <alignment vertical="center"/>
      <protection hidden="1"/>
    </xf>
    <xf numFmtId="0" fontId="100" fillId="0" borderId="3" xfId="0" applyFont="1" applyBorder="1" applyAlignment="1" applyProtection="1">
      <alignment vertical="center"/>
      <protection hidden="1"/>
    </xf>
    <xf numFmtId="38" fontId="100" fillId="0" borderId="8" xfId="2" applyFont="1" applyFill="1" applyBorder="1" applyAlignment="1" applyProtection="1">
      <alignment vertical="center"/>
    </xf>
    <xf numFmtId="0" fontId="102" fillId="0" borderId="13" xfId="0" applyFont="1" applyBorder="1" applyAlignment="1" applyProtection="1">
      <alignment vertical="center"/>
      <protection hidden="1"/>
    </xf>
    <xf numFmtId="38" fontId="100" fillId="0" borderId="3" xfId="2" applyFont="1" applyFill="1" applyBorder="1" applyAlignment="1" applyProtection="1">
      <alignment vertical="center"/>
    </xf>
    <xf numFmtId="49" fontId="100" fillId="0" borderId="9" xfId="0" applyNumberFormat="1" applyFont="1" applyBorder="1" applyAlignment="1" applyProtection="1">
      <alignment horizontal="center" vertical="center"/>
      <protection hidden="1"/>
    </xf>
    <xf numFmtId="38" fontId="100" fillId="0" borderId="13" xfId="2" applyFont="1" applyFill="1" applyBorder="1" applyAlignment="1" applyProtection="1">
      <alignment vertical="center"/>
    </xf>
    <xf numFmtId="0" fontId="102" fillId="0" borderId="8" xfId="0" applyFont="1" applyBorder="1" applyAlignment="1" applyProtection="1">
      <alignment vertical="center"/>
      <protection hidden="1"/>
    </xf>
    <xf numFmtId="38" fontId="100" fillId="0" borderId="17" xfId="2" applyFont="1" applyFill="1" applyBorder="1" applyAlignment="1" applyProtection="1">
      <alignment vertical="center"/>
    </xf>
    <xf numFmtId="0" fontId="102" fillId="0" borderId="0" xfId="0" applyFont="1" applyAlignment="1" applyProtection="1">
      <alignment vertical="center"/>
      <protection hidden="1"/>
    </xf>
    <xf numFmtId="49" fontId="100" fillId="5" borderId="14" xfId="0" applyNumberFormat="1" applyFont="1" applyFill="1" applyBorder="1" applyAlignment="1" applyProtection="1">
      <alignment horizontal="center" vertical="center"/>
      <protection hidden="1"/>
    </xf>
    <xf numFmtId="49" fontId="100" fillId="5" borderId="1" xfId="0" applyNumberFormat="1" applyFont="1" applyFill="1" applyBorder="1" applyAlignment="1" applyProtection="1">
      <alignment vertical="center"/>
      <protection hidden="1"/>
    </xf>
    <xf numFmtId="0" fontId="100" fillId="5" borderId="15" xfId="0" applyFont="1" applyFill="1" applyBorder="1" applyAlignment="1" applyProtection="1">
      <alignment vertical="center"/>
      <protection hidden="1"/>
    </xf>
    <xf numFmtId="49" fontId="100" fillId="0" borderId="9" xfId="0" applyNumberFormat="1" applyFont="1" applyFill="1" applyBorder="1" applyAlignment="1" applyProtection="1">
      <alignment vertical="center"/>
      <protection hidden="1"/>
    </xf>
    <xf numFmtId="49" fontId="100" fillId="0" borderId="13" xfId="0" applyNumberFormat="1" applyFont="1" applyFill="1" applyBorder="1" applyAlignment="1" applyProtection="1">
      <alignment vertical="center"/>
      <protection hidden="1"/>
    </xf>
    <xf numFmtId="0" fontId="100" fillId="0" borderId="13" xfId="0" applyFont="1" applyFill="1" applyBorder="1" applyAlignment="1" applyProtection="1">
      <alignment vertical="center"/>
      <protection hidden="1"/>
    </xf>
    <xf numFmtId="49" fontId="100" fillId="0" borderId="10" xfId="0" applyNumberFormat="1" applyFont="1" applyFill="1" applyBorder="1" applyAlignment="1" applyProtection="1">
      <alignment horizontal="center" vertical="center"/>
      <protection hidden="1"/>
    </xf>
    <xf numFmtId="49" fontId="100" fillId="0" borderId="0" xfId="0" applyNumberFormat="1" applyFont="1" applyAlignment="1" applyProtection="1">
      <alignment vertical="center"/>
      <protection hidden="1"/>
    </xf>
    <xf numFmtId="0" fontId="100" fillId="0" borderId="0" xfId="0" applyFont="1" applyAlignment="1" applyProtection="1">
      <alignment vertical="center"/>
      <protection hidden="1"/>
    </xf>
    <xf numFmtId="49" fontId="100" fillId="0" borderId="8" xfId="0" applyNumberFormat="1" applyFont="1" applyFill="1" applyBorder="1" applyAlignment="1" applyProtection="1">
      <alignment vertical="center"/>
      <protection hidden="1"/>
    </xf>
    <xf numFmtId="49" fontId="100" fillId="5" borderId="12" xfId="0" applyNumberFormat="1" applyFont="1" applyFill="1" applyBorder="1" applyAlignment="1" applyProtection="1">
      <alignment horizontal="center" vertical="center"/>
      <protection hidden="1"/>
    </xf>
    <xf numFmtId="49" fontId="100" fillId="5" borderId="19" xfId="0" applyNumberFormat="1" applyFont="1" applyFill="1" applyBorder="1" applyAlignment="1" applyProtection="1">
      <alignment vertical="center"/>
      <protection hidden="1"/>
    </xf>
    <xf numFmtId="0" fontId="100" fillId="5" borderId="20" xfId="0" applyFont="1" applyFill="1" applyBorder="1" applyAlignment="1" applyProtection="1">
      <alignment vertical="center"/>
      <protection hidden="1"/>
    </xf>
    <xf numFmtId="49" fontId="100" fillId="5" borderId="35" xfId="0" applyNumberFormat="1" applyFont="1" applyFill="1" applyBorder="1" applyAlignment="1" applyProtection="1">
      <alignment horizontal="center" vertical="center"/>
      <protection hidden="1"/>
    </xf>
    <xf numFmtId="0" fontId="102" fillId="0" borderId="0" xfId="0" applyFont="1" applyFill="1" applyAlignment="1" applyProtection="1">
      <alignment vertical="center"/>
      <protection hidden="1"/>
    </xf>
    <xf numFmtId="0" fontId="102" fillId="0" borderId="0" xfId="0" applyFont="1" applyFill="1" applyBorder="1" applyAlignment="1" applyProtection="1">
      <alignment horizontal="centerContinuous" vertical="center"/>
      <protection hidden="1"/>
    </xf>
    <xf numFmtId="0" fontId="104" fillId="0" borderId="4" xfId="0" applyFont="1" applyFill="1" applyBorder="1" applyAlignment="1" applyProtection="1">
      <alignment horizontal="center" vertical="center"/>
      <protection hidden="1"/>
    </xf>
    <xf numFmtId="38" fontId="100" fillId="0" borderId="41" xfId="2" applyFont="1" applyFill="1" applyBorder="1" applyAlignment="1" applyProtection="1">
      <alignment vertical="center"/>
      <protection locked="0"/>
    </xf>
    <xf numFmtId="0" fontId="104" fillId="0" borderId="8" xfId="0" applyFont="1" applyFill="1" applyBorder="1" applyAlignment="1" applyProtection="1">
      <alignment horizontal="center" vertical="center"/>
      <protection hidden="1"/>
    </xf>
    <xf numFmtId="0" fontId="104" fillId="0" borderId="13" xfId="0" applyFont="1" applyFill="1" applyBorder="1" applyAlignment="1" applyProtection="1">
      <alignment horizontal="center" vertical="center"/>
      <protection hidden="1"/>
    </xf>
    <xf numFmtId="0" fontId="104" fillId="0" borderId="13" xfId="0" applyFont="1" applyFill="1" applyBorder="1" applyAlignment="1" applyProtection="1">
      <alignment horizontal="center" vertical="center" wrapText="1"/>
      <protection hidden="1"/>
    </xf>
    <xf numFmtId="0" fontId="104" fillId="0" borderId="12" xfId="0" applyFont="1" applyFill="1" applyBorder="1" applyAlignment="1" applyProtection="1">
      <alignment horizontal="center" vertical="center"/>
      <protection hidden="1"/>
    </xf>
    <xf numFmtId="0" fontId="104" fillId="0" borderId="19" xfId="0" applyFont="1" applyFill="1" applyBorder="1" applyAlignment="1" applyProtection="1">
      <alignment horizontal="center" vertical="center"/>
      <protection hidden="1"/>
    </xf>
    <xf numFmtId="49" fontId="8" fillId="0" borderId="42" xfId="0" applyNumberFormat="1" applyFont="1" applyFill="1" applyBorder="1" applyAlignment="1" applyProtection="1">
      <alignment vertical="center"/>
      <protection hidden="1"/>
    </xf>
    <xf numFmtId="49" fontId="8" fillId="0" borderId="69" xfId="0" applyNumberFormat="1" applyFont="1" applyFill="1" applyBorder="1" applyAlignment="1" applyProtection="1">
      <alignment horizontal="center" vertical="center"/>
      <protection hidden="1"/>
    </xf>
    <xf numFmtId="49" fontId="8" fillId="0" borderId="33" xfId="0" applyNumberFormat="1" applyFont="1" applyFill="1" applyBorder="1" applyAlignment="1" applyProtection="1">
      <alignment vertical="center"/>
      <protection hidden="1"/>
    </xf>
    <xf numFmtId="0" fontId="8" fillId="0" borderId="44" xfId="0" applyFont="1" applyFill="1" applyBorder="1" applyAlignment="1" applyProtection="1">
      <alignment vertical="center"/>
      <protection hidden="1"/>
    </xf>
    <xf numFmtId="49" fontId="8" fillId="0" borderId="63" xfId="0" applyNumberFormat="1" applyFont="1" applyBorder="1" applyAlignment="1" applyProtection="1">
      <alignment vertical="center" wrapText="1"/>
      <protection hidden="1"/>
    </xf>
    <xf numFmtId="0" fontId="8" fillId="0" borderId="44" xfId="0" applyFont="1" applyBorder="1" applyAlignment="1">
      <alignment vertical="center" wrapText="1"/>
    </xf>
    <xf numFmtId="38" fontId="8" fillId="5" borderId="81" xfId="2" applyFont="1" applyFill="1" applyBorder="1" applyAlignment="1" applyProtection="1">
      <alignment vertical="center"/>
      <protection locked="0"/>
    </xf>
    <xf numFmtId="38" fontId="33" fillId="0" borderId="0" xfId="3" applyFont="1" applyAlignment="1">
      <alignment vertical="center"/>
    </xf>
    <xf numFmtId="38" fontId="8" fillId="5" borderId="20" xfId="3" applyFont="1" applyFill="1" applyBorder="1" applyAlignment="1" applyProtection="1">
      <alignment horizontal="right" vertical="center"/>
      <protection locked="0"/>
    </xf>
    <xf numFmtId="0" fontId="0" fillId="0" borderId="6"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8" fontId="8" fillId="5" borderId="3" xfId="3" applyFont="1" applyFill="1" applyBorder="1" applyAlignment="1" applyProtection="1">
      <alignment vertical="center"/>
      <protection locked="0"/>
    </xf>
    <xf numFmtId="38" fontId="8" fillId="0" borderId="3" xfId="3" applyFont="1" applyFill="1" applyBorder="1" applyAlignment="1" applyProtection="1">
      <alignment vertical="center"/>
      <protection locked="0"/>
    </xf>
    <xf numFmtId="0" fontId="8" fillId="0" borderId="15" xfId="0" applyFont="1" applyFill="1" applyBorder="1" applyAlignment="1" applyProtection="1">
      <alignment horizontal="right" vertical="center"/>
      <protection locked="0"/>
    </xf>
    <xf numFmtId="0" fontId="8" fillId="0" borderId="44" xfId="0" applyFont="1" applyFill="1" applyBorder="1" applyAlignment="1" applyProtection="1">
      <alignment horizontal="right" vertical="center"/>
      <protection locked="0"/>
    </xf>
    <xf numFmtId="0" fontId="8" fillId="0" borderId="17" xfId="0" applyFont="1" applyFill="1" applyBorder="1" applyAlignment="1" applyProtection="1">
      <alignment horizontal="right" vertical="center"/>
      <protection locked="0"/>
    </xf>
    <xf numFmtId="0" fontId="8" fillId="0" borderId="44" xfId="0" applyFont="1" applyFill="1" applyBorder="1" applyAlignment="1" applyProtection="1">
      <alignment vertical="center"/>
      <protection locked="0"/>
    </xf>
    <xf numFmtId="0" fontId="8" fillId="0" borderId="31" xfId="0" applyFont="1" applyFill="1" applyBorder="1" applyAlignment="1" applyProtection="1">
      <alignment vertical="center"/>
      <protection locked="0"/>
    </xf>
    <xf numFmtId="0" fontId="7" fillId="5" borderId="20" xfId="0" applyFont="1" applyFill="1" applyBorder="1" applyAlignment="1" applyProtection="1">
      <alignment horizontal="right" vertical="center"/>
      <protection locked="0"/>
    </xf>
    <xf numFmtId="0" fontId="7" fillId="5" borderId="44" xfId="0" applyFont="1" applyFill="1" applyBorder="1" applyAlignment="1" applyProtection="1">
      <alignment vertical="center"/>
      <protection locked="0"/>
    </xf>
    <xf numFmtId="0" fontId="7" fillId="5" borderId="47" xfId="0" applyFont="1" applyFill="1" applyBorder="1" applyAlignment="1" applyProtection="1">
      <alignment horizontal="right" vertical="center"/>
      <protection locked="0"/>
    </xf>
    <xf numFmtId="0" fontId="7" fillId="5" borderId="31" xfId="0" applyFont="1" applyFill="1" applyBorder="1" applyAlignment="1" applyProtection="1">
      <alignment vertical="center"/>
      <protection locked="0"/>
    </xf>
    <xf numFmtId="49" fontId="2" fillId="0" borderId="10" xfId="0" applyNumberFormat="1" applyFont="1" applyBorder="1" applyAlignment="1">
      <alignment horizontal="center" vertical="center"/>
    </xf>
    <xf numFmtId="38" fontId="2" fillId="0" borderId="3" xfId="2" applyFont="1" applyFill="1" applyBorder="1" applyAlignment="1" applyProtection="1">
      <alignment vertical="center"/>
      <protection locked="0"/>
    </xf>
    <xf numFmtId="0" fontId="2" fillId="0" borderId="1" xfId="0" applyFont="1" applyBorder="1" applyAlignment="1">
      <alignment vertical="center"/>
    </xf>
    <xf numFmtId="0" fontId="2" fillId="0" borderId="8" xfId="0" applyFont="1" applyFill="1" applyBorder="1" applyAlignment="1" applyProtection="1">
      <alignment vertical="center"/>
      <protection hidden="1"/>
    </xf>
    <xf numFmtId="0" fontId="2" fillId="0" borderId="3" xfId="0" applyFont="1" applyFill="1" applyBorder="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2" borderId="0" xfId="0" applyFont="1" applyFill="1" applyBorder="1" applyAlignment="1" applyProtection="1">
      <alignment vertical="center"/>
      <protection hidden="1"/>
    </xf>
    <xf numFmtId="0" fontId="8" fillId="0" borderId="8" xfId="0" applyFont="1" applyFill="1" applyBorder="1" applyAlignment="1" applyProtection="1">
      <alignment horizontal="left" vertical="center"/>
      <protection locked="0"/>
    </xf>
    <xf numFmtId="0" fontId="2" fillId="0" borderId="0" xfId="0" applyFont="1" applyAlignment="1" applyProtection="1">
      <alignment vertical="center"/>
      <protection hidden="1"/>
    </xf>
    <xf numFmtId="0" fontId="2" fillId="0" borderId="21" xfId="0" applyFont="1" applyFill="1" applyBorder="1" applyAlignment="1" applyProtection="1">
      <alignment horizontal="right" vertical="center"/>
      <protection hidden="1"/>
    </xf>
    <xf numFmtId="0" fontId="91" fillId="0" borderId="117" xfId="0" applyFont="1" applyFill="1" applyBorder="1" applyAlignment="1" applyProtection="1">
      <alignment horizontal="center" vertical="center"/>
      <protection hidden="1"/>
    </xf>
    <xf numFmtId="0" fontId="8" fillId="0" borderId="21" xfId="0" applyFont="1" applyFill="1" applyBorder="1" applyAlignment="1" applyProtection="1">
      <alignment horizontal="left" vertical="center"/>
      <protection locked="0"/>
    </xf>
    <xf numFmtId="0" fontId="105" fillId="0" borderId="2" xfId="8" applyFont="1" applyBorder="1" applyAlignment="1" applyProtection="1">
      <alignment vertical="center"/>
      <protection hidden="1"/>
    </xf>
    <xf numFmtId="0" fontId="2" fillId="0" borderId="0" xfId="0" applyFont="1" applyFill="1" applyBorder="1" applyAlignment="1" applyProtection="1">
      <alignment horizontal="center" vertical="center"/>
      <protection hidden="1"/>
    </xf>
    <xf numFmtId="0" fontId="2" fillId="0" borderId="1" xfId="0" applyFont="1" applyFill="1" applyBorder="1" applyAlignment="1" applyProtection="1">
      <alignment vertical="center"/>
      <protection hidden="1"/>
    </xf>
    <xf numFmtId="0" fontId="91" fillId="0" borderId="10" xfId="0" applyFont="1" applyFill="1" applyBorder="1" applyAlignment="1" applyProtection="1">
      <alignment horizontal="center" vertical="center"/>
      <protection hidden="1"/>
    </xf>
    <xf numFmtId="0" fontId="8" fillId="0" borderId="6" xfId="0" applyFont="1" applyFill="1" applyBorder="1" applyAlignment="1" applyProtection="1">
      <alignment horizontal="left" vertical="center"/>
      <protection locked="0"/>
    </xf>
    <xf numFmtId="0" fontId="2" fillId="0" borderId="3" xfId="0" applyFont="1" applyBorder="1" applyAlignment="1" applyProtection="1">
      <alignment vertical="center"/>
      <protection hidden="1"/>
    </xf>
    <xf numFmtId="0" fontId="2" fillId="2" borderId="0" xfId="0" applyFont="1" applyFill="1" applyAlignment="1" applyProtection="1">
      <alignment vertical="center"/>
      <protection hidden="1"/>
    </xf>
    <xf numFmtId="0" fontId="0" fillId="0" borderId="0" xfId="0" applyFont="1" applyFill="1" applyBorder="1" applyAlignment="1" applyProtection="1">
      <alignment vertical="center"/>
      <protection hidden="1"/>
    </xf>
    <xf numFmtId="0" fontId="0" fillId="0" borderId="0" xfId="0" applyFont="1" applyFill="1" applyAlignment="1" applyProtection="1">
      <alignment vertical="center"/>
      <protection hidden="1"/>
    </xf>
    <xf numFmtId="0" fontId="0" fillId="0" borderId="0" xfId="0" applyFont="1" applyAlignment="1" applyProtection="1">
      <alignment vertical="center"/>
      <protection hidden="1"/>
    </xf>
    <xf numFmtId="49" fontId="0" fillId="0" borderId="10" xfId="0" applyNumberFormat="1" applyFont="1" applyBorder="1" applyAlignment="1">
      <alignment horizontal="center" vertical="center"/>
    </xf>
    <xf numFmtId="0" fontId="0" fillId="0" borderId="12" xfId="0" applyBorder="1" applyAlignment="1">
      <alignment vertical="center"/>
    </xf>
    <xf numFmtId="0" fontId="0" fillId="0" borderId="35" xfId="0" applyBorder="1" applyAlignment="1">
      <alignment vertical="center"/>
    </xf>
    <xf numFmtId="0" fontId="0" fillId="0" borderId="0" xfId="0" applyFont="1" applyFill="1" applyBorder="1" applyAlignment="1" applyProtection="1">
      <alignment horizontal="center" vertical="center"/>
      <protection locked="0"/>
    </xf>
    <xf numFmtId="0" fontId="0" fillId="0" borderId="63" xfId="0" applyFont="1" applyBorder="1" applyAlignment="1">
      <alignment vertical="center"/>
    </xf>
    <xf numFmtId="38" fontId="7" fillId="0" borderId="51" xfId="2" applyFont="1" applyFill="1" applyBorder="1" applyAlignment="1" applyProtection="1">
      <alignment vertical="center"/>
      <protection locked="0"/>
    </xf>
    <xf numFmtId="0" fontId="32" fillId="0" borderId="1" xfId="0" applyFont="1" applyFill="1" applyBorder="1" applyAlignment="1">
      <alignment vertical="center" wrapText="1"/>
    </xf>
    <xf numFmtId="0" fontId="8" fillId="2" borderId="18" xfId="0" applyFont="1" applyFill="1" applyBorder="1" applyAlignment="1">
      <alignment horizontal="center" vertical="center"/>
    </xf>
    <xf numFmtId="0" fontId="49" fillId="2" borderId="18" xfId="0" applyFont="1" applyFill="1" applyBorder="1" applyAlignment="1">
      <alignment horizontal="center" vertical="center"/>
    </xf>
    <xf numFmtId="0" fontId="70" fillId="0" borderId="0" xfId="0" applyFont="1" applyFill="1" applyBorder="1" applyAlignment="1">
      <alignment vertical="center"/>
    </xf>
    <xf numFmtId="0" fontId="49" fillId="0" borderId="0" xfId="0" applyFont="1" applyFill="1" applyBorder="1" applyAlignment="1">
      <alignment horizontal="center" vertical="center"/>
    </xf>
    <xf numFmtId="0" fontId="67" fillId="0" borderId="0" xfId="0" applyFont="1" applyFill="1" applyBorder="1" applyAlignment="1">
      <alignment vertical="center"/>
    </xf>
    <xf numFmtId="0" fontId="73" fillId="0" borderId="0" xfId="0" applyFont="1" applyFill="1" applyBorder="1" applyAlignment="1">
      <alignment vertical="center"/>
    </xf>
    <xf numFmtId="0" fontId="7" fillId="0" borderId="0" xfId="0" applyFont="1" applyFill="1" applyBorder="1" applyAlignment="1"/>
    <xf numFmtId="0" fontId="43" fillId="0" borderId="0" xfId="0" applyFont="1" applyFill="1" applyBorder="1" applyAlignment="1" applyProtection="1">
      <alignment horizontal="center" vertical="center"/>
      <protection hidden="1"/>
    </xf>
    <xf numFmtId="0" fontId="0" fillId="0" borderId="10" xfId="0" applyFont="1" applyFill="1" applyBorder="1" applyAlignment="1">
      <alignment horizontal="center" vertical="center"/>
    </xf>
    <xf numFmtId="0" fontId="0" fillId="0" borderId="10" xfId="0" applyFont="1" applyFill="1" applyBorder="1" applyAlignment="1">
      <alignment vertical="center"/>
    </xf>
    <xf numFmtId="0" fontId="0" fillId="0" borderId="1" xfId="0" applyFont="1" applyFill="1" applyBorder="1" applyAlignment="1">
      <alignment horizontal="center" vertical="center"/>
    </xf>
    <xf numFmtId="0" fontId="2" fillId="0" borderId="10" xfId="0" applyFont="1" applyFill="1" applyBorder="1" applyAlignment="1">
      <alignment vertical="center"/>
    </xf>
    <xf numFmtId="0" fontId="0" fillId="0" borderId="8" xfId="0" applyFont="1" applyFill="1" applyBorder="1" applyAlignment="1">
      <alignment vertical="center" wrapText="1"/>
    </xf>
    <xf numFmtId="0" fontId="2" fillId="0" borderId="1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Fill="1" applyBorder="1" applyAlignment="1">
      <alignment vertical="center" wrapText="1"/>
    </xf>
    <xf numFmtId="0" fontId="2" fillId="0" borderId="10"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2" fillId="0" borderId="3" xfId="0" applyFont="1" applyFill="1" applyBorder="1" applyAlignment="1">
      <alignment vertical="center" wrapText="1"/>
    </xf>
    <xf numFmtId="0" fontId="9" fillId="0" borderId="3" xfId="0" applyFont="1" applyFill="1" applyBorder="1" applyAlignment="1">
      <alignment horizontal="center" vertical="center"/>
    </xf>
    <xf numFmtId="49" fontId="7" fillId="11" borderId="14" xfId="0" applyNumberFormat="1" applyFont="1" applyFill="1" applyBorder="1" applyAlignment="1">
      <alignment horizontal="center" vertical="center"/>
    </xf>
    <xf numFmtId="0" fontId="0" fillId="11" borderId="8" xfId="0" applyFill="1" applyBorder="1" applyAlignment="1">
      <alignment vertical="center"/>
    </xf>
    <xf numFmtId="49" fontId="8" fillId="0" borderId="1" xfId="0" applyNumberFormat="1" applyFont="1" applyFill="1" applyBorder="1" applyAlignment="1" applyProtection="1">
      <alignment vertical="center"/>
      <protection hidden="1"/>
    </xf>
    <xf numFmtId="49" fontId="8" fillId="11" borderId="14" xfId="0" applyNumberFormat="1" applyFont="1" applyFill="1" applyBorder="1" applyAlignment="1" applyProtection="1">
      <alignment horizontal="center" vertical="center"/>
      <protection hidden="1"/>
    </xf>
    <xf numFmtId="49" fontId="8" fillId="11" borderId="8" xfId="0" applyNumberFormat="1" applyFont="1" applyFill="1" applyBorder="1" applyAlignment="1" applyProtection="1">
      <alignment vertical="center"/>
      <protection hidden="1"/>
    </xf>
    <xf numFmtId="49" fontId="8" fillId="11" borderId="1" xfId="0" applyNumberFormat="1" applyFont="1" applyFill="1" applyBorder="1" applyAlignment="1" applyProtection="1">
      <alignment vertical="center"/>
      <protection hidden="1"/>
    </xf>
    <xf numFmtId="0" fontId="8" fillId="0" borderId="8" xfId="0" applyFont="1" applyBorder="1" applyAlignment="1">
      <alignment vertical="center"/>
    </xf>
    <xf numFmtId="0" fontId="8" fillId="0" borderId="3" xfId="0" applyFont="1" applyBorder="1" applyAlignment="1">
      <alignment vertical="center"/>
    </xf>
    <xf numFmtId="185" fontId="6" fillId="0" borderId="14" xfId="0" applyNumberFormat="1" applyFont="1" applyFill="1" applyBorder="1" applyAlignment="1" applyProtection="1">
      <alignment horizontal="right" vertical="center"/>
      <protection hidden="1"/>
    </xf>
    <xf numFmtId="0" fontId="12" fillId="0" borderId="64" xfId="0" applyFont="1" applyFill="1" applyBorder="1" applyAlignment="1" applyProtection="1">
      <alignment vertical="center" wrapText="1"/>
      <protection hidden="1"/>
    </xf>
    <xf numFmtId="38" fontId="8" fillId="0" borderId="86" xfId="2" applyFont="1" applyFill="1" applyBorder="1" applyAlignment="1" applyProtection="1">
      <alignment vertical="center"/>
      <protection locked="0"/>
    </xf>
    <xf numFmtId="0" fontId="6" fillId="0" borderId="18" xfId="0" applyFont="1" applyBorder="1" applyAlignment="1" applyProtection="1">
      <alignment vertical="center" wrapText="1"/>
      <protection hidden="1"/>
    </xf>
    <xf numFmtId="0" fontId="0" fillId="0" borderId="0" xfId="0" applyFont="1" applyFill="1" applyBorder="1" applyAlignment="1">
      <alignment horizontal="center" vertical="center"/>
    </xf>
    <xf numFmtId="0" fontId="2" fillId="0" borderId="8" xfId="0" applyFont="1" applyFill="1" applyBorder="1" applyAlignment="1">
      <alignment vertical="center" wrapText="1"/>
    </xf>
    <xf numFmtId="0" fontId="43" fillId="0" borderId="2" xfId="0" applyFont="1" applyFill="1" applyBorder="1" applyAlignment="1" applyProtection="1">
      <alignment horizontal="center" vertical="center"/>
      <protection hidden="1"/>
    </xf>
    <xf numFmtId="0" fontId="2" fillId="0" borderId="14" xfId="0" applyFont="1" applyFill="1" applyBorder="1" applyAlignment="1">
      <alignment vertical="center"/>
    </xf>
    <xf numFmtId="0" fontId="0" fillId="0" borderId="1" xfId="0" applyFont="1" applyFill="1" applyBorder="1" applyAlignment="1">
      <alignment vertical="center" wrapText="1"/>
    </xf>
    <xf numFmtId="0" fontId="43" fillId="0" borderId="64" xfId="0" applyFont="1" applyFill="1" applyBorder="1" applyAlignment="1" applyProtection="1">
      <alignment horizontal="center" vertical="center"/>
      <protection hidden="1"/>
    </xf>
    <xf numFmtId="0" fontId="2" fillId="0" borderId="50" xfId="0" applyFont="1" applyFill="1" applyBorder="1" applyAlignment="1">
      <alignment vertical="center"/>
    </xf>
    <xf numFmtId="0" fontId="0" fillId="0" borderId="7" xfId="0" applyFont="1" applyFill="1" applyBorder="1" applyAlignment="1">
      <alignment vertical="center" wrapText="1"/>
    </xf>
    <xf numFmtId="0" fontId="43" fillId="0" borderId="40" xfId="0" applyFont="1" applyFill="1" applyBorder="1" applyAlignment="1" applyProtection="1">
      <alignment horizontal="center" vertical="center"/>
      <protection hidden="1"/>
    </xf>
    <xf numFmtId="0" fontId="43" fillId="0" borderId="39" xfId="0" applyFont="1" applyFill="1" applyBorder="1" applyAlignment="1" applyProtection="1">
      <alignment horizontal="center" vertical="center"/>
      <protection hidden="1"/>
    </xf>
    <xf numFmtId="0" fontId="43" fillId="0" borderId="1" xfId="0" applyFont="1" applyFill="1" applyBorder="1" applyAlignment="1" applyProtection="1">
      <alignment horizontal="center" vertical="center"/>
      <protection hidden="1"/>
    </xf>
    <xf numFmtId="49" fontId="8" fillId="0" borderId="1" xfId="0" applyNumberFormat="1" applyFont="1" applyFill="1" applyBorder="1" applyAlignment="1" applyProtection="1">
      <alignment horizontal="left" vertical="center" wrapText="1"/>
      <protection locked="0"/>
    </xf>
    <xf numFmtId="0" fontId="43" fillId="0" borderId="9" xfId="0" applyFont="1" applyFill="1" applyBorder="1" applyAlignment="1" applyProtection="1">
      <alignment horizontal="center" vertical="center"/>
      <protection hidden="1"/>
    </xf>
    <xf numFmtId="49" fontId="8" fillId="0" borderId="0" xfId="0" applyNumberFormat="1" applyFont="1" applyFill="1" applyBorder="1" applyAlignment="1" applyProtection="1">
      <alignment horizontal="left" vertical="center" wrapText="1"/>
      <protection locked="0"/>
    </xf>
    <xf numFmtId="0" fontId="108" fillId="0" borderId="4" xfId="0" applyFont="1" applyFill="1" applyBorder="1" applyAlignment="1" applyProtection="1">
      <alignment horizontal="center" vertical="center"/>
      <protection hidden="1"/>
    </xf>
    <xf numFmtId="49" fontId="8" fillId="0" borderId="31" xfId="0" applyNumberFormat="1" applyFont="1" applyFill="1" applyBorder="1" applyAlignment="1" applyProtection="1">
      <alignment horizontal="left" vertical="center" wrapText="1"/>
      <protection locked="0"/>
    </xf>
    <xf numFmtId="191" fontId="8" fillId="0" borderId="20" xfId="0" applyNumberFormat="1" applyFont="1" applyFill="1" applyBorder="1" applyAlignment="1" applyProtection="1">
      <alignment horizontal="left" vertical="center" wrapText="1"/>
    </xf>
    <xf numFmtId="191" fontId="8" fillId="0" borderId="3" xfId="0" applyNumberFormat="1" applyFont="1" applyFill="1" applyBorder="1" applyAlignment="1" applyProtection="1">
      <alignment horizontal="left" vertical="center" wrapText="1"/>
    </xf>
    <xf numFmtId="0" fontId="91" fillId="0" borderId="9" xfId="0" applyFont="1" applyFill="1" applyBorder="1" applyAlignment="1" applyProtection="1">
      <alignment horizontal="center" vertical="center"/>
      <protection hidden="1"/>
    </xf>
    <xf numFmtId="0" fontId="91" fillId="0" borderId="50" xfId="0" applyFont="1" applyFill="1" applyBorder="1" applyAlignment="1" applyProtection="1">
      <alignment horizontal="center" vertical="center"/>
      <protection hidden="1"/>
    </xf>
    <xf numFmtId="0" fontId="8" fillId="0" borderId="72" xfId="0" applyFont="1" applyBorder="1" applyAlignment="1" applyProtection="1">
      <alignment horizontal="right" vertical="center" wrapText="1"/>
      <protection hidden="1"/>
    </xf>
    <xf numFmtId="0" fontId="6" fillId="0" borderId="58" xfId="0" applyFont="1" applyBorder="1" applyAlignment="1" applyProtection="1">
      <alignment vertical="center" wrapText="1"/>
      <protection hidden="1"/>
    </xf>
    <xf numFmtId="0" fontId="24" fillId="0" borderId="0" xfId="0" applyFont="1" applyBorder="1" applyAlignment="1">
      <alignment horizontal="left" vertical="center"/>
    </xf>
    <xf numFmtId="0" fontId="17" fillId="0" borderId="0" xfId="0" applyFont="1" applyAlignment="1">
      <alignment horizontal="center" vertical="center"/>
    </xf>
    <xf numFmtId="0" fontId="24" fillId="0" borderId="0" xfId="0" applyFont="1" applyFill="1" applyBorder="1" applyAlignment="1">
      <alignment horizontal="left" vertical="center"/>
    </xf>
    <xf numFmtId="0" fontId="20" fillId="0" borderId="0" xfId="0" applyFont="1" applyAlignment="1">
      <alignment horizontal="center" vertical="center"/>
    </xf>
    <xf numFmtId="0" fontId="17" fillId="0" borderId="0" xfId="0" applyFont="1" applyAlignment="1">
      <alignment vertical="center" wrapText="1"/>
    </xf>
    <xf numFmtId="0" fontId="17" fillId="0" borderId="0" xfId="0" applyFont="1" applyAlignment="1">
      <alignment vertical="center"/>
    </xf>
    <xf numFmtId="0" fontId="28" fillId="0" borderId="6" xfId="0" applyFont="1" applyFill="1" applyBorder="1" applyAlignment="1">
      <alignment horizontal="center" vertical="center"/>
    </xf>
    <xf numFmtId="38" fontId="83" fillId="0" borderId="0" xfId="12" applyFont="1" applyAlignment="1">
      <alignment vertical="center"/>
    </xf>
    <xf numFmtId="38" fontId="33" fillId="0" borderId="0" xfId="12" applyFont="1" applyAlignment="1">
      <alignment horizontal="right" vertical="center"/>
    </xf>
    <xf numFmtId="38" fontId="33" fillId="0" borderId="0" xfId="12" applyFont="1" applyAlignment="1">
      <alignment vertical="center"/>
    </xf>
    <xf numFmtId="179" fontId="33" fillId="0" borderId="0" xfId="12" applyNumberFormat="1" applyFont="1" applyAlignment="1">
      <alignment vertical="center"/>
    </xf>
    <xf numFmtId="38" fontId="33" fillId="0" borderId="0" xfId="12" applyFont="1" applyAlignment="1">
      <alignment horizontal="center" vertical="center"/>
    </xf>
    <xf numFmtId="38" fontId="106" fillId="0" borderId="0" xfId="12" applyFont="1" applyAlignment="1">
      <alignment vertical="center"/>
    </xf>
    <xf numFmtId="179" fontId="33" fillId="0" borderId="2" xfId="12" applyNumberFormat="1" applyFont="1" applyBorder="1" applyAlignment="1">
      <alignment vertical="center"/>
    </xf>
    <xf numFmtId="38" fontId="33" fillId="0" borderId="0" xfId="12" applyFont="1" applyBorder="1" applyAlignment="1">
      <alignment horizontal="right" vertical="center"/>
    </xf>
    <xf numFmtId="38" fontId="33" fillId="0" borderId="0" xfId="12" applyFont="1" applyAlignment="1">
      <alignment vertical="center" wrapText="1"/>
    </xf>
    <xf numFmtId="179" fontId="33" fillId="0" borderId="2" xfId="12" applyNumberFormat="1" applyFont="1" applyBorder="1" applyAlignment="1">
      <alignment vertical="center" wrapText="1"/>
    </xf>
    <xf numFmtId="38" fontId="33" fillId="0" borderId="0" xfId="12" applyFont="1" applyBorder="1" applyAlignment="1">
      <alignment horizontal="right" vertical="center" wrapText="1"/>
    </xf>
    <xf numFmtId="38" fontId="33" fillId="0" borderId="0" xfId="12" applyFont="1" applyAlignment="1">
      <alignment horizontal="center" vertical="center" wrapText="1"/>
    </xf>
    <xf numFmtId="38" fontId="33" fillId="0" borderId="2" xfId="12" applyFont="1" applyBorder="1" applyAlignment="1">
      <alignment horizontal="right" vertical="center" wrapText="1"/>
    </xf>
    <xf numFmtId="38" fontId="33" fillId="0" borderId="8" xfId="12" applyFont="1" applyBorder="1" applyAlignment="1">
      <alignment horizontal="center" vertical="center"/>
    </xf>
    <xf numFmtId="179" fontId="33" fillId="0" borderId="8" xfId="12" applyNumberFormat="1" applyFont="1" applyBorder="1" applyAlignment="1">
      <alignment vertical="center"/>
    </xf>
    <xf numFmtId="179" fontId="33" fillId="0" borderId="3" xfId="12" applyNumberFormat="1" applyFont="1" applyBorder="1" applyAlignment="1">
      <alignment vertical="center"/>
    </xf>
    <xf numFmtId="38" fontId="83" fillId="0" borderId="0" xfId="2" applyFont="1" applyAlignment="1">
      <alignment vertical="center"/>
    </xf>
    <xf numFmtId="38" fontId="33" fillId="0" borderId="0" xfId="2" applyFont="1" applyAlignment="1">
      <alignment horizontal="right" vertical="center"/>
    </xf>
    <xf numFmtId="38" fontId="33" fillId="0" borderId="0" xfId="2" applyFont="1" applyAlignment="1">
      <alignment vertical="center"/>
    </xf>
    <xf numFmtId="179" fontId="33" fillId="0" borderId="0" xfId="2" applyNumberFormat="1" applyFont="1" applyAlignment="1">
      <alignment vertical="center"/>
    </xf>
    <xf numFmtId="38" fontId="33" fillId="0" borderId="0" xfId="2" applyFont="1" applyAlignment="1">
      <alignment horizontal="center" vertical="center"/>
    </xf>
    <xf numFmtId="0" fontId="110" fillId="0" borderId="0" xfId="0" applyFont="1" applyFill="1" applyAlignment="1">
      <alignment vertical="center"/>
    </xf>
    <xf numFmtId="0" fontId="111" fillId="0" borderId="0" xfId="0" applyFont="1" applyFill="1"/>
    <xf numFmtId="0" fontId="113" fillId="0" borderId="0" xfId="0" quotePrefix="1" applyFont="1" applyFill="1" applyAlignment="1">
      <alignment vertical="center"/>
    </xf>
    <xf numFmtId="0" fontId="2" fillId="0" borderId="0" xfId="0" applyFont="1" applyFill="1" applyAlignment="1">
      <alignment vertical="center"/>
    </xf>
    <xf numFmtId="0" fontId="91" fillId="0" borderId="40" xfId="0" applyFont="1" applyFill="1" applyBorder="1" applyAlignment="1" applyProtection="1">
      <alignment horizontal="center" vertical="center"/>
      <protection hidden="1"/>
    </xf>
    <xf numFmtId="0" fontId="105" fillId="0" borderId="0" xfId="0" applyFont="1" applyFill="1" applyAlignment="1" applyProtection="1">
      <alignment vertical="center"/>
      <protection hidden="1"/>
    </xf>
    <xf numFmtId="0" fontId="2" fillId="0" borderId="0" xfId="0" applyFont="1"/>
    <xf numFmtId="0" fontId="6" fillId="0" borderId="0" xfId="0" applyFont="1" applyAlignment="1">
      <alignment vertical="center"/>
    </xf>
    <xf numFmtId="0" fontId="91" fillId="0" borderId="96" xfId="0" applyFont="1" applyFill="1" applyBorder="1" applyAlignment="1" applyProtection="1">
      <alignment horizontal="center" vertical="center"/>
      <protection hidden="1"/>
    </xf>
    <xf numFmtId="0" fontId="0" fillId="0" borderId="0" xfId="0" applyFont="1" applyAlignment="1">
      <alignment vertical="center"/>
    </xf>
    <xf numFmtId="0" fontId="91" fillId="0" borderId="48" xfId="0" applyFont="1" applyFill="1" applyBorder="1" applyAlignment="1" applyProtection="1">
      <alignment horizontal="center" vertical="center"/>
      <protection hidden="1"/>
    </xf>
    <xf numFmtId="0" fontId="2" fillId="0" borderId="0" xfId="0" applyFont="1" applyAlignment="1">
      <alignment vertical="center"/>
    </xf>
    <xf numFmtId="0" fontId="115" fillId="0" borderId="10" xfId="0" applyFont="1" applyFill="1" applyBorder="1" applyAlignment="1">
      <alignment vertical="center"/>
    </xf>
    <xf numFmtId="0" fontId="115" fillId="0" borderId="8" xfId="0" applyFont="1" applyFill="1" applyBorder="1" applyAlignment="1">
      <alignment vertical="center"/>
    </xf>
    <xf numFmtId="0" fontId="115" fillId="0" borderId="3" xfId="0" applyFont="1" applyFill="1" applyBorder="1" applyAlignment="1">
      <alignment horizontal="center" vertical="center"/>
    </xf>
    <xf numFmtId="0" fontId="115" fillId="0" borderId="14" xfId="0" applyFont="1" applyFill="1" applyBorder="1" applyAlignment="1">
      <alignment vertical="center"/>
    </xf>
    <xf numFmtId="0" fontId="115" fillId="0" borderId="1" xfId="0" applyFont="1" applyFill="1" applyBorder="1" applyAlignment="1">
      <alignment vertical="center"/>
    </xf>
    <xf numFmtId="0" fontId="115" fillId="0" borderId="15" xfId="0" applyFont="1" applyFill="1" applyBorder="1" applyAlignment="1">
      <alignment vertical="center"/>
    </xf>
    <xf numFmtId="0" fontId="115" fillId="0" borderId="70" xfId="0" applyFont="1" applyFill="1" applyBorder="1" applyAlignment="1">
      <alignment vertical="center"/>
    </xf>
    <xf numFmtId="0" fontId="115" fillId="0" borderId="63" xfId="0" applyFont="1" applyFill="1" applyBorder="1" applyAlignment="1">
      <alignment vertical="center"/>
    </xf>
    <xf numFmtId="0" fontId="115" fillId="0" borderId="44" xfId="0" applyFont="1" applyFill="1" applyBorder="1" applyAlignment="1">
      <alignment vertical="center"/>
    </xf>
    <xf numFmtId="0" fontId="115" fillId="0" borderId="69" xfId="0" applyFont="1" applyFill="1" applyBorder="1" applyAlignment="1">
      <alignment vertical="center"/>
    </xf>
    <xf numFmtId="0" fontId="115" fillId="0" borderId="33" xfId="0" applyFont="1" applyFill="1" applyBorder="1" applyAlignment="1">
      <alignment horizontal="left" vertical="center" wrapText="1"/>
    </xf>
    <xf numFmtId="0" fontId="115" fillId="0" borderId="58" xfId="0" applyFont="1" applyFill="1" applyBorder="1" applyAlignment="1">
      <alignment horizontal="left" vertical="center" wrapText="1"/>
    </xf>
    <xf numFmtId="0" fontId="115" fillId="0" borderId="33" xfId="0" applyFont="1" applyFill="1" applyBorder="1" applyAlignment="1">
      <alignment vertical="center"/>
    </xf>
    <xf numFmtId="0" fontId="115" fillId="0" borderId="58" xfId="0" applyFont="1" applyFill="1" applyBorder="1" applyAlignment="1">
      <alignment vertical="center"/>
    </xf>
    <xf numFmtId="0" fontId="115" fillId="0" borderId="2" xfId="0" applyFont="1" applyFill="1" applyBorder="1" applyAlignment="1">
      <alignment vertical="center"/>
    </xf>
    <xf numFmtId="0" fontId="115" fillId="0" borderId="72" xfId="0" applyFont="1" applyFill="1" applyBorder="1" applyAlignment="1">
      <alignment vertical="center"/>
    </xf>
    <xf numFmtId="0" fontId="115" fillId="0" borderId="9" xfId="0" applyFont="1" applyFill="1" applyBorder="1" applyAlignment="1">
      <alignment vertical="center"/>
    </xf>
    <xf numFmtId="0" fontId="115" fillId="0" borderId="38" xfId="0" applyFont="1" applyFill="1" applyBorder="1" applyAlignment="1">
      <alignment vertical="center"/>
    </xf>
    <xf numFmtId="0" fontId="115" fillId="0" borderId="17" xfId="0" applyFont="1" applyFill="1" applyBorder="1" applyAlignment="1">
      <alignment vertical="center"/>
    </xf>
    <xf numFmtId="0" fontId="8" fillId="0" borderId="3" xfId="0" applyFont="1" applyFill="1" applyBorder="1" applyAlignment="1" applyProtection="1">
      <alignment horizontal="right" vertical="center"/>
    </xf>
    <xf numFmtId="0" fontId="8" fillId="0" borderId="20" xfId="0" applyFont="1" applyFill="1" applyBorder="1" applyAlignment="1" applyProtection="1">
      <alignment horizontal="right" vertical="center"/>
    </xf>
    <xf numFmtId="0" fontId="111" fillId="0" borderId="0" xfId="0" applyFont="1" applyFill="1" applyBorder="1" applyAlignment="1" applyProtection="1">
      <alignment vertical="center"/>
      <protection hidden="1"/>
    </xf>
    <xf numFmtId="0" fontId="112" fillId="0" borderId="0" xfId="0" applyFont="1" applyFill="1" applyBorder="1" applyAlignment="1" applyProtection="1">
      <alignment vertical="center"/>
      <protection hidden="1"/>
    </xf>
    <xf numFmtId="0" fontId="30" fillId="0" borderId="0" xfId="0" applyFont="1" applyAlignment="1">
      <alignment vertical="center" wrapText="1"/>
    </xf>
    <xf numFmtId="0" fontId="30" fillId="0" borderId="0" xfId="0" applyFont="1" applyAlignment="1">
      <alignment vertical="center"/>
    </xf>
    <xf numFmtId="0" fontId="25" fillId="0" borderId="0" xfId="0" applyFont="1" applyAlignment="1">
      <alignment vertical="center"/>
    </xf>
    <xf numFmtId="0" fontId="30" fillId="0" borderId="0" xfId="0" applyFont="1"/>
    <xf numFmtId="0" fontId="30" fillId="12" borderId="0" xfId="0" applyFont="1" applyFill="1" applyAlignment="1">
      <alignment vertical="center"/>
    </xf>
    <xf numFmtId="0" fontId="25" fillId="12" borderId="0" xfId="0" applyFont="1" applyFill="1" applyAlignment="1">
      <alignment vertical="center"/>
    </xf>
    <xf numFmtId="0" fontId="30" fillId="12" borderId="0" xfId="0" applyFont="1" applyFill="1"/>
    <xf numFmtId="0" fontId="16" fillId="12" borderId="0" xfId="0" applyFont="1" applyFill="1" applyAlignment="1">
      <alignment vertical="center"/>
    </xf>
    <xf numFmtId="0" fontId="117" fillId="0" borderId="8" xfId="0" applyFont="1" applyFill="1" applyBorder="1" applyAlignment="1">
      <alignment vertical="center"/>
    </xf>
    <xf numFmtId="0" fontId="117" fillId="0" borderId="8" xfId="0" applyFont="1" applyBorder="1" applyAlignment="1">
      <alignment vertical="center"/>
    </xf>
    <xf numFmtId="0" fontId="2" fillId="0" borderId="0" xfId="0" applyFont="1" applyAlignment="1">
      <alignment vertical="center"/>
    </xf>
    <xf numFmtId="0" fontId="28" fillId="0" borderId="6" xfId="0" applyFont="1" applyBorder="1" applyAlignment="1">
      <alignment horizontal="center" vertical="center"/>
    </xf>
    <xf numFmtId="0" fontId="8" fillId="0" borderId="0" xfId="0" applyNumberFormat="1" applyFont="1" applyFill="1" applyBorder="1" applyAlignment="1" applyProtection="1">
      <alignment vertical="center" wrapText="1"/>
      <protection hidden="1"/>
    </xf>
    <xf numFmtId="38" fontId="34" fillId="0" borderId="0" xfId="2" applyFont="1" applyFill="1" applyBorder="1" applyAlignment="1">
      <alignment horizontal="center" vertical="center"/>
    </xf>
    <xf numFmtId="0" fontId="2" fillId="0" borderId="0" xfId="0" applyFont="1" applyAlignment="1">
      <alignment vertical="center"/>
    </xf>
    <xf numFmtId="0" fontId="32" fillId="0" borderId="8" xfId="0" applyFont="1" applyFill="1" applyBorder="1" applyAlignment="1">
      <alignment horizontal="left" vertical="center"/>
    </xf>
    <xf numFmtId="0" fontId="32" fillId="0" borderId="0" xfId="0" applyFont="1" applyFill="1" applyAlignment="1">
      <alignment vertical="center"/>
    </xf>
    <xf numFmtId="49" fontId="0" fillId="0" borderId="12" xfId="0" applyNumberFormat="1" applyBorder="1" applyAlignment="1">
      <alignment vertical="center"/>
    </xf>
    <xf numFmtId="0" fontId="43" fillId="5" borderId="52" xfId="0" applyFont="1" applyFill="1" applyBorder="1" applyAlignment="1" applyProtection="1">
      <alignment horizontal="center" vertical="center"/>
      <protection hidden="1"/>
    </xf>
    <xf numFmtId="49" fontId="0" fillId="0" borderId="9" xfId="0" applyNumberFormat="1" applyBorder="1" applyAlignment="1">
      <alignment vertical="center"/>
    </xf>
    <xf numFmtId="0" fontId="0" fillId="0" borderId="0" xfId="0" applyFill="1" applyBorder="1" applyAlignment="1">
      <alignment vertical="center"/>
    </xf>
    <xf numFmtId="0" fontId="0" fillId="0" borderId="16" xfId="0" applyFill="1" applyBorder="1" applyAlignment="1">
      <alignment vertical="center"/>
    </xf>
    <xf numFmtId="38" fontId="7" fillId="5" borderId="17" xfId="2" applyFont="1" applyFill="1" applyBorder="1" applyAlignment="1" applyProtection="1">
      <alignment vertical="center"/>
      <protection locked="0"/>
    </xf>
    <xf numFmtId="38" fontId="7" fillId="5" borderId="44" xfId="2" applyFont="1" applyFill="1" applyBorder="1" applyAlignment="1" applyProtection="1">
      <alignment vertical="center"/>
      <protection locked="0"/>
    </xf>
    <xf numFmtId="0" fontId="0" fillId="0" borderId="19" xfId="0" applyFill="1" applyBorder="1" applyAlignment="1">
      <alignment vertical="center"/>
    </xf>
    <xf numFmtId="49" fontId="0" fillId="0" borderId="14" xfId="0" applyNumberFormat="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49" fontId="0" fillId="0" borderId="52" xfId="0" applyNumberFormat="1" applyBorder="1" applyAlignment="1">
      <alignment horizontal="center" vertical="center"/>
    </xf>
    <xf numFmtId="49" fontId="0" fillId="0" borderId="33" xfId="0" applyNumberFormat="1" applyBorder="1" applyAlignment="1">
      <alignment horizontal="center" vertical="center"/>
    </xf>
    <xf numFmtId="0" fontId="0" fillId="0" borderId="33" xfId="0" applyBorder="1" applyAlignment="1">
      <alignment vertical="center"/>
    </xf>
    <xf numFmtId="0" fontId="0" fillId="0" borderId="58" xfId="0" applyBorder="1" applyAlignment="1">
      <alignment vertical="center"/>
    </xf>
    <xf numFmtId="38" fontId="2" fillId="0" borderId="15" xfId="2" applyFont="1" applyFill="1" applyBorder="1" applyAlignment="1" applyProtection="1">
      <alignment vertical="center"/>
      <protection locked="0"/>
    </xf>
    <xf numFmtId="38" fontId="2" fillId="0" borderId="31" xfId="2" applyFont="1" applyFill="1" applyBorder="1" applyAlignment="1" applyProtection="1">
      <alignment vertical="center"/>
      <protection locked="0"/>
    </xf>
    <xf numFmtId="0" fontId="6" fillId="0" borderId="0" xfId="13" applyFont="1" applyAlignment="1">
      <alignment vertical="center"/>
    </xf>
    <xf numFmtId="0" fontId="10" fillId="0" borderId="0" xfId="13" applyFont="1" applyAlignment="1">
      <alignment vertical="center"/>
    </xf>
    <xf numFmtId="0" fontId="6" fillId="0" borderId="10" xfId="13" applyFont="1" applyBorder="1" applyAlignment="1">
      <alignment vertical="center"/>
    </xf>
    <xf numFmtId="0" fontId="2" fillId="0" borderId="8" xfId="13" applyBorder="1" applyAlignment="1">
      <alignment vertical="center"/>
    </xf>
    <xf numFmtId="38" fontId="6" fillId="0" borderId="6" xfId="12" applyFont="1" applyFill="1" applyBorder="1" applyAlignment="1" applyProtection="1">
      <alignment vertical="center"/>
      <protection locked="0"/>
    </xf>
    <xf numFmtId="0" fontId="12" fillId="0" borderId="0" xfId="0" applyFont="1" applyFill="1" applyAlignment="1">
      <alignment vertical="center"/>
    </xf>
    <xf numFmtId="49" fontId="8" fillId="0" borderId="3" xfId="0" applyNumberFormat="1" applyFont="1" applyFill="1" applyBorder="1" applyAlignment="1" applyProtection="1">
      <alignment horizontal="left" vertical="center" wrapText="1"/>
    </xf>
    <xf numFmtId="0" fontId="0" fillId="0" borderId="22" xfId="0" applyFont="1" applyFill="1" applyBorder="1" applyAlignment="1">
      <alignment vertical="center" wrapText="1"/>
    </xf>
    <xf numFmtId="49" fontId="2" fillId="0" borderId="14" xfId="0" applyNumberFormat="1" applyFont="1" applyBorder="1" applyAlignment="1">
      <alignment horizontal="center" vertical="center"/>
    </xf>
    <xf numFmtId="49" fontId="2" fillId="0" borderId="52" xfId="0" applyNumberFormat="1" applyFont="1" applyFill="1" applyBorder="1" applyAlignment="1">
      <alignment horizontal="center" vertical="center"/>
    </xf>
    <xf numFmtId="49" fontId="2" fillId="0" borderId="72" xfId="0" applyNumberFormat="1" applyFont="1" applyBorder="1" applyAlignment="1">
      <alignment horizontal="center" vertical="center"/>
    </xf>
    <xf numFmtId="0" fontId="0" fillId="0" borderId="21" xfId="0" applyBorder="1" applyAlignment="1">
      <alignment vertical="center"/>
    </xf>
    <xf numFmtId="0" fontId="88" fillId="0" borderId="21" xfId="0" applyFont="1" applyFill="1" applyBorder="1" applyAlignment="1">
      <alignment vertical="center"/>
    </xf>
    <xf numFmtId="0" fontId="2" fillId="0" borderId="0" xfId="0" applyFont="1" applyAlignment="1" applyProtection="1">
      <alignment horizontal="centerContinuous" vertical="center"/>
      <protection hidden="1"/>
    </xf>
    <xf numFmtId="0" fontId="12" fillId="0" borderId="0" xfId="0" applyFont="1" applyAlignment="1" applyProtection="1">
      <alignment vertical="center"/>
      <protection hidden="1"/>
    </xf>
    <xf numFmtId="0" fontId="6" fillId="11" borderId="4" xfId="0" applyFont="1" applyFill="1" applyBorder="1" applyAlignment="1" applyProtection="1">
      <alignment horizontal="center" vertical="center"/>
      <protection hidden="1"/>
    </xf>
    <xf numFmtId="0" fontId="2" fillId="11" borderId="41" xfId="0" applyFont="1" applyFill="1" applyBorder="1" applyAlignment="1" applyProtection="1">
      <alignment vertical="center"/>
      <protection locked="0"/>
    </xf>
    <xf numFmtId="0" fontId="2" fillId="0" borderId="0" xfId="0" applyFont="1" applyAlignment="1">
      <alignment horizontal="centerContinuous" vertical="center"/>
    </xf>
    <xf numFmtId="0" fontId="2" fillId="5" borderId="10" xfId="0" applyFont="1" applyFill="1" applyBorder="1" applyAlignment="1">
      <alignment vertical="center"/>
    </xf>
    <xf numFmtId="0" fontId="2" fillId="5" borderId="3" xfId="0" applyFont="1" applyFill="1" applyBorder="1" applyAlignment="1">
      <alignment vertical="center"/>
    </xf>
    <xf numFmtId="0" fontId="6" fillId="0" borderId="0" xfId="0" applyFont="1" applyAlignment="1">
      <alignment horizontal="center" vertical="center"/>
    </xf>
    <xf numFmtId="0" fontId="6" fillId="0" borderId="0" xfId="0" applyFont="1" applyAlignment="1" applyProtection="1">
      <alignment horizontal="center" vertical="center"/>
      <protection hidden="1"/>
    </xf>
    <xf numFmtId="0" fontId="28" fillId="0" borderId="10" xfId="0" applyFont="1" applyBorder="1" applyAlignment="1">
      <alignment vertical="center"/>
    </xf>
    <xf numFmtId="0" fontId="28" fillId="0" borderId="8" xfId="0" applyFont="1" applyBorder="1" applyAlignment="1">
      <alignment vertical="center"/>
    </xf>
    <xf numFmtId="0" fontId="28" fillId="0" borderId="3" xfId="0" applyFont="1" applyBorder="1" applyAlignment="1">
      <alignment vertical="center"/>
    </xf>
    <xf numFmtId="3" fontId="8" fillId="0" borderId="41" xfId="0" applyNumberFormat="1" applyFont="1" applyFill="1" applyBorder="1" applyAlignment="1" applyProtection="1">
      <alignment vertical="center"/>
      <protection locked="0"/>
    </xf>
    <xf numFmtId="0" fontId="8" fillId="0" borderId="12" xfId="0" applyFont="1" applyBorder="1" applyAlignment="1" applyProtection="1">
      <alignment vertical="center"/>
      <protection hidden="1"/>
    </xf>
    <xf numFmtId="0" fontId="112" fillId="0" borderId="19" xfId="0" applyFont="1" applyBorder="1" applyAlignment="1" applyProtection="1">
      <alignment horizontal="center" vertical="center"/>
      <protection hidden="1"/>
    </xf>
    <xf numFmtId="0" fontId="8" fillId="0" borderId="20" xfId="0" applyFont="1" applyBorder="1" applyAlignment="1" applyProtection="1">
      <alignment horizontal="center" vertical="center"/>
      <protection hidden="1"/>
    </xf>
    <xf numFmtId="0" fontId="0" fillId="0" borderId="35" xfId="0" applyBorder="1" applyAlignment="1" applyProtection="1">
      <alignment vertical="center"/>
      <protection hidden="1"/>
    </xf>
    <xf numFmtId="0" fontId="112" fillId="0" borderId="21" xfId="0" applyFont="1" applyBorder="1" applyAlignment="1" applyProtection="1">
      <alignment horizontal="center" vertical="center"/>
      <protection hidden="1"/>
    </xf>
    <xf numFmtId="0" fontId="8" fillId="0" borderId="31" xfId="0" applyFont="1" applyBorder="1" applyAlignment="1" applyProtection="1">
      <alignment horizontal="center" vertical="center"/>
      <protection hidden="1"/>
    </xf>
    <xf numFmtId="0" fontId="8" fillId="0" borderId="10" xfId="0" applyFont="1" applyBorder="1" applyAlignment="1" applyProtection="1">
      <alignment horizontal="centerContinuous" vertical="center"/>
      <protection hidden="1"/>
    </xf>
    <xf numFmtId="0" fontId="0" fillId="0" borderId="8" xfId="0" applyBorder="1" applyAlignment="1" applyProtection="1">
      <alignment horizontal="centerContinuous" vertical="center"/>
      <protection hidden="1"/>
    </xf>
    <xf numFmtId="0" fontId="0" fillId="0" borderId="3" xfId="0" applyBorder="1" applyAlignment="1" applyProtection="1">
      <alignment horizontal="centerContinuous" vertical="center"/>
      <protection hidden="1"/>
    </xf>
    <xf numFmtId="0" fontId="8" fillId="0" borderId="42" xfId="0" applyFont="1" applyBorder="1" applyAlignment="1" applyProtection="1">
      <alignment horizontal="center"/>
      <protection hidden="1"/>
    </xf>
    <xf numFmtId="0" fontId="8" fillId="0" borderId="43" xfId="0" applyFont="1" applyBorder="1" applyAlignment="1" applyProtection="1">
      <alignment horizontal="center" vertical="top"/>
      <protection hidden="1"/>
    </xf>
    <xf numFmtId="0" fontId="8" fillId="0" borderId="18" xfId="0" applyFont="1" applyBorder="1" applyAlignment="1" applyProtection="1">
      <alignment horizontal="center"/>
      <protection hidden="1"/>
    </xf>
    <xf numFmtId="0" fontId="7" fillId="0" borderId="20"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7" fillId="0" borderId="1" xfId="0" applyFont="1" applyFill="1" applyBorder="1" applyAlignment="1" applyProtection="1">
      <alignment vertical="center"/>
      <protection hidden="1"/>
    </xf>
    <xf numFmtId="0" fontId="7" fillId="0" borderId="1" xfId="0" applyFont="1" applyFill="1" applyBorder="1" applyAlignment="1" applyProtection="1">
      <alignment horizontal="centerContinuous" vertical="center"/>
      <protection hidden="1"/>
    </xf>
    <xf numFmtId="0" fontId="12" fillId="0" borderId="0" xfId="0" applyFont="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10" xfId="0" applyFont="1" applyBorder="1" applyAlignment="1" applyProtection="1">
      <alignment vertical="center"/>
      <protection hidden="1"/>
    </xf>
    <xf numFmtId="0" fontId="2" fillId="0" borderId="8" xfId="0" applyFont="1" applyBorder="1" applyAlignment="1" applyProtection="1">
      <alignment vertical="center"/>
      <protection hidden="1"/>
    </xf>
    <xf numFmtId="0" fontId="12" fillId="0" borderId="4"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locked="0"/>
    </xf>
    <xf numFmtId="0" fontId="8" fillId="0" borderId="26" xfId="0" applyFont="1" applyBorder="1" applyAlignment="1" applyProtection="1">
      <alignment horizontal="center" vertical="center"/>
      <protection hidden="1"/>
    </xf>
    <xf numFmtId="0" fontId="8" fillId="0" borderId="6" xfId="7" applyFont="1" applyBorder="1" applyAlignment="1" applyProtection="1">
      <alignment horizontal="center" vertical="center"/>
      <protection hidden="1"/>
    </xf>
    <xf numFmtId="0" fontId="0" fillId="0" borderId="8" xfId="0" applyBorder="1" applyAlignment="1" applyProtection="1">
      <alignment vertical="center"/>
      <protection hidden="1"/>
    </xf>
    <xf numFmtId="0" fontId="0" fillId="0" borderId="3" xfId="0" applyBorder="1" applyAlignment="1" applyProtection="1">
      <alignment vertical="center"/>
      <protection hidden="1"/>
    </xf>
    <xf numFmtId="0" fontId="8" fillId="0" borderId="30"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8" fillId="0" borderId="3" xfId="0" applyFont="1" applyBorder="1" applyAlignment="1" applyProtection="1">
      <alignment horizontal="center" vertical="center" wrapText="1"/>
      <protection locked="0"/>
    </xf>
    <xf numFmtId="0" fontId="6" fillId="0" borderId="8" xfId="0" applyFont="1" applyBorder="1" applyAlignment="1" applyProtection="1">
      <alignment vertical="center"/>
      <protection hidden="1"/>
    </xf>
    <xf numFmtId="0" fontId="8" fillId="0" borderId="18" xfId="0" applyFont="1" applyBorder="1" applyAlignment="1" applyProtection="1">
      <alignment horizontal="center" vertical="center"/>
      <protection hidden="1"/>
    </xf>
    <xf numFmtId="0" fontId="0" fillId="5" borderId="15" xfId="0" applyFill="1" applyBorder="1" applyAlignment="1" applyProtection="1">
      <alignment vertical="center"/>
      <protection hidden="1"/>
    </xf>
    <xf numFmtId="0" fontId="8" fillId="0" borderId="8" xfId="0" applyFont="1" applyBorder="1" applyAlignment="1" applyProtection="1">
      <alignment vertical="center"/>
      <protection hidden="1"/>
    </xf>
    <xf numFmtId="0" fontId="0" fillId="5" borderId="3" xfId="0" applyFill="1" applyBorder="1" applyAlignment="1" applyProtection="1">
      <alignment vertical="center"/>
      <protection hidden="1"/>
    </xf>
    <xf numFmtId="0" fontId="6" fillId="0" borderId="18" xfId="0" applyFont="1" applyBorder="1" applyAlignment="1" applyProtection="1">
      <alignment vertical="center"/>
      <protection hidden="1"/>
    </xf>
    <xf numFmtId="0" fontId="8" fillId="0" borderId="12" xfId="0" applyFont="1" applyBorder="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8" fillId="0" borderId="16" xfId="0" applyFont="1" applyBorder="1" applyAlignment="1" applyProtection="1">
      <alignment horizontal="left" vertical="center" indent="6"/>
      <protection hidden="1"/>
    </xf>
    <xf numFmtId="0" fontId="8" fillId="0" borderId="70" xfId="0" applyFont="1" applyBorder="1" applyAlignment="1" applyProtection="1">
      <alignment horizontal="center" vertical="center"/>
      <protection hidden="1"/>
    </xf>
    <xf numFmtId="0" fontId="8" fillId="0" borderId="44"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2" fontId="8" fillId="0" borderId="44" xfId="0" applyNumberFormat="1" applyFont="1" applyBorder="1" applyAlignment="1" applyProtection="1">
      <alignment vertical="center"/>
      <protection locked="0"/>
    </xf>
    <xf numFmtId="0" fontId="8" fillId="0" borderId="28" xfId="0" applyFont="1" applyBorder="1" applyAlignment="1" applyProtection="1">
      <alignment vertical="center"/>
      <protection hidden="1"/>
    </xf>
    <xf numFmtId="0" fontId="2" fillId="0" borderId="9" xfId="0" applyFont="1" applyBorder="1" applyAlignment="1" applyProtection="1">
      <alignment horizontal="center" vertical="center"/>
      <protection hidden="1"/>
    </xf>
    <xf numFmtId="0" fontId="8" fillId="0" borderId="35"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2" fillId="0" borderId="2" xfId="0" applyFont="1" applyBorder="1" applyAlignment="1" applyProtection="1">
      <alignment vertical="center"/>
      <protection hidden="1"/>
    </xf>
    <xf numFmtId="0" fontId="8" fillId="0" borderId="36" xfId="0" applyFont="1" applyBorder="1" applyAlignment="1" applyProtection="1">
      <alignment vertical="center"/>
      <protection hidden="1"/>
    </xf>
    <xf numFmtId="0" fontId="8" fillId="0" borderId="15" xfId="0" applyFont="1" applyBorder="1" applyAlignment="1" applyProtection="1">
      <alignment horizontal="right" vertical="center"/>
      <protection hidden="1"/>
    </xf>
    <xf numFmtId="0" fontId="8" fillId="0" borderId="37" xfId="0" applyFont="1" applyBorder="1" applyAlignment="1" applyProtection="1">
      <alignment vertical="center"/>
      <protection hidden="1"/>
    </xf>
    <xf numFmtId="0" fontId="8" fillId="0" borderId="16" xfId="0" applyFont="1" applyBorder="1" applyAlignment="1" applyProtection="1">
      <alignment horizontal="right" vertical="center"/>
      <protection hidden="1"/>
    </xf>
    <xf numFmtId="0" fontId="8" fillId="0" borderId="5" xfId="0" applyFont="1" applyBorder="1" applyAlignment="1" applyProtection="1">
      <alignment vertical="center"/>
      <protection hidden="1"/>
    </xf>
    <xf numFmtId="0" fontId="8" fillId="0" borderId="47" xfId="0" applyFont="1" applyBorder="1" applyAlignment="1" applyProtection="1">
      <alignment horizontal="right" vertical="center"/>
      <protection hidden="1"/>
    </xf>
    <xf numFmtId="0" fontId="8" fillId="0" borderId="38" xfId="0" applyFont="1" applyBorder="1" applyAlignment="1" applyProtection="1">
      <alignment vertical="center"/>
      <protection hidden="1"/>
    </xf>
    <xf numFmtId="38" fontId="8" fillId="11" borderId="8" xfId="0" applyNumberFormat="1" applyFont="1" applyFill="1" applyBorder="1" applyAlignment="1" applyProtection="1">
      <alignment vertical="center"/>
      <protection hidden="1"/>
    </xf>
    <xf numFmtId="49" fontId="8" fillId="0" borderId="42" xfId="0" applyNumberFormat="1" applyFont="1" applyFill="1" applyBorder="1" applyAlignment="1" applyProtection="1">
      <alignment horizontal="center" vertical="center"/>
      <protection hidden="1"/>
    </xf>
    <xf numFmtId="49" fontId="8" fillId="0" borderId="43" xfId="0" applyNumberFormat="1" applyFont="1" applyFill="1" applyBorder="1" applyAlignment="1" applyProtection="1">
      <alignment horizontal="center" vertical="center"/>
      <protection hidden="1"/>
    </xf>
    <xf numFmtId="49" fontId="8" fillId="0" borderId="72" xfId="0" applyNumberFormat="1" applyFont="1" applyBorder="1" applyAlignment="1" applyProtection="1">
      <alignment vertical="center"/>
      <protection hidden="1"/>
    </xf>
    <xf numFmtId="49" fontId="8" fillId="0" borderId="71" xfId="0" applyNumberFormat="1" applyFont="1" applyBorder="1" applyAlignment="1" applyProtection="1">
      <alignment vertical="center"/>
      <protection hidden="1"/>
    </xf>
    <xf numFmtId="49" fontId="8" fillId="0" borderId="38" xfId="0" applyNumberFormat="1" applyFont="1" applyBorder="1" applyAlignment="1" applyProtection="1">
      <alignment vertical="center"/>
      <protection hidden="1"/>
    </xf>
    <xf numFmtId="38" fontId="8" fillId="0" borderId="16" xfId="2" applyFont="1" applyFill="1" applyBorder="1" applyAlignment="1" applyProtection="1">
      <alignment vertical="center"/>
      <protection locked="0"/>
    </xf>
    <xf numFmtId="38" fontId="8" fillId="0" borderId="20" xfId="2" applyFont="1" applyFill="1" applyBorder="1" applyAlignment="1" applyProtection="1">
      <alignment vertical="center"/>
    </xf>
    <xf numFmtId="0" fontId="8" fillId="0" borderId="19" xfId="0" applyFont="1" applyFill="1" applyBorder="1" applyAlignment="1" applyProtection="1">
      <alignment horizontal="center" vertical="center"/>
      <protection hidden="1"/>
    </xf>
    <xf numFmtId="38" fontId="8" fillId="0" borderId="104" xfId="2" applyFont="1" applyFill="1" applyBorder="1" applyAlignment="1" applyProtection="1">
      <alignment vertical="center"/>
      <protection hidden="1"/>
    </xf>
    <xf numFmtId="49" fontId="8" fillId="0" borderId="19" xfId="0" applyNumberFormat="1" applyFont="1" applyFill="1" applyBorder="1" applyAlignment="1" applyProtection="1">
      <alignment vertical="center"/>
      <protection hidden="1"/>
    </xf>
    <xf numFmtId="49" fontId="8" fillId="0" borderId="70" xfId="0" applyNumberFormat="1" applyFont="1" applyFill="1" applyBorder="1" applyAlignment="1" applyProtection="1">
      <alignment vertical="center"/>
      <protection hidden="1"/>
    </xf>
    <xf numFmtId="49" fontId="8" fillId="0" borderId="63" xfId="0" applyNumberFormat="1" applyFont="1" applyFill="1" applyBorder="1" applyAlignment="1" applyProtection="1">
      <alignment vertical="center"/>
      <protection hidden="1"/>
    </xf>
    <xf numFmtId="49" fontId="8" fillId="0" borderId="21" xfId="0" applyNumberFormat="1" applyFont="1" applyFill="1" applyBorder="1" applyAlignment="1" applyProtection="1">
      <alignment vertical="center"/>
      <protection hidden="1"/>
    </xf>
    <xf numFmtId="38" fontId="8" fillId="0" borderId="13" xfId="2" applyFont="1" applyFill="1" applyBorder="1" applyAlignment="1" applyProtection="1">
      <alignment vertical="center"/>
    </xf>
    <xf numFmtId="38" fontId="8" fillId="0" borderId="15" xfId="2" applyFont="1" applyFill="1" applyBorder="1" applyAlignment="1" applyProtection="1">
      <alignment vertical="center"/>
    </xf>
    <xf numFmtId="38" fontId="8" fillId="0" borderId="122" xfId="2" applyFont="1" applyFill="1" applyBorder="1" applyAlignment="1" applyProtection="1">
      <alignment vertical="center"/>
      <protection hidden="1"/>
    </xf>
    <xf numFmtId="38" fontId="8" fillId="0" borderId="62" xfId="2" applyFont="1" applyFill="1" applyBorder="1" applyAlignment="1" applyProtection="1">
      <alignment vertical="center"/>
      <protection locked="0"/>
    </xf>
    <xf numFmtId="0" fontId="8" fillId="0" borderId="3" xfId="0" applyFont="1" applyBorder="1" applyAlignment="1" applyProtection="1">
      <alignment horizontal="center" vertical="center"/>
      <protection hidden="1"/>
    </xf>
    <xf numFmtId="0" fontId="8" fillId="0" borderId="3" xfId="0" applyFont="1" applyBorder="1" applyAlignment="1" applyProtection="1">
      <alignment horizontal="left" vertical="center" indent="1"/>
      <protection hidden="1"/>
    </xf>
    <xf numFmtId="0" fontId="6" fillId="11" borderId="3" xfId="0" applyFont="1" applyFill="1" applyBorder="1" applyAlignment="1" applyProtection="1">
      <alignment vertical="center" wrapText="1"/>
      <protection locked="0"/>
    </xf>
    <xf numFmtId="0" fontId="108" fillId="0" borderId="4" xfId="0" applyFont="1" applyBorder="1" applyAlignment="1" applyProtection="1">
      <alignment horizontal="center" vertical="center"/>
      <protection hidden="1"/>
    </xf>
    <xf numFmtId="0" fontId="6" fillId="0" borderId="3" xfId="0" applyFont="1" applyBorder="1" applyAlignment="1" applyProtection="1">
      <alignment horizontal="center" vertical="center" wrapText="1"/>
      <protection hidden="1"/>
    </xf>
    <xf numFmtId="0" fontId="6" fillId="11" borderId="3" xfId="0" applyFont="1" applyFill="1" applyBorder="1" applyAlignment="1" applyProtection="1">
      <alignment horizontal="center" vertical="center" wrapText="1"/>
      <protection locked="0"/>
    </xf>
    <xf numFmtId="0" fontId="6" fillId="0" borderId="3" xfId="0" applyFont="1" applyBorder="1" applyAlignment="1" applyProtection="1">
      <alignment vertical="center" wrapText="1"/>
      <protection locked="0"/>
    </xf>
    <xf numFmtId="0" fontId="6" fillId="0" borderId="3" xfId="0" applyFont="1" applyBorder="1" applyAlignment="1" applyProtection="1">
      <alignment horizontal="center" vertical="center" wrapText="1"/>
      <protection locked="0"/>
    </xf>
    <xf numFmtId="0" fontId="0" fillId="0" borderId="0" xfId="0" applyProtection="1">
      <protection hidden="1"/>
    </xf>
    <xf numFmtId="0" fontId="2" fillId="0" borderId="0" xfId="0" applyFont="1" applyProtection="1">
      <protection hidden="1"/>
    </xf>
    <xf numFmtId="0" fontId="8" fillId="0" borderId="10" xfId="0" applyFont="1" applyBorder="1" applyAlignment="1" applyProtection="1">
      <alignment horizontal="center" vertical="center"/>
      <protection hidden="1"/>
    </xf>
    <xf numFmtId="0" fontId="6"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8" fillId="0" borderId="0" xfId="0" applyFont="1" applyAlignment="1" applyProtection="1">
      <alignment horizontal="left" vertical="center" indent="1"/>
      <protection hidden="1"/>
    </xf>
    <xf numFmtId="0" fontId="14" fillId="0" borderId="0" xfId="0" applyFont="1" applyAlignment="1" applyProtection="1">
      <alignment horizontal="left" vertical="center" inden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Continuous" vertical="center" wrapText="1"/>
      <protection hidden="1"/>
    </xf>
    <xf numFmtId="0" fontId="14" fillId="0" borderId="0" xfId="0" applyFont="1" applyProtection="1">
      <protection hidden="1"/>
    </xf>
    <xf numFmtId="0" fontId="2" fillId="0" borderId="6"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66" xfId="0" applyFont="1" applyBorder="1" applyAlignment="1" applyProtection="1">
      <alignment horizontal="center" vertical="center"/>
      <protection hidden="1"/>
    </xf>
    <xf numFmtId="0" fontId="2" fillId="0" borderId="6" xfId="0" applyFont="1" applyBorder="1" applyAlignment="1" applyProtection="1">
      <alignment vertical="center"/>
      <protection hidden="1"/>
    </xf>
    <xf numFmtId="0" fontId="2" fillId="0" borderId="15" xfId="0" applyFont="1" applyBorder="1" applyAlignment="1" applyProtection="1">
      <alignment vertical="center"/>
      <protection hidden="1"/>
    </xf>
    <xf numFmtId="0" fontId="12" fillId="0" borderId="64" xfId="0" applyFont="1" applyBorder="1" applyAlignment="1" applyProtection="1">
      <alignment horizontal="center" vertical="center"/>
      <protection hidden="1"/>
    </xf>
    <xf numFmtId="0" fontId="2" fillId="5" borderId="3" xfId="0" applyFont="1" applyFill="1" applyBorder="1" applyAlignment="1" applyProtection="1">
      <alignment vertical="center"/>
      <protection hidden="1"/>
    </xf>
    <xf numFmtId="0" fontId="2" fillId="5" borderId="2" xfId="0" applyFont="1" applyFill="1" applyBorder="1" applyAlignment="1" applyProtection="1">
      <alignment vertical="center"/>
      <protection hidden="1"/>
    </xf>
    <xf numFmtId="0" fontId="2" fillId="5" borderId="16" xfId="0" applyFont="1" applyFill="1" applyBorder="1" applyAlignment="1" applyProtection="1">
      <alignment vertical="center"/>
      <protection hidden="1"/>
    </xf>
    <xf numFmtId="0" fontId="2" fillId="5" borderId="17"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8" fillId="5" borderId="9"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2" fillId="0" borderId="16" xfId="0" applyFont="1" applyBorder="1" applyAlignment="1" applyProtection="1">
      <alignment vertical="center"/>
      <protection hidden="1"/>
    </xf>
    <xf numFmtId="0" fontId="8" fillId="0" borderId="15" xfId="0" applyFont="1" applyBorder="1" applyAlignment="1" applyProtection="1">
      <alignment horizontal="center" vertical="center"/>
      <protection hidden="1"/>
    </xf>
    <xf numFmtId="192" fontId="0" fillId="0" borderId="96" xfId="0" applyNumberFormat="1" applyBorder="1" applyAlignment="1" applyProtection="1">
      <alignment vertical="center"/>
      <protection hidden="1"/>
    </xf>
    <xf numFmtId="193" fontId="0" fillId="0" borderId="51" xfId="0" applyNumberFormat="1" applyBorder="1" applyAlignment="1" applyProtection="1">
      <alignment horizontal="right" vertical="center"/>
      <protection hidden="1"/>
    </xf>
    <xf numFmtId="192" fontId="119" fillId="0" borderId="52" xfId="0" applyNumberFormat="1" applyFont="1" applyBorder="1" applyAlignment="1" applyProtection="1">
      <alignment vertical="center"/>
      <protection hidden="1"/>
    </xf>
    <xf numFmtId="0" fontId="8" fillId="0" borderId="0" xfId="0" applyFont="1" applyProtection="1">
      <protection hidden="1"/>
    </xf>
    <xf numFmtId="192" fontId="117" fillId="0" borderId="52" xfId="0" applyNumberFormat="1" applyFont="1" applyBorder="1" applyAlignment="1" applyProtection="1">
      <alignment vertical="center"/>
      <protection hidden="1"/>
    </xf>
    <xf numFmtId="0" fontId="8" fillId="0" borderId="0" xfId="0" applyFont="1" applyAlignment="1">
      <alignment horizontal="centerContinuous" vertical="center"/>
    </xf>
    <xf numFmtId="2" fontId="8" fillId="13" borderId="44" xfId="0" applyNumberFormat="1" applyFont="1" applyFill="1" applyBorder="1" applyAlignment="1" applyProtection="1">
      <alignment vertical="center"/>
      <protection locked="0"/>
    </xf>
    <xf numFmtId="0" fontId="12" fillId="13" borderId="48" xfId="0" applyFont="1" applyFill="1" applyBorder="1" applyAlignment="1" applyProtection="1">
      <alignment horizontal="center" vertical="center"/>
      <protection hidden="1"/>
    </xf>
    <xf numFmtId="193" fontId="0" fillId="0" borderId="87" xfId="0" applyNumberFormat="1" applyBorder="1" applyAlignment="1" applyProtection="1">
      <alignment horizontal="right" vertical="center"/>
      <protection hidden="1"/>
    </xf>
    <xf numFmtId="192" fontId="119" fillId="0" borderId="50" xfId="0" applyNumberFormat="1" applyFont="1" applyBorder="1" applyAlignment="1" applyProtection="1">
      <alignment vertical="center"/>
      <protection hidden="1"/>
    </xf>
    <xf numFmtId="193" fontId="0" fillId="0" borderId="7" xfId="0" applyNumberFormat="1" applyBorder="1" applyAlignment="1" applyProtection="1">
      <alignment horizontal="right" vertical="center"/>
      <protection hidden="1"/>
    </xf>
    <xf numFmtId="38" fontId="63" fillId="0" borderId="0" xfId="2" applyFont="1" applyAlignment="1">
      <alignment vertical="center"/>
    </xf>
    <xf numFmtId="38" fontId="64" fillId="0" borderId="0" xfId="12" applyFont="1" applyAlignment="1">
      <alignment vertical="center"/>
    </xf>
    <xf numFmtId="0" fontId="2" fillId="0" borderId="0" xfId="0" applyFont="1" applyAlignment="1">
      <alignment vertical="center"/>
    </xf>
    <xf numFmtId="0" fontId="17" fillId="0" borderId="0" xfId="0" applyFont="1" applyAlignment="1">
      <alignment vertical="center"/>
    </xf>
    <xf numFmtId="0" fontId="91" fillId="0" borderId="50" xfId="0" applyFont="1" applyFill="1" applyBorder="1" applyAlignment="1" applyProtection="1">
      <alignment horizontal="center" vertical="center"/>
      <protection hidden="1"/>
    </xf>
    <xf numFmtId="0" fontId="8" fillId="11" borderId="8" xfId="0" applyFont="1" applyFill="1" applyBorder="1" applyAlignment="1" applyProtection="1">
      <alignment horizontal="center" vertical="center"/>
      <protection hidden="1"/>
    </xf>
    <xf numFmtId="49" fontId="8" fillId="0" borderId="63" xfId="0" applyNumberFormat="1" applyFont="1" applyBorder="1" applyAlignment="1" applyProtection="1">
      <alignment vertical="center" wrapText="1"/>
      <protection hidden="1"/>
    </xf>
    <xf numFmtId="49" fontId="8" fillId="0" borderId="9" xfId="0" applyNumberFormat="1" applyFont="1" applyBorder="1" applyAlignment="1" applyProtection="1">
      <alignment horizontal="center" vertical="center"/>
      <protection hidden="1"/>
    </xf>
    <xf numFmtId="49" fontId="8" fillId="0" borderId="42" xfId="0" applyNumberFormat="1" applyFont="1" applyBorder="1" applyAlignment="1" applyProtection="1">
      <alignment horizontal="center" vertical="center"/>
      <protection hidden="1"/>
    </xf>
    <xf numFmtId="0" fontId="6" fillId="0" borderId="3" xfId="0" applyNumberFormat="1" applyFont="1" applyFill="1" applyBorder="1" applyAlignment="1" applyProtection="1">
      <alignment horizontal="center" vertical="center"/>
      <protection hidden="1"/>
    </xf>
    <xf numFmtId="0" fontId="6" fillId="8" borderId="3" xfId="0" applyNumberFormat="1" applyFont="1" applyFill="1" applyBorder="1" applyAlignment="1" applyProtection="1">
      <alignment horizontal="center" vertical="center"/>
      <protection hidden="1"/>
    </xf>
    <xf numFmtId="176" fontId="6" fillId="0" borderId="3" xfId="0" applyNumberFormat="1" applyFont="1" applyFill="1" applyBorder="1" applyAlignment="1" applyProtection="1">
      <alignment horizontal="center" vertical="center"/>
      <protection hidden="1"/>
    </xf>
    <xf numFmtId="0" fontId="32" fillId="0" borderId="0" xfId="0" applyFont="1" applyFill="1" applyBorder="1" applyAlignment="1">
      <alignment horizontal="left" vertical="center"/>
    </xf>
    <xf numFmtId="0" fontId="32" fillId="0" borderId="16" xfId="0" applyFont="1" applyFill="1" applyBorder="1" applyAlignment="1" applyProtection="1">
      <alignment horizontal="center" vertical="center"/>
      <protection hidden="1"/>
    </xf>
    <xf numFmtId="38" fontId="8" fillId="0" borderId="16" xfId="3" applyFont="1" applyFill="1" applyBorder="1" applyAlignment="1" applyProtection="1">
      <alignment horizontal="right" vertical="center"/>
      <protection locked="0"/>
    </xf>
    <xf numFmtId="38" fontId="8" fillId="0" borderId="31" xfId="3" applyFont="1" applyFill="1" applyBorder="1" applyAlignment="1" applyProtection="1">
      <alignment horizontal="right" vertical="center"/>
      <protection locked="0"/>
    </xf>
    <xf numFmtId="38" fontId="8" fillId="0" borderId="0" xfId="2" applyFont="1" applyFill="1" applyBorder="1" applyAlignment="1">
      <alignment vertical="center"/>
    </xf>
    <xf numFmtId="0" fontId="117" fillId="0" borderId="1" xfId="0" applyFont="1" applyBorder="1" applyAlignment="1">
      <alignment vertical="center"/>
    </xf>
    <xf numFmtId="0" fontId="2" fillId="0" borderId="15" xfId="0" applyFont="1" applyBorder="1" applyAlignment="1">
      <alignment vertical="center"/>
    </xf>
    <xf numFmtId="0" fontId="6" fillId="0" borderId="50" xfId="0" applyFont="1" applyBorder="1" applyAlignment="1" applyProtection="1">
      <alignment horizontal="center" vertical="center"/>
      <protection hidden="1"/>
    </xf>
    <xf numFmtId="0" fontId="2" fillId="0" borderId="2" xfId="0" applyFont="1" applyBorder="1" applyAlignment="1">
      <alignment vertical="center"/>
    </xf>
    <xf numFmtId="38" fontId="2" fillId="0" borderId="17" xfId="2" applyFont="1" applyFill="1" applyBorder="1" applyAlignment="1" applyProtection="1">
      <alignment vertical="center"/>
      <protection locked="0"/>
    </xf>
    <xf numFmtId="0" fontId="49" fillId="2" borderId="0" xfId="0" applyFont="1" applyFill="1" applyAlignment="1">
      <alignment horizontal="center" vertical="center"/>
    </xf>
    <xf numFmtId="0" fontId="8" fillId="2" borderId="0" xfId="0" applyFont="1" applyFill="1" applyAlignment="1">
      <alignment horizontal="center" vertical="center"/>
    </xf>
    <xf numFmtId="0" fontId="0" fillId="0" borderId="2" xfId="0" applyBorder="1" applyAlignment="1">
      <alignment vertical="center"/>
    </xf>
    <xf numFmtId="0" fontId="0" fillId="0" borderId="17" xfId="0" applyBorder="1" applyAlignment="1">
      <alignment vertical="center"/>
    </xf>
    <xf numFmtId="0" fontId="32" fillId="0" borderId="65" xfId="0" applyFont="1" applyFill="1" applyBorder="1" applyAlignment="1">
      <alignment vertical="center"/>
    </xf>
    <xf numFmtId="0" fontId="0" fillId="0" borderId="20" xfId="0" applyBorder="1" applyAlignment="1">
      <alignment vertical="center" wrapText="1"/>
    </xf>
    <xf numFmtId="0" fontId="2" fillId="0" borderId="14" xfId="0" applyFont="1" applyBorder="1" applyAlignment="1">
      <alignment vertical="center"/>
    </xf>
    <xf numFmtId="0" fontId="2" fillId="0" borderId="1" xfId="0" applyFont="1" applyBorder="1" applyAlignment="1">
      <alignment vertical="center" wrapText="1"/>
    </xf>
    <xf numFmtId="0" fontId="2" fillId="0" borderId="52" xfId="0" applyFont="1" applyBorder="1" applyAlignment="1">
      <alignment vertical="center"/>
    </xf>
    <xf numFmtId="0" fontId="0" fillId="0" borderId="51" xfId="0" applyBorder="1" applyAlignment="1">
      <alignment vertical="center" wrapText="1"/>
    </xf>
    <xf numFmtId="0" fontId="2" fillId="0" borderId="50" xfId="0" applyFont="1" applyBorder="1" applyAlignment="1">
      <alignment vertical="center"/>
    </xf>
    <xf numFmtId="0" fontId="2" fillId="0" borderId="7" xfId="0" applyFont="1" applyBorder="1" applyAlignment="1">
      <alignment vertical="center" wrapText="1"/>
    </xf>
    <xf numFmtId="0" fontId="108" fillId="0" borderId="39" xfId="0" applyFont="1" applyFill="1" applyBorder="1" applyAlignment="1" applyProtection="1">
      <alignment horizontal="center" vertical="center"/>
      <protection hidden="1"/>
    </xf>
    <xf numFmtId="49" fontId="8" fillId="0" borderId="20" xfId="0" applyNumberFormat="1" applyFont="1" applyFill="1" applyBorder="1" applyAlignment="1" applyProtection="1">
      <alignment horizontal="left" vertical="center" wrapText="1"/>
      <protection locked="0"/>
    </xf>
    <xf numFmtId="190" fontId="8" fillId="0" borderId="44" xfId="0" applyNumberFormat="1" applyFont="1" applyFill="1" applyBorder="1" applyAlignment="1" applyProtection="1">
      <alignment horizontal="right" vertical="center" wrapText="1"/>
      <protection locked="0"/>
    </xf>
    <xf numFmtId="190" fontId="8" fillId="0" borderId="7" xfId="0" applyNumberFormat="1" applyFont="1" applyFill="1" applyBorder="1" applyAlignment="1" applyProtection="1">
      <alignment horizontal="right" vertical="center" wrapText="1"/>
      <protection locked="0"/>
    </xf>
    <xf numFmtId="0" fontId="2" fillId="0" borderId="21" xfId="0" applyFont="1" applyBorder="1" applyAlignment="1">
      <alignment vertical="center"/>
    </xf>
    <xf numFmtId="0" fontId="2" fillId="0" borderId="31" xfId="0" applyFont="1" applyBorder="1" applyAlignment="1">
      <alignment vertical="center"/>
    </xf>
    <xf numFmtId="49" fontId="0" fillId="0" borderId="14" xfId="0" applyNumberFormat="1" applyBorder="1" applyAlignment="1">
      <alignment horizontal="left" vertical="center"/>
    </xf>
    <xf numFmtId="49" fontId="6" fillId="0" borderId="14" xfId="0" applyNumberFormat="1" applyFont="1" applyFill="1" applyBorder="1" applyAlignment="1">
      <alignment horizontal="center" vertical="center"/>
    </xf>
    <xf numFmtId="176" fontId="32" fillId="0" borderId="0" xfId="0" applyNumberFormat="1" applyFont="1" applyFill="1" applyBorder="1" applyAlignment="1" applyProtection="1">
      <alignment horizontal="left" vertical="center"/>
      <protection hidden="1"/>
    </xf>
    <xf numFmtId="0" fontId="32" fillId="0" borderId="1" xfId="0" applyNumberFormat="1" applyFont="1" applyFill="1" applyBorder="1" applyAlignment="1" applyProtection="1">
      <alignment horizontal="right" vertical="center"/>
      <protection hidden="1"/>
    </xf>
    <xf numFmtId="176" fontId="32" fillId="0" borderId="15"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horizontal="center" vertical="center"/>
      <protection hidden="1"/>
    </xf>
    <xf numFmtId="0" fontId="32" fillId="0" borderId="13" xfId="0" applyNumberFormat="1" applyFont="1" applyFill="1" applyBorder="1" applyAlignment="1" applyProtection="1">
      <alignment horizontal="center" vertical="center"/>
      <protection hidden="1"/>
    </xf>
    <xf numFmtId="178" fontId="32" fillId="0" borderId="1"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protection locked="0"/>
    </xf>
    <xf numFmtId="0" fontId="6" fillId="0" borderId="15" xfId="0" applyFont="1" applyFill="1" applyBorder="1" applyAlignment="1" applyProtection="1">
      <alignment horizontal="left" vertical="center"/>
      <protection locked="0"/>
    </xf>
    <xf numFmtId="0" fontId="8" fillId="0" borderId="3" xfId="0" applyNumberFormat="1" applyFont="1" applyFill="1" applyBorder="1" applyAlignment="1" applyProtection="1">
      <alignment horizontal="left" vertical="center"/>
      <protection locked="0"/>
    </xf>
    <xf numFmtId="0" fontId="8" fillId="0" borderId="58" xfId="0" applyFont="1" applyBorder="1" applyAlignment="1" applyProtection="1">
      <alignment horizontal="right" vertical="center"/>
      <protection hidden="1"/>
    </xf>
    <xf numFmtId="38" fontId="6" fillId="5" borderId="82" xfId="3" applyFont="1" applyFill="1" applyBorder="1" applyAlignment="1" applyProtection="1">
      <alignment vertical="center"/>
      <protection locked="0"/>
    </xf>
    <xf numFmtId="38" fontId="6" fillId="5" borderId="28" xfId="3" applyFont="1" applyFill="1" applyBorder="1" applyAlignment="1" applyProtection="1">
      <alignment vertical="center"/>
      <protection locked="0"/>
    </xf>
    <xf numFmtId="181" fontId="6" fillId="5" borderId="28" xfId="0" applyNumberFormat="1" applyFont="1" applyFill="1" applyBorder="1" applyAlignment="1" applyProtection="1">
      <alignment vertical="center"/>
      <protection locked="0"/>
    </xf>
    <xf numFmtId="38" fontId="6" fillId="5" borderId="85" xfId="3" applyFont="1" applyFill="1" applyBorder="1" applyAlignment="1" applyProtection="1">
      <alignment vertical="center"/>
      <protection locked="0"/>
    </xf>
    <xf numFmtId="0" fontId="12" fillId="11" borderId="52" xfId="0" applyFont="1" applyFill="1" applyBorder="1" applyAlignment="1" applyProtection="1">
      <alignment horizontal="center" vertical="center"/>
    </xf>
    <xf numFmtId="38" fontId="6" fillId="11" borderId="82" xfId="3" applyFont="1" applyFill="1" applyBorder="1" applyAlignment="1" applyProtection="1">
      <alignment vertical="center"/>
    </xf>
    <xf numFmtId="0" fontId="12" fillId="11" borderId="64" xfId="0" applyFont="1" applyFill="1" applyBorder="1" applyAlignment="1" applyProtection="1">
      <alignment horizontal="center" vertical="center"/>
    </xf>
    <xf numFmtId="0" fontId="12" fillId="11" borderId="48" xfId="0" applyFont="1" applyFill="1" applyBorder="1" applyAlignment="1" applyProtection="1">
      <alignment horizontal="center" vertical="center"/>
    </xf>
    <xf numFmtId="38" fontId="6" fillId="11" borderId="28" xfId="3" applyFont="1" applyFill="1" applyBorder="1" applyAlignment="1" applyProtection="1">
      <alignment vertical="center"/>
    </xf>
    <xf numFmtId="181" fontId="6" fillId="11" borderId="28" xfId="0" applyNumberFormat="1" applyFont="1" applyFill="1" applyBorder="1" applyAlignment="1" applyProtection="1">
      <alignment vertical="center"/>
    </xf>
    <xf numFmtId="0" fontId="12" fillId="11" borderId="50" xfId="0" applyFont="1" applyFill="1" applyBorder="1" applyAlignment="1" applyProtection="1">
      <alignment horizontal="center" vertical="center"/>
    </xf>
    <xf numFmtId="38" fontId="6" fillId="11" borderId="85" xfId="3" applyFont="1" applyFill="1" applyBorder="1" applyAlignment="1" applyProtection="1">
      <alignment vertical="center"/>
    </xf>
    <xf numFmtId="38" fontId="8" fillId="11" borderId="86" xfId="3" applyFont="1" applyFill="1" applyBorder="1" applyAlignment="1" applyProtection="1">
      <alignment vertical="center"/>
    </xf>
    <xf numFmtId="38" fontId="8" fillId="11" borderId="51" xfId="3" applyFont="1" applyFill="1" applyBorder="1" applyAlignment="1" applyProtection="1">
      <alignment vertical="center"/>
    </xf>
    <xf numFmtId="179" fontId="8" fillId="11" borderId="51" xfId="3" applyNumberFormat="1" applyFont="1" applyFill="1" applyBorder="1" applyAlignment="1" applyProtection="1">
      <alignment vertical="center"/>
    </xf>
    <xf numFmtId="38" fontId="8" fillId="11" borderId="62" xfId="3" applyFont="1" applyFill="1" applyBorder="1" applyAlignment="1" applyProtection="1">
      <alignment vertical="center"/>
    </xf>
    <xf numFmtId="49" fontId="100" fillId="0" borderId="2" xfId="0" applyNumberFormat="1" applyFont="1" applyFill="1" applyBorder="1" applyAlignment="1" applyProtection="1">
      <alignment horizontal="center" vertical="center"/>
      <protection hidden="1"/>
    </xf>
    <xf numFmtId="38" fontId="100" fillId="0" borderId="0" xfId="2" applyFont="1" applyFill="1" applyBorder="1" applyAlignment="1" applyProtection="1">
      <alignment vertical="center"/>
    </xf>
    <xf numFmtId="38" fontId="100" fillId="0" borderId="16" xfId="2" applyFont="1" applyFill="1" applyBorder="1" applyAlignment="1" applyProtection="1">
      <alignment vertical="center"/>
    </xf>
    <xf numFmtId="0" fontId="12" fillId="0" borderId="2" xfId="0" applyFont="1" applyFill="1" applyBorder="1" applyAlignment="1" applyProtection="1">
      <alignment horizontal="center" vertical="center"/>
      <protection hidden="1"/>
    </xf>
    <xf numFmtId="0" fontId="4" fillId="0" borderId="2" xfId="0" applyFont="1" applyFill="1" applyBorder="1" applyAlignment="1" applyProtection="1">
      <alignment horizontal="center" vertical="center"/>
      <protection hidden="1"/>
    </xf>
    <xf numFmtId="177" fontId="6" fillId="5" borderId="51" xfId="0" applyNumberFormat="1" applyFont="1" applyFill="1" applyBorder="1" applyAlignment="1" applyProtection="1">
      <alignment vertical="center"/>
      <protection locked="0"/>
    </xf>
    <xf numFmtId="0" fontId="12" fillId="0" borderId="2" xfId="0" applyFont="1" applyFill="1" applyBorder="1" applyAlignment="1" applyProtection="1">
      <alignment horizontal="center" vertical="center"/>
    </xf>
    <xf numFmtId="179" fontId="8" fillId="0" borderId="0" xfId="3" applyNumberFormat="1" applyFont="1" applyFill="1" applyBorder="1" applyAlignment="1" applyProtection="1">
      <alignment vertical="center"/>
    </xf>
    <xf numFmtId="177" fontId="6" fillId="5" borderId="41" xfId="0" applyNumberFormat="1" applyFont="1" applyFill="1" applyBorder="1" applyAlignment="1" applyProtection="1">
      <alignment vertical="center"/>
      <protection locked="0"/>
    </xf>
    <xf numFmtId="0" fontId="12" fillId="11" borderId="52" xfId="0" applyFont="1" applyFill="1" applyBorder="1" applyAlignment="1" applyProtection="1">
      <alignment horizontal="center" vertical="center"/>
      <protection hidden="1"/>
    </xf>
    <xf numFmtId="38" fontId="6" fillId="11" borderId="87" xfId="3" applyFont="1" applyFill="1" applyBorder="1" applyAlignment="1" applyProtection="1">
      <alignment vertical="center"/>
      <protection locked="0"/>
    </xf>
    <xf numFmtId="0" fontId="12" fillId="11" borderId="48" xfId="0" applyFont="1" applyFill="1" applyBorder="1" applyAlignment="1" applyProtection="1">
      <alignment horizontal="center" vertical="center"/>
      <protection hidden="1"/>
    </xf>
    <xf numFmtId="38" fontId="6" fillId="11" borderId="51" xfId="3" applyFont="1" applyFill="1" applyBorder="1" applyAlignment="1" applyProtection="1">
      <alignment vertical="center"/>
      <protection locked="0"/>
    </xf>
    <xf numFmtId="181" fontId="6" fillId="11" borderId="51" xfId="0" applyNumberFormat="1" applyFont="1" applyFill="1" applyBorder="1" applyAlignment="1" applyProtection="1">
      <alignment vertical="center"/>
      <protection locked="0"/>
    </xf>
    <xf numFmtId="0" fontId="12" fillId="11" borderId="40" xfId="0" applyFont="1" applyFill="1" applyBorder="1" applyAlignment="1" applyProtection="1">
      <alignment horizontal="center" vertical="center"/>
      <protection hidden="1"/>
    </xf>
    <xf numFmtId="38" fontId="6" fillId="11" borderId="7" xfId="3" applyFont="1" applyFill="1" applyBorder="1" applyAlignment="1" applyProtection="1">
      <alignment vertical="center"/>
      <protection locked="0"/>
    </xf>
    <xf numFmtId="38" fontId="6" fillId="11" borderId="82" xfId="3" applyFont="1" applyFill="1" applyBorder="1" applyAlignment="1" applyProtection="1">
      <alignment horizontal="center" vertical="center"/>
      <protection hidden="1"/>
    </xf>
    <xf numFmtId="0" fontId="91" fillId="11" borderId="52" xfId="0" applyFont="1" applyFill="1" applyBorder="1" applyAlignment="1" applyProtection="1">
      <alignment horizontal="center" vertical="center"/>
      <protection hidden="1"/>
    </xf>
    <xf numFmtId="38" fontId="6" fillId="11" borderId="87" xfId="12" applyFont="1" applyFill="1" applyBorder="1" applyAlignment="1" applyProtection="1">
      <alignment vertical="center"/>
      <protection locked="0"/>
    </xf>
    <xf numFmtId="38" fontId="120" fillId="11" borderId="82" xfId="12" applyFont="1" applyFill="1" applyBorder="1" applyAlignment="1" applyProtection="1">
      <alignment horizontal="center" vertical="center"/>
      <protection hidden="1"/>
    </xf>
    <xf numFmtId="38" fontId="6" fillId="11" borderId="28" xfId="3" applyFont="1" applyFill="1" applyBorder="1" applyAlignment="1" applyProtection="1">
      <alignment horizontal="center" vertical="center"/>
      <protection hidden="1"/>
    </xf>
    <xf numFmtId="0" fontId="91" fillId="11" borderId="48" xfId="0" applyFont="1" applyFill="1" applyBorder="1" applyAlignment="1" applyProtection="1">
      <alignment horizontal="center" vertical="center"/>
      <protection hidden="1"/>
    </xf>
    <xf numFmtId="38" fontId="6" fillId="11" borderId="51" xfId="12" applyFont="1" applyFill="1" applyBorder="1" applyAlignment="1" applyProtection="1">
      <alignment vertical="center"/>
      <protection locked="0"/>
    </xf>
    <xf numFmtId="38" fontId="120" fillId="11" borderId="28" xfId="12" applyFont="1" applyFill="1" applyBorder="1" applyAlignment="1" applyProtection="1">
      <alignment horizontal="center" vertical="center"/>
      <protection hidden="1"/>
    </xf>
    <xf numFmtId="181" fontId="6" fillId="11" borderId="28" xfId="0" applyNumberFormat="1" applyFont="1" applyFill="1" applyBorder="1" applyAlignment="1" applyProtection="1">
      <alignment horizontal="center" vertical="center"/>
      <protection hidden="1"/>
    </xf>
    <xf numFmtId="181" fontId="120" fillId="11" borderId="28" xfId="0" applyNumberFormat="1" applyFont="1" applyFill="1" applyBorder="1" applyAlignment="1" applyProtection="1">
      <alignment horizontal="center" vertical="center"/>
      <protection hidden="1"/>
    </xf>
    <xf numFmtId="38" fontId="6" fillId="11" borderId="85" xfId="3" applyFont="1" applyFill="1" applyBorder="1" applyAlignment="1" applyProtection="1">
      <alignment horizontal="center" vertical="center"/>
      <protection hidden="1"/>
    </xf>
    <xf numFmtId="0" fontId="91" fillId="11" borderId="40" xfId="0" applyFont="1" applyFill="1" applyBorder="1" applyAlignment="1" applyProtection="1">
      <alignment horizontal="center" vertical="center"/>
      <protection hidden="1"/>
    </xf>
    <xf numFmtId="38" fontId="6" fillId="11" borderId="7" xfId="12" applyFont="1" applyFill="1" applyBorder="1" applyAlignment="1" applyProtection="1">
      <alignment vertical="center"/>
      <protection locked="0"/>
    </xf>
    <xf numFmtId="38" fontId="120" fillId="11" borderId="85" xfId="12" applyFont="1" applyFill="1" applyBorder="1" applyAlignment="1" applyProtection="1">
      <alignment horizontal="center" vertical="center"/>
      <protection hidden="1"/>
    </xf>
    <xf numFmtId="38" fontId="8" fillId="11" borderId="86" xfId="12" applyFont="1" applyFill="1" applyBorder="1" applyAlignment="1" applyProtection="1">
      <alignment vertical="center"/>
    </xf>
    <xf numFmtId="0" fontId="12" fillId="11" borderId="67" xfId="0" applyFont="1" applyFill="1" applyBorder="1" applyAlignment="1" applyProtection="1">
      <alignment horizontal="center" vertical="center"/>
      <protection hidden="1"/>
    </xf>
    <xf numFmtId="38" fontId="6" fillId="11" borderId="81" xfId="3" applyFont="1" applyFill="1" applyBorder="1" applyAlignment="1" applyProtection="1">
      <alignment vertical="center"/>
      <protection hidden="1"/>
    </xf>
    <xf numFmtId="0" fontId="4" fillId="11" borderId="50" xfId="0" applyFont="1" applyFill="1" applyBorder="1" applyAlignment="1" applyProtection="1">
      <alignment horizontal="center" vertical="center"/>
      <protection hidden="1"/>
    </xf>
    <xf numFmtId="38" fontId="6" fillId="11" borderId="62" xfId="3" applyFont="1" applyFill="1" applyBorder="1" applyAlignment="1" applyProtection="1">
      <alignment vertical="center"/>
      <protection hidden="1"/>
    </xf>
    <xf numFmtId="0" fontId="8" fillId="11" borderId="14" xfId="0" applyFont="1" applyFill="1" applyBorder="1" applyAlignment="1" applyProtection="1">
      <alignment horizontal="center" vertical="center"/>
      <protection hidden="1"/>
    </xf>
    <xf numFmtId="0" fontId="8" fillId="11" borderId="3" xfId="0" applyFont="1" applyFill="1" applyBorder="1" applyAlignment="1" applyProtection="1">
      <alignment vertical="center"/>
      <protection hidden="1"/>
    </xf>
    <xf numFmtId="0" fontId="12" fillId="11" borderId="4" xfId="0" applyFont="1" applyFill="1" applyBorder="1" applyAlignment="1" applyProtection="1">
      <alignment horizontal="center" vertical="center"/>
      <protection hidden="1"/>
    </xf>
    <xf numFmtId="38" fontId="8" fillId="11" borderId="60" xfId="2" applyFont="1" applyFill="1" applyBorder="1" applyAlignment="1" applyProtection="1">
      <alignment vertical="center"/>
      <protection hidden="1"/>
    </xf>
    <xf numFmtId="0" fontId="12" fillId="11" borderId="45" xfId="0" applyFont="1" applyFill="1" applyBorder="1" applyAlignment="1" applyProtection="1">
      <alignment horizontal="center" vertical="center"/>
      <protection hidden="1"/>
    </xf>
    <xf numFmtId="38" fontId="8" fillId="11" borderId="3" xfId="2" applyFont="1" applyFill="1" applyBorder="1" applyAlignment="1" applyProtection="1">
      <alignment vertical="center"/>
      <protection hidden="1"/>
    </xf>
    <xf numFmtId="0" fontId="0" fillId="0" borderId="50" xfId="0" applyBorder="1" applyAlignment="1">
      <alignment vertical="center"/>
    </xf>
    <xf numFmtId="49" fontId="0" fillId="0" borderId="22" xfId="0" applyNumberFormat="1" applyBorder="1" applyAlignment="1">
      <alignment horizontal="left" vertical="center"/>
    </xf>
    <xf numFmtId="0" fontId="117" fillId="0" borderId="21" xfId="0" applyFont="1" applyBorder="1" applyAlignment="1">
      <alignment vertical="center"/>
    </xf>
    <xf numFmtId="0" fontId="6" fillId="0" borderId="40" xfId="0" applyFont="1" applyBorder="1" applyAlignment="1" applyProtection="1">
      <alignment horizontal="center" vertical="center"/>
      <protection hidden="1"/>
    </xf>
    <xf numFmtId="0" fontId="8" fillId="12" borderId="0" xfId="0" applyFont="1" applyFill="1" applyAlignment="1" applyProtection="1">
      <alignment vertical="center"/>
      <protection hidden="1"/>
    </xf>
    <xf numFmtId="49" fontId="8" fillId="12" borderId="2" xfId="0" applyNumberFormat="1" applyFont="1" applyFill="1" applyBorder="1" applyAlignment="1" applyProtection="1">
      <alignment vertical="center"/>
      <protection hidden="1"/>
    </xf>
    <xf numFmtId="49" fontId="100" fillId="12" borderId="10" xfId="0" applyNumberFormat="1" applyFont="1" applyFill="1" applyBorder="1" applyAlignment="1" applyProtection="1">
      <alignment horizontal="center" vertical="center"/>
      <protection hidden="1"/>
    </xf>
    <xf numFmtId="49" fontId="100" fillId="12" borderId="8" xfId="0" applyNumberFormat="1" applyFont="1" applyFill="1" applyBorder="1" applyAlignment="1" applyProtection="1">
      <alignment vertical="center"/>
      <protection hidden="1"/>
    </xf>
    <xf numFmtId="0" fontId="100" fillId="12" borderId="3" xfId="0" applyFont="1" applyFill="1" applyBorder="1" applyAlignment="1" applyProtection="1">
      <alignment vertical="center"/>
      <protection hidden="1"/>
    </xf>
    <xf numFmtId="38" fontId="8" fillId="12" borderId="8" xfId="0" applyNumberFormat="1" applyFont="1" applyFill="1" applyBorder="1" applyAlignment="1" applyProtection="1">
      <alignment vertical="center"/>
      <protection hidden="1"/>
    </xf>
    <xf numFmtId="0" fontId="12" fillId="12" borderId="4" xfId="0" applyFont="1" applyFill="1" applyBorder="1" applyAlignment="1" applyProtection="1">
      <alignment horizontal="center" vertical="center"/>
      <protection hidden="1"/>
    </xf>
    <xf numFmtId="38" fontId="8" fillId="12" borderId="3" xfId="2" applyFont="1" applyFill="1" applyBorder="1" applyAlignment="1" applyProtection="1">
      <alignment vertical="center"/>
      <protection locked="0"/>
    </xf>
    <xf numFmtId="38" fontId="8" fillId="12" borderId="60" xfId="2" applyFont="1" applyFill="1" applyBorder="1" applyAlignment="1" applyProtection="1">
      <alignment vertical="center"/>
      <protection hidden="1"/>
    </xf>
    <xf numFmtId="0" fontId="1" fillId="0" borderId="6" xfId="14" applyBorder="1" applyAlignment="1">
      <alignment horizontal="center" vertical="center"/>
    </xf>
    <xf numFmtId="0" fontId="1" fillId="14" borderId="6" xfId="14" applyFill="1" applyBorder="1" applyAlignment="1">
      <alignment horizontal="center" vertical="center"/>
    </xf>
    <xf numFmtId="0" fontId="1" fillId="0" borderId="0" xfId="14" applyAlignment="1">
      <alignment horizontal="center" vertical="center"/>
    </xf>
    <xf numFmtId="0" fontId="1" fillId="0" borderId="6" xfId="14" applyBorder="1">
      <alignment vertical="center"/>
    </xf>
    <xf numFmtId="0" fontId="1" fillId="0" borderId="6" xfId="14" applyBorder="1" applyAlignment="1">
      <alignment horizontal="right" vertical="center"/>
    </xf>
    <xf numFmtId="0" fontId="1" fillId="0" borderId="0" xfId="14">
      <alignment vertical="center"/>
    </xf>
    <xf numFmtId="0" fontId="1" fillId="0" borderId="6" xfId="14" applyBorder="1" applyAlignment="1">
      <alignment vertical="center" wrapText="1"/>
    </xf>
    <xf numFmtId="0" fontId="17" fillId="0" borderId="0" xfId="0" applyFont="1" applyAlignment="1">
      <alignment horizontal="center" vertical="center"/>
    </xf>
    <xf numFmtId="0" fontId="25" fillId="0" borderId="10" xfId="0" applyFont="1" applyBorder="1" applyAlignment="1">
      <alignment horizontal="center" vertical="center"/>
    </xf>
    <xf numFmtId="0" fontId="25" fillId="0" borderId="3" xfId="0" applyFont="1" applyBorder="1" applyAlignment="1">
      <alignment horizontal="center" vertical="center"/>
    </xf>
    <xf numFmtId="0" fontId="20" fillId="0" borderId="0" xfId="0" applyFont="1" applyAlignment="1">
      <alignment horizontal="center" vertical="center" wrapText="1"/>
    </xf>
    <xf numFmtId="0" fontId="20" fillId="0" borderId="0" xfId="0" applyFont="1" applyAlignment="1">
      <alignment horizontal="center" vertical="center"/>
    </xf>
    <xf numFmtId="0" fontId="17" fillId="0" borderId="1" xfId="0" applyFont="1" applyBorder="1" applyAlignment="1">
      <alignment vertical="center" wrapText="1"/>
    </xf>
    <xf numFmtId="0" fontId="17" fillId="0" borderId="0" xfId="0" applyFont="1" applyAlignment="1">
      <alignment vertical="center" wrapText="1"/>
    </xf>
    <xf numFmtId="0" fontId="24" fillId="0" borderId="0" xfId="0" applyFont="1" applyFill="1" applyBorder="1" applyAlignment="1">
      <alignment horizontal="left" vertical="center"/>
    </xf>
    <xf numFmtId="0" fontId="19" fillId="0" borderId="0" xfId="0" applyFont="1" applyAlignment="1">
      <alignment horizontal="distributed" vertical="center"/>
    </xf>
    <xf numFmtId="0" fontId="2" fillId="0" borderId="0" xfId="0" applyFont="1" applyAlignment="1">
      <alignment vertical="center"/>
    </xf>
    <xf numFmtId="0" fontId="24" fillId="0" borderId="0" xfId="0" applyFont="1" applyBorder="1" applyAlignment="1">
      <alignment horizontal="left" vertical="center"/>
    </xf>
    <xf numFmtId="0" fontId="17" fillId="0" borderId="0" xfId="0" applyFont="1" applyAlignment="1">
      <alignment vertical="center"/>
    </xf>
    <xf numFmtId="0" fontId="17" fillId="0" borderId="1" xfId="0" applyFont="1" applyFill="1" applyBorder="1" applyAlignment="1">
      <alignment vertical="center" wrapText="1"/>
    </xf>
    <xf numFmtId="0" fontId="17" fillId="0" borderId="0" xfId="0" applyFont="1" applyFill="1" applyAlignment="1">
      <alignment vertical="center" wrapText="1"/>
    </xf>
    <xf numFmtId="0" fontId="19" fillId="0" borderId="0" xfId="0" applyFont="1" applyAlignment="1">
      <alignment horizontal="distributed" vertical="center" wrapText="1"/>
    </xf>
    <xf numFmtId="0" fontId="58" fillId="4" borderId="10" xfId="0" applyFont="1" applyFill="1" applyBorder="1" applyAlignment="1">
      <alignment horizontal="center" vertical="center"/>
    </xf>
    <xf numFmtId="0" fontId="58" fillId="4" borderId="8" xfId="0" applyFont="1" applyFill="1" applyBorder="1" applyAlignment="1">
      <alignment horizontal="center" vertical="center"/>
    </xf>
    <xf numFmtId="0" fontId="55" fillId="0" borderId="0" xfId="0" applyFont="1" applyAlignment="1">
      <alignment horizontal="center" vertical="center"/>
    </xf>
    <xf numFmtId="0" fontId="28" fillId="0" borderId="102" xfId="0" applyFont="1" applyBorder="1" applyAlignment="1">
      <alignment horizontal="left" vertical="center" wrapText="1"/>
    </xf>
    <xf numFmtId="0" fontId="26" fillId="10" borderId="66" xfId="0" applyFont="1" applyFill="1" applyBorder="1" applyAlignment="1" applyProtection="1">
      <alignment horizontal="center" vertical="center"/>
      <protection locked="0"/>
    </xf>
    <xf numFmtId="0" fontId="28" fillId="0" borderId="6" xfId="0" applyFont="1" applyFill="1" applyBorder="1" applyAlignment="1">
      <alignment horizontal="center" vertical="center"/>
    </xf>
    <xf numFmtId="0" fontId="28" fillId="0" borderId="11" xfId="0" applyFont="1" applyFill="1" applyBorder="1" applyAlignment="1">
      <alignment horizontal="left" vertical="center"/>
    </xf>
    <xf numFmtId="0" fontId="28" fillId="0" borderId="102" xfId="0" applyFont="1" applyFill="1" applyBorder="1" applyAlignment="1">
      <alignment horizontal="left" vertical="center"/>
    </xf>
    <xf numFmtId="0" fontId="60" fillId="4" borderId="6" xfId="0" applyFont="1" applyFill="1" applyBorder="1" applyAlignment="1">
      <alignment horizontal="center" vertical="center" wrapText="1"/>
    </xf>
    <xf numFmtId="0" fontId="28" fillId="10" borderId="102" xfId="0" applyFont="1" applyFill="1" applyBorder="1" applyAlignment="1" applyProtection="1">
      <alignment horizontal="center" vertical="center"/>
      <protection locked="0"/>
    </xf>
    <xf numFmtId="0" fontId="28" fillId="10" borderId="6" xfId="0" applyFont="1" applyFill="1" applyBorder="1" applyAlignment="1" applyProtection="1">
      <alignment horizontal="center" vertical="center"/>
      <protection locked="0"/>
    </xf>
    <xf numFmtId="0" fontId="13" fillId="0" borderId="102" xfId="0" applyFont="1" applyFill="1" applyBorder="1" applyAlignment="1">
      <alignment horizontal="left" vertical="center" wrapText="1"/>
    </xf>
    <xf numFmtId="0" fontId="13" fillId="0" borderId="66" xfId="0" applyFont="1" applyBorder="1" applyAlignment="1">
      <alignment horizontal="left" vertical="center" wrapText="1"/>
    </xf>
    <xf numFmtId="0" fontId="28" fillId="0" borderId="6" xfId="0" applyFont="1" applyFill="1" applyBorder="1" applyAlignment="1">
      <alignment horizontal="left" vertical="center"/>
    </xf>
    <xf numFmtId="0" fontId="28" fillId="0" borderId="6" xfId="0" applyFont="1" applyFill="1" applyBorder="1" applyAlignment="1">
      <alignment horizontal="left" vertical="center" wrapText="1"/>
    </xf>
    <xf numFmtId="0" fontId="28" fillId="0" borderId="11" xfId="0" applyFont="1" applyBorder="1" applyAlignment="1">
      <alignment horizontal="center" vertical="center"/>
    </xf>
    <xf numFmtId="0" fontId="28" fillId="10" borderId="11" xfId="0" applyFont="1" applyFill="1" applyBorder="1" applyAlignment="1" applyProtection="1">
      <alignment horizontal="center" vertical="center"/>
      <protection locked="0"/>
    </xf>
    <xf numFmtId="0" fontId="28" fillId="10" borderId="66" xfId="0" applyFont="1" applyFill="1" applyBorder="1" applyAlignment="1" applyProtection="1">
      <alignment horizontal="center" vertical="center"/>
      <protection locked="0"/>
    </xf>
    <xf numFmtId="0" fontId="28" fillId="0" borderId="6" xfId="0" applyFont="1" applyBorder="1" applyAlignment="1">
      <alignment horizontal="left" vertical="center" wrapText="1"/>
    </xf>
    <xf numFmtId="0" fontId="28" fillId="0" borderId="11" xfId="0" applyFont="1" applyBorder="1" applyAlignment="1">
      <alignment horizontal="left" vertical="center" wrapText="1"/>
    </xf>
    <xf numFmtId="0" fontId="26" fillId="0" borderId="6" xfId="0" applyFont="1" applyBorder="1" applyAlignment="1">
      <alignment horizontal="center" vertical="center" textRotation="255"/>
    </xf>
    <xf numFmtId="0" fontId="98" fillId="0" borderId="102" xfId="0" applyFont="1" applyBorder="1" applyAlignment="1">
      <alignment vertical="center"/>
    </xf>
    <xf numFmtId="0" fontId="26" fillId="10" borderId="102" xfId="0" applyFont="1" applyFill="1" applyBorder="1" applyAlignment="1" applyProtection="1">
      <alignment horizontal="center" vertical="center"/>
      <protection locked="0"/>
    </xf>
    <xf numFmtId="0" fontId="59" fillId="0" borderId="0" xfId="0" applyFont="1" applyAlignment="1">
      <alignment horizontal="left" vertical="center"/>
    </xf>
    <xf numFmtId="0" fontId="32" fillId="0" borderId="13" xfId="0" applyFont="1" applyBorder="1" applyAlignment="1">
      <alignment horizontal="left"/>
    </xf>
    <xf numFmtId="0" fontId="59" fillId="0" borderId="0" xfId="0" applyFont="1" applyAlignment="1">
      <alignment vertical="center"/>
    </xf>
    <xf numFmtId="0" fontId="57" fillId="4" borderId="6" xfId="0" applyFont="1" applyFill="1" applyBorder="1" applyAlignment="1">
      <alignment horizontal="center" vertical="center" wrapText="1"/>
    </xf>
    <xf numFmtId="0" fontId="14" fillId="0" borderId="6" xfId="0" applyFont="1" applyBorder="1" applyAlignment="1">
      <alignment horizontal="left" vertical="center" wrapText="1"/>
    </xf>
    <xf numFmtId="0" fontId="57" fillId="4" borderId="6" xfId="0" applyFont="1" applyFill="1" applyBorder="1" applyAlignment="1">
      <alignment horizontal="center" vertical="center"/>
    </xf>
    <xf numFmtId="0" fontId="8" fillId="10" borderId="6" xfId="0" applyFont="1" applyFill="1" applyBorder="1" applyAlignment="1">
      <alignment horizontal="center" vertical="center"/>
    </xf>
    <xf numFmtId="0" fontId="56" fillId="4" borderId="10" xfId="0" applyFont="1" applyFill="1" applyBorder="1" applyAlignment="1">
      <alignment horizontal="center" vertical="center" wrapText="1"/>
    </xf>
    <xf numFmtId="0" fontId="56" fillId="4" borderId="8" xfId="0" applyFont="1" applyFill="1" applyBorder="1" applyAlignment="1">
      <alignment horizontal="center" vertical="center" wrapText="1"/>
    </xf>
    <xf numFmtId="0" fontId="56" fillId="4" borderId="3" xfId="0" applyFont="1" applyFill="1" applyBorder="1" applyAlignment="1">
      <alignment horizontal="center" vertical="center" wrapText="1"/>
    </xf>
    <xf numFmtId="0" fontId="26" fillId="0" borderId="6" xfId="0" applyFont="1" applyBorder="1" applyAlignment="1">
      <alignment horizontal="left" vertical="center"/>
    </xf>
    <xf numFmtId="0" fontId="118" fillId="4" borderId="6" xfId="0" applyFont="1" applyFill="1" applyBorder="1" applyAlignment="1">
      <alignment horizontal="center" vertical="center" wrapText="1"/>
    </xf>
    <xf numFmtId="0" fontId="28" fillId="0" borderId="6" xfId="0" applyFont="1" applyBorder="1" applyAlignment="1">
      <alignment horizontal="center" vertical="center"/>
    </xf>
    <xf numFmtId="0" fontId="59" fillId="0" borderId="0" xfId="0" applyFont="1" applyFill="1" applyAlignment="1">
      <alignment vertical="center"/>
    </xf>
    <xf numFmtId="0" fontId="28" fillId="0" borderId="14" xfId="0" applyFont="1" applyBorder="1" applyAlignment="1">
      <alignment horizontal="left" vertical="center"/>
    </xf>
    <xf numFmtId="0" fontId="28" fillId="0" borderId="1" xfId="0" applyFont="1" applyBorder="1" applyAlignment="1">
      <alignment horizontal="left" vertical="center"/>
    </xf>
    <xf numFmtId="0" fontId="28" fillId="0" borderId="15" xfId="0" applyFont="1" applyBorder="1" applyAlignment="1">
      <alignment horizontal="left" vertical="center"/>
    </xf>
    <xf numFmtId="0" fontId="28" fillId="0" borderId="2" xfId="0" applyFont="1" applyBorder="1" applyAlignment="1">
      <alignment horizontal="left" vertical="center"/>
    </xf>
    <xf numFmtId="0" fontId="28" fillId="0" borderId="0" xfId="0" applyFont="1" applyBorder="1" applyAlignment="1">
      <alignment horizontal="left" vertical="center"/>
    </xf>
    <xf numFmtId="0" fontId="28" fillId="0" borderId="16" xfId="0" applyFont="1" applyBorder="1" applyAlignment="1">
      <alignment horizontal="left" vertical="center"/>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7" xfId="0" applyFont="1" applyBorder="1" applyAlignment="1">
      <alignment horizontal="left" vertical="center"/>
    </xf>
    <xf numFmtId="0" fontId="28" fillId="0" borderId="14"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5"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18" xfId="0" applyFont="1" applyFill="1" applyBorder="1" applyAlignment="1">
      <alignment horizontal="center" vertical="center"/>
    </xf>
    <xf numFmtId="0" fontId="28" fillId="0" borderId="42" xfId="0" applyFont="1" applyFill="1" applyBorder="1" applyAlignment="1">
      <alignment horizontal="center" vertical="center"/>
    </xf>
    <xf numFmtId="0" fontId="28" fillId="0" borderId="43" xfId="0" applyFont="1" applyFill="1" applyBorder="1" applyAlignment="1">
      <alignment horizontal="center" vertical="center"/>
    </xf>
    <xf numFmtId="0" fontId="28" fillId="0" borderId="14" xfId="0" applyFont="1" applyBorder="1" applyAlignment="1">
      <alignment horizontal="center" vertical="center"/>
    </xf>
    <xf numFmtId="0" fontId="28" fillId="0" borderId="1" xfId="0" applyFont="1" applyBorder="1" applyAlignment="1">
      <alignment horizontal="center" vertical="center"/>
    </xf>
    <xf numFmtId="0" fontId="28" fillId="0" borderId="15" xfId="0" applyFont="1" applyBorder="1" applyAlignment="1">
      <alignment horizontal="center" vertical="center"/>
    </xf>
    <xf numFmtId="0" fontId="28" fillId="0" borderId="2" xfId="0" applyFont="1" applyBorder="1" applyAlignment="1">
      <alignment horizontal="center" vertical="center"/>
    </xf>
    <xf numFmtId="0" fontId="28" fillId="0" borderId="0" xfId="0" applyFont="1" applyBorder="1" applyAlignment="1">
      <alignment horizontal="center" vertical="center"/>
    </xf>
    <xf numFmtId="0" fontId="28" fillId="0" borderId="16" xfId="0" applyFont="1" applyBorder="1" applyAlignment="1">
      <alignment horizontal="center" vertical="center"/>
    </xf>
    <xf numFmtId="0" fontId="28" fillId="0" borderId="9" xfId="0" applyFont="1" applyBorder="1" applyAlignment="1">
      <alignment horizontal="center" vertical="center"/>
    </xf>
    <xf numFmtId="0" fontId="28" fillId="0" borderId="13" xfId="0" applyFont="1" applyBorder="1" applyAlignment="1">
      <alignment horizontal="center" vertical="center"/>
    </xf>
    <xf numFmtId="0" fontId="28" fillId="0" borderId="17" xfId="0" applyFont="1" applyBorder="1" applyAlignment="1">
      <alignment horizontal="center" vertical="center"/>
    </xf>
    <xf numFmtId="0" fontId="28" fillId="0" borderId="6" xfId="0" applyFont="1" applyBorder="1" applyAlignment="1">
      <alignment horizontal="left" vertical="center"/>
    </xf>
    <xf numFmtId="0" fontId="28" fillId="0" borderId="102" xfId="0" applyFont="1" applyBorder="1" applyAlignment="1">
      <alignment horizontal="center" vertical="center"/>
    </xf>
    <xf numFmtId="0" fontId="28" fillId="0" borderId="6" xfId="0" applyFont="1" applyBorder="1" applyAlignment="1">
      <alignment vertical="center" wrapText="1"/>
    </xf>
    <xf numFmtId="0" fontId="28" fillId="0" borderId="11" xfId="0" applyFont="1" applyBorder="1" applyAlignment="1">
      <alignment vertical="center" wrapText="1"/>
    </xf>
    <xf numFmtId="0" fontId="28" fillId="0" borderId="66" xfId="0" applyFont="1" applyBorder="1" applyAlignment="1">
      <alignment vertical="center" wrapText="1"/>
    </xf>
    <xf numFmtId="0" fontId="60" fillId="4" borderId="6" xfId="0" applyFont="1" applyFill="1" applyBorder="1" applyAlignment="1">
      <alignment horizontal="center" vertical="center"/>
    </xf>
    <xf numFmtId="0" fontId="6" fillId="0" borderId="6" xfId="0" applyFont="1" applyFill="1" applyBorder="1" applyAlignment="1">
      <alignment vertical="center"/>
    </xf>
    <xf numFmtId="0" fontId="28" fillId="2" borderId="6" xfId="0" applyFont="1" applyFill="1" applyBorder="1" applyAlignment="1">
      <alignment horizontal="center" vertical="center"/>
    </xf>
    <xf numFmtId="0" fontId="6" fillId="2" borderId="6" xfId="0" applyFont="1" applyFill="1" applyBorder="1" applyAlignment="1">
      <alignment horizontal="center" vertical="center"/>
    </xf>
    <xf numFmtId="0" fontId="6" fillId="0" borderId="6" xfId="0" applyFont="1" applyFill="1" applyBorder="1" applyAlignment="1">
      <alignment horizontal="center" vertical="center"/>
    </xf>
    <xf numFmtId="0" fontId="28" fillId="10" borderId="102" xfId="0" applyFont="1" applyFill="1" applyBorder="1" applyAlignment="1">
      <alignment horizontal="center" vertical="center"/>
    </xf>
    <xf numFmtId="0" fontId="28" fillId="10" borderId="43" xfId="0" applyFont="1" applyFill="1" applyBorder="1" applyAlignment="1" applyProtection="1">
      <alignment horizontal="center" vertical="center"/>
      <protection locked="0"/>
    </xf>
    <xf numFmtId="0" fontId="28" fillId="0" borderId="43" xfId="0" applyFont="1" applyBorder="1" applyAlignment="1">
      <alignment vertical="center" wrapText="1"/>
    </xf>
    <xf numFmtId="0" fontId="28" fillId="0" borderId="66" xfId="0" applyFont="1" applyFill="1" applyBorder="1" applyAlignment="1">
      <alignment horizontal="left" vertical="center" wrapText="1"/>
    </xf>
    <xf numFmtId="0" fontId="28" fillId="10" borderId="11" xfId="0" applyFont="1" applyFill="1" applyBorder="1" applyAlignment="1">
      <alignment horizontal="center" vertical="center"/>
    </xf>
    <xf numFmtId="0" fontId="28" fillId="10" borderId="66" xfId="0" applyFont="1" applyFill="1" applyBorder="1" applyAlignment="1">
      <alignment horizontal="center" vertical="center"/>
    </xf>
    <xf numFmtId="0" fontId="101" fillId="10" borderId="6" xfId="0" applyFont="1" applyFill="1" applyBorder="1" applyAlignment="1" applyProtection="1">
      <alignment horizontal="center" vertical="center"/>
      <protection locked="0"/>
    </xf>
    <xf numFmtId="0" fontId="13" fillId="0" borderId="66" xfId="0" applyFont="1" applyFill="1" applyBorder="1" applyAlignment="1">
      <alignment horizontal="left" vertical="center" wrapText="1"/>
    </xf>
    <xf numFmtId="0" fontId="101" fillId="0" borderId="6" xfId="0" applyFont="1" applyFill="1" applyBorder="1" applyAlignment="1">
      <alignment horizontal="left" vertical="center" wrapText="1"/>
    </xf>
    <xf numFmtId="0" fontId="6" fillId="0" borderId="6" xfId="0" applyFont="1" applyBorder="1" applyAlignment="1">
      <alignment horizontal="center" vertical="center"/>
    </xf>
    <xf numFmtId="0" fontId="28" fillId="0" borderId="66" xfId="0" applyFont="1" applyBorder="1" applyAlignment="1">
      <alignment horizontal="left" vertical="center" wrapText="1"/>
    </xf>
    <xf numFmtId="0" fontId="28" fillId="0" borderId="6" xfId="0" applyFont="1" applyBorder="1" applyAlignment="1">
      <alignment vertical="center"/>
    </xf>
    <xf numFmtId="0" fontId="28" fillId="0" borderId="10" xfId="0" applyFont="1" applyBorder="1" applyAlignment="1">
      <alignment vertical="center" wrapText="1"/>
    </xf>
    <xf numFmtId="0" fontId="28" fillId="0" borderId="8" xfId="0" applyFont="1" applyBorder="1" applyAlignment="1">
      <alignment vertical="center" wrapText="1"/>
    </xf>
    <xf numFmtId="0" fontId="28" fillId="0" borderId="3" xfId="0" applyFont="1" applyBorder="1" applyAlignment="1">
      <alignment vertical="center" wrapText="1"/>
    </xf>
    <xf numFmtId="0" fontId="28" fillId="0" borderId="10" xfId="0" applyFont="1" applyBorder="1" applyAlignment="1">
      <alignment horizontal="left" vertical="center" wrapText="1"/>
    </xf>
    <xf numFmtId="0" fontId="28" fillId="0" borderId="8" xfId="0" applyFont="1" applyBorder="1" applyAlignment="1">
      <alignment horizontal="left" vertical="center" wrapText="1"/>
    </xf>
    <xf numFmtId="0" fontId="28" fillId="0" borderId="3" xfId="0" applyFont="1" applyBorder="1" applyAlignment="1">
      <alignment horizontal="left" vertical="center" wrapText="1"/>
    </xf>
    <xf numFmtId="0" fontId="28" fillId="0" borderId="12" xfId="0" applyFont="1" applyBorder="1" applyAlignment="1">
      <alignment horizontal="left" vertical="center" wrapText="1"/>
    </xf>
    <xf numFmtId="0" fontId="28" fillId="0" borderId="19" xfId="0" applyFont="1" applyBorder="1" applyAlignment="1">
      <alignment horizontal="left" vertical="center" wrapText="1"/>
    </xf>
    <xf numFmtId="0" fontId="28" fillId="0" borderId="20" xfId="0" applyFont="1" applyBorder="1" applyAlignment="1">
      <alignment horizontal="left" vertical="center" wrapText="1"/>
    </xf>
    <xf numFmtId="0" fontId="28" fillId="0" borderId="35" xfId="0" applyFont="1" applyBorder="1" applyAlignment="1">
      <alignment horizontal="left" vertical="center" wrapText="1"/>
    </xf>
    <xf numFmtId="0" fontId="28" fillId="0" borderId="21" xfId="0" applyFont="1" applyBorder="1" applyAlignment="1">
      <alignment horizontal="left" vertical="center" wrapText="1"/>
    </xf>
    <xf numFmtId="0" fontId="28" fillId="0" borderId="31" xfId="0" applyFont="1" applyBorder="1" applyAlignment="1">
      <alignment horizontal="left" vertical="center" wrapText="1"/>
    </xf>
    <xf numFmtId="0" fontId="28" fillId="0" borderId="14" xfId="0" applyFont="1" applyBorder="1" applyAlignment="1">
      <alignment horizontal="left" vertical="center" wrapText="1"/>
    </xf>
    <xf numFmtId="0" fontId="28" fillId="0" borderId="1" xfId="0" applyFont="1" applyBorder="1" applyAlignment="1">
      <alignment horizontal="left" vertical="center" wrapText="1"/>
    </xf>
    <xf numFmtId="0" fontId="28" fillId="0" borderId="15" xfId="0" applyFont="1" applyBorder="1" applyAlignment="1">
      <alignment horizontal="left" vertical="center" wrapText="1"/>
    </xf>
    <xf numFmtId="0" fontId="28" fillId="0" borderId="2" xfId="0" applyFont="1" applyBorder="1" applyAlignment="1">
      <alignment horizontal="left" vertical="center" wrapText="1"/>
    </xf>
    <xf numFmtId="0" fontId="28" fillId="0" borderId="0" xfId="0" applyFont="1" applyBorder="1" applyAlignment="1">
      <alignment horizontal="left" vertical="center" wrapText="1"/>
    </xf>
    <xf numFmtId="0" fontId="28" fillId="0" borderId="16" xfId="0"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7" xfId="0" applyFont="1" applyBorder="1" applyAlignment="1">
      <alignment horizontal="left" vertical="center" wrapText="1"/>
    </xf>
    <xf numFmtId="0" fontId="28" fillId="0" borderId="70" xfId="0" applyFont="1" applyBorder="1" applyAlignment="1">
      <alignment horizontal="left" vertical="center" wrapText="1"/>
    </xf>
    <xf numFmtId="0" fontId="28" fillId="0" borderId="63" xfId="0" applyFont="1" applyBorder="1" applyAlignment="1">
      <alignment horizontal="left" vertical="center" wrapText="1"/>
    </xf>
    <xf numFmtId="0" fontId="28" fillId="0" borderId="44" xfId="0" applyFont="1" applyBorder="1" applyAlignment="1">
      <alignment horizontal="left" vertical="center" wrapText="1"/>
    </xf>
    <xf numFmtId="0" fontId="28" fillId="0" borderId="35" xfId="0" applyFont="1" applyFill="1" applyBorder="1" applyAlignment="1">
      <alignment horizontal="left" vertical="center" wrapText="1"/>
    </xf>
    <xf numFmtId="0" fontId="28" fillId="0" borderId="21" xfId="0" applyFont="1" applyFill="1" applyBorder="1" applyAlignment="1">
      <alignment horizontal="left" vertical="center" wrapText="1"/>
    </xf>
    <xf numFmtId="0" fontId="28" fillId="0" borderId="31" xfId="0" applyFont="1" applyFill="1" applyBorder="1" applyAlignment="1">
      <alignment horizontal="left" vertical="center" wrapText="1"/>
    </xf>
    <xf numFmtId="0" fontId="28" fillId="0" borderId="14" xfId="0" applyFont="1" applyBorder="1" applyAlignment="1">
      <alignment vertical="center" wrapText="1"/>
    </xf>
    <xf numFmtId="0" fontId="28" fillId="0" borderId="1" xfId="0" applyFont="1" applyBorder="1" applyAlignment="1">
      <alignment vertical="center" wrapText="1"/>
    </xf>
    <xf numFmtId="0" fontId="28" fillId="0" borderId="15" xfId="0" applyFont="1" applyBorder="1" applyAlignment="1">
      <alignment vertical="center" wrapText="1"/>
    </xf>
    <xf numFmtId="0" fontId="28" fillId="0" borderId="2"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9" xfId="0" applyFont="1" applyBorder="1" applyAlignment="1">
      <alignment vertical="center" wrapText="1"/>
    </xf>
    <xf numFmtId="0" fontId="28" fillId="0" borderId="13" xfId="0" applyFont="1" applyBorder="1" applyAlignment="1">
      <alignment vertical="center" wrapText="1"/>
    </xf>
    <xf numFmtId="0" fontId="28" fillId="0" borderId="17" xfId="0" applyFont="1" applyBorder="1" applyAlignment="1">
      <alignment vertical="center" wrapText="1"/>
    </xf>
    <xf numFmtId="0" fontId="28" fillId="0" borderId="70" xfId="0" applyFont="1" applyFill="1" applyBorder="1" applyAlignment="1">
      <alignment horizontal="left" vertical="center" wrapText="1"/>
    </xf>
    <xf numFmtId="0" fontId="28" fillId="0" borderId="6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26" fillId="10" borderId="118" xfId="0" applyFont="1" applyFill="1" applyBorder="1" applyAlignment="1" applyProtection="1">
      <alignment horizontal="center" vertical="center"/>
      <protection locked="0"/>
    </xf>
    <xf numFmtId="0" fontId="26" fillId="0" borderId="18" xfId="0" applyFont="1" applyBorder="1" applyAlignment="1">
      <alignment horizontal="center" vertical="center" textRotation="255"/>
    </xf>
    <xf numFmtId="0" fontId="26" fillId="0" borderId="42" xfId="0" applyFont="1" applyBorder="1" applyAlignment="1">
      <alignment horizontal="center" vertical="center" textRotation="255"/>
    </xf>
    <xf numFmtId="0" fontId="26" fillId="0" borderId="43" xfId="0" applyFont="1" applyBorder="1" applyAlignment="1">
      <alignment horizontal="center" vertical="center" textRotation="255"/>
    </xf>
    <xf numFmtId="0" fontId="26" fillId="0" borderId="11" xfId="0" applyFont="1" applyBorder="1" applyAlignment="1">
      <alignment vertical="center"/>
    </xf>
    <xf numFmtId="0" fontId="26" fillId="10" borderId="102" xfId="0" applyFont="1" applyFill="1" applyBorder="1" applyAlignment="1">
      <alignment horizontal="center" vertical="center"/>
    </xf>
    <xf numFmtId="0" fontId="26" fillId="10" borderId="11" xfId="0" applyFont="1" applyFill="1" applyBorder="1" applyAlignment="1">
      <alignment horizontal="center" vertical="center"/>
    </xf>
    <xf numFmtId="0" fontId="26" fillId="0" borderId="43" xfId="0" applyFont="1" applyBorder="1" applyAlignment="1">
      <alignment vertical="center"/>
    </xf>
    <xf numFmtId="0" fontId="26" fillId="0" borderId="6" xfId="0" applyFont="1" applyBorder="1" applyAlignment="1">
      <alignment horizontal="left" vertical="center" wrapText="1"/>
    </xf>
    <xf numFmtId="0" fontId="22" fillId="0" borderId="0" xfId="0" applyFont="1" applyAlignment="1">
      <alignment vertical="center"/>
    </xf>
    <xf numFmtId="0" fontId="26" fillId="0" borderId="102" xfId="0" applyFont="1" applyBorder="1" applyAlignment="1">
      <alignment vertical="center"/>
    </xf>
    <xf numFmtId="0" fontId="26" fillId="10" borderId="11" xfId="0" applyFont="1" applyFill="1" applyBorder="1" applyAlignment="1" applyProtection="1">
      <alignment horizontal="center" vertical="center"/>
      <protection locked="0"/>
    </xf>
    <xf numFmtId="0" fontId="98" fillId="0" borderId="11" xfId="0" applyFont="1" applyBorder="1" applyAlignment="1">
      <alignment vertical="center"/>
    </xf>
    <xf numFmtId="0" fontId="56" fillId="4" borderId="6"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102" xfId="0" applyFont="1" applyBorder="1" applyAlignment="1">
      <alignment horizontal="center" vertical="center"/>
    </xf>
    <xf numFmtId="0" fontId="56" fillId="4" borderId="6" xfId="0" applyFont="1" applyFill="1" applyBorder="1" applyAlignment="1">
      <alignment horizontal="center" vertical="center"/>
    </xf>
    <xf numFmtId="0" fontId="17" fillId="0" borderId="13" xfId="0" applyFont="1" applyBorder="1" applyAlignment="1">
      <alignment horizontal="left"/>
    </xf>
    <xf numFmtId="0" fontId="8" fillId="0" borderId="6" xfId="0" applyFont="1" applyBorder="1" applyAlignment="1">
      <alignment horizontal="left" vertical="center" wrapText="1"/>
    </xf>
    <xf numFmtId="0" fontId="27" fillId="0" borderId="11" xfId="0" applyFont="1" applyBorder="1" applyAlignment="1">
      <alignment horizontal="left" vertical="center" wrapText="1"/>
    </xf>
    <xf numFmtId="0" fontId="26" fillId="0" borderId="11" xfId="0" applyFont="1" applyBorder="1" applyAlignment="1">
      <alignment horizontal="left" vertical="center"/>
    </xf>
    <xf numFmtId="0" fontId="26" fillId="0" borderId="43" xfId="0" applyFont="1" applyBorder="1" applyAlignment="1">
      <alignment horizontal="center" vertical="center"/>
    </xf>
    <xf numFmtId="0" fontId="26" fillId="10" borderId="43" xfId="0" applyFont="1" applyFill="1" applyBorder="1" applyAlignment="1" applyProtection="1">
      <alignment horizontal="center" vertical="center"/>
      <protection locked="0"/>
    </xf>
    <xf numFmtId="0" fontId="27" fillId="0" borderId="43" xfId="0" applyFont="1" applyBorder="1" applyAlignment="1">
      <alignment horizontal="left" vertical="center" wrapText="1"/>
    </xf>
    <xf numFmtId="0" fontId="26" fillId="0" borderId="43" xfId="0" applyFont="1" applyBorder="1" applyAlignment="1">
      <alignment horizontal="left" vertical="center"/>
    </xf>
    <xf numFmtId="0" fontId="26" fillId="0" borderId="43" xfId="0" applyFont="1" applyBorder="1" applyAlignment="1">
      <alignment horizontal="left" vertical="center" wrapText="1"/>
    </xf>
    <xf numFmtId="0" fontId="26" fillId="0" borderId="11" xfId="0" applyFont="1" applyBorder="1" applyAlignment="1">
      <alignment horizontal="left" vertical="center" wrapText="1"/>
    </xf>
    <xf numFmtId="0" fontId="26" fillId="0" borderId="102" xfId="0" applyFont="1" applyBorder="1" applyAlignment="1">
      <alignment horizontal="left" vertical="center"/>
    </xf>
    <xf numFmtId="0" fontId="27" fillId="0" borderId="102" xfId="0" applyFont="1" applyBorder="1" applyAlignment="1">
      <alignment horizontal="left" vertical="center" wrapText="1"/>
    </xf>
    <xf numFmtId="0" fontId="26" fillId="0" borderId="70" xfId="0" applyFont="1" applyBorder="1" applyAlignment="1">
      <alignment horizontal="center" vertical="top"/>
    </xf>
    <xf numFmtId="0" fontId="26" fillId="0" borderId="63" xfId="0" applyFont="1" applyBorder="1" applyAlignment="1">
      <alignment horizontal="center" vertical="top"/>
    </xf>
    <xf numFmtId="0" fontId="26" fillId="0" borderId="44" xfId="0" applyFont="1" applyBorder="1" applyAlignment="1">
      <alignment horizontal="center" vertical="top"/>
    </xf>
    <xf numFmtId="0" fontId="26" fillId="0" borderId="6" xfId="0" applyFont="1" applyBorder="1" applyAlignment="1">
      <alignment vertical="center" wrapText="1"/>
    </xf>
    <xf numFmtId="0" fontId="26" fillId="0" borderId="14" xfId="0" applyFont="1" applyBorder="1" applyAlignment="1">
      <alignment horizontal="left" vertical="center"/>
    </xf>
    <xf numFmtId="0" fontId="26" fillId="0" borderId="1" xfId="0" applyFont="1" applyBorder="1" applyAlignment="1">
      <alignment horizontal="left" vertical="center"/>
    </xf>
    <xf numFmtId="0" fontId="26" fillId="0" borderId="15" xfId="0" applyFont="1" applyBorder="1" applyAlignment="1">
      <alignment horizontal="left" vertical="center"/>
    </xf>
    <xf numFmtId="0" fontId="26" fillId="0" borderId="2" xfId="0" applyFont="1" applyBorder="1" applyAlignment="1">
      <alignment horizontal="left" vertical="center"/>
    </xf>
    <xf numFmtId="0" fontId="26" fillId="0" borderId="0" xfId="0" applyFont="1" applyBorder="1" applyAlignment="1">
      <alignment horizontal="left" vertical="center"/>
    </xf>
    <xf numFmtId="0" fontId="26" fillId="0" borderId="16" xfId="0" applyFont="1" applyBorder="1" applyAlignment="1">
      <alignment horizontal="left" vertical="center"/>
    </xf>
    <xf numFmtId="0" fontId="26" fillId="0" borderId="9" xfId="0" applyFont="1" applyBorder="1" applyAlignment="1">
      <alignment horizontal="left" vertical="center"/>
    </xf>
    <xf numFmtId="0" fontId="26" fillId="0" borderId="13" xfId="0" applyFont="1" applyBorder="1" applyAlignment="1">
      <alignment horizontal="left" vertical="center"/>
    </xf>
    <xf numFmtId="0" fontId="26" fillId="0" borderId="17" xfId="0" applyFont="1" applyBorder="1" applyAlignment="1">
      <alignment horizontal="left" vertical="center"/>
    </xf>
    <xf numFmtId="0" fontId="26" fillId="0" borderId="66" xfId="0" applyFont="1" applyBorder="1" applyAlignment="1">
      <alignment vertical="center"/>
    </xf>
    <xf numFmtId="0" fontId="98" fillId="0" borderId="118" xfId="0" applyFont="1" applyBorder="1" applyAlignment="1">
      <alignment vertical="center"/>
    </xf>
    <xf numFmtId="0" fontId="98" fillId="0" borderId="102" xfId="0" applyFont="1" applyBorder="1" applyAlignment="1">
      <alignment vertical="center" wrapText="1"/>
    </xf>
    <xf numFmtId="0" fontId="26" fillId="0" borderId="66" xfId="0" applyFont="1" applyBorder="1" applyAlignment="1">
      <alignment horizontal="center" vertical="center"/>
    </xf>
    <xf numFmtId="0" fontId="98" fillId="0" borderId="66" xfId="0" applyFont="1" applyBorder="1" applyAlignment="1">
      <alignment vertical="center"/>
    </xf>
    <xf numFmtId="0" fontId="101" fillId="0" borderId="6" xfId="0" applyFont="1" applyBorder="1" applyAlignment="1">
      <alignment horizontal="left" vertical="center" wrapText="1"/>
    </xf>
    <xf numFmtId="0" fontId="28" fillId="0" borderId="102" xfId="0" applyFont="1" applyFill="1" applyBorder="1" applyAlignment="1">
      <alignment horizontal="left" vertical="center" wrapText="1"/>
    </xf>
    <xf numFmtId="0" fontId="13" fillId="0" borderId="102" xfId="0" applyFont="1" applyBorder="1" applyAlignment="1">
      <alignment horizontal="left" vertical="center" wrapText="1"/>
    </xf>
    <xf numFmtId="3" fontId="28" fillId="0" borderId="6" xfId="0" applyNumberFormat="1" applyFont="1" applyFill="1" applyBorder="1" applyAlignment="1">
      <alignment horizontal="left" vertical="center" wrapText="1"/>
    </xf>
    <xf numFmtId="0" fontId="98" fillId="0" borderId="14" xfId="0" applyFont="1" applyBorder="1" applyAlignment="1">
      <alignment horizontal="left" vertical="center" wrapText="1"/>
    </xf>
    <xf numFmtId="0" fontId="98" fillId="0" borderId="1" xfId="0" applyFont="1" applyBorder="1" applyAlignment="1">
      <alignment horizontal="left" vertical="center" wrapText="1"/>
    </xf>
    <xf numFmtId="0" fontId="98" fillId="0" borderId="15" xfId="0" applyFont="1" applyBorder="1" applyAlignment="1">
      <alignment horizontal="left" vertical="center" wrapText="1"/>
    </xf>
    <xf numFmtId="0" fontId="98" fillId="0" borderId="2" xfId="0" applyFont="1" applyBorder="1" applyAlignment="1">
      <alignment horizontal="left" vertical="center" wrapText="1"/>
    </xf>
    <xf numFmtId="0" fontId="98" fillId="0" borderId="0" xfId="0" applyFont="1" applyBorder="1" applyAlignment="1">
      <alignment horizontal="left" vertical="center" wrapText="1"/>
    </xf>
    <xf numFmtId="0" fontId="98" fillId="0" borderId="16" xfId="0" applyFont="1" applyBorder="1" applyAlignment="1">
      <alignment horizontal="left" vertical="center" wrapText="1"/>
    </xf>
    <xf numFmtId="0" fontId="98" fillId="0" borderId="9" xfId="0" applyFont="1" applyBorder="1" applyAlignment="1">
      <alignment horizontal="left" vertical="center" wrapText="1"/>
    </xf>
    <xf numFmtId="0" fontId="98" fillId="0" borderId="13" xfId="0" applyFont="1" applyBorder="1" applyAlignment="1">
      <alignment horizontal="left" vertical="center" wrapText="1"/>
    </xf>
    <xf numFmtId="0" fontId="98" fillId="0" borderId="17" xfId="0" applyFont="1" applyBorder="1" applyAlignment="1">
      <alignment horizontal="left" vertical="center" wrapText="1"/>
    </xf>
    <xf numFmtId="0" fontId="26" fillId="10" borderId="66" xfId="0" applyFont="1" applyFill="1" applyBorder="1" applyAlignment="1">
      <alignment horizontal="center" vertical="center"/>
    </xf>
    <xf numFmtId="0" fontId="5" fillId="0" borderId="0" xfId="0" applyFont="1" applyAlignment="1">
      <alignment horizontal="center" vertical="center"/>
    </xf>
    <xf numFmtId="0" fontId="32" fillId="0" borderId="0" xfId="0" applyFont="1" applyAlignment="1">
      <alignment horizontal="center" vertical="center"/>
    </xf>
    <xf numFmtId="0" fontId="100" fillId="0" borderId="6" xfId="0" applyFont="1" applyFill="1" applyBorder="1" applyAlignment="1">
      <alignment vertical="center" wrapText="1"/>
    </xf>
    <xf numFmtId="0" fontId="8" fillId="0" borderId="6" xfId="0" applyFont="1" applyBorder="1" applyAlignment="1">
      <alignment horizontal="center" vertical="center"/>
    </xf>
    <xf numFmtId="0" fontId="8" fillId="0" borderId="6" xfId="0" applyFont="1" applyBorder="1" applyAlignment="1">
      <alignment vertical="center" wrapText="1"/>
    </xf>
    <xf numFmtId="0" fontId="65" fillId="0" borderId="2" xfId="0" applyFont="1" applyBorder="1" applyAlignment="1">
      <alignment vertical="center"/>
    </xf>
    <xf numFmtId="0" fontId="65" fillId="0" borderId="0" xfId="0" applyFont="1" applyBorder="1" applyAlignment="1">
      <alignment vertical="center"/>
    </xf>
    <xf numFmtId="0" fontId="0" fillId="0" borderId="71" xfId="0" applyFont="1" applyBorder="1" applyAlignment="1">
      <alignment horizontal="left" vertical="center" wrapText="1"/>
    </xf>
    <xf numFmtId="0" fontId="0" fillId="0" borderId="44" xfId="0" applyFont="1" applyBorder="1" applyAlignment="1">
      <alignment horizontal="left" vertical="center" wrapText="1"/>
    </xf>
    <xf numFmtId="0" fontId="8" fillId="0" borderId="1" xfId="0" applyFont="1" applyBorder="1" applyAlignment="1">
      <alignment vertical="center" shrinkToFit="1"/>
    </xf>
    <xf numFmtId="0" fontId="8" fillId="0" borderId="15" xfId="0" applyFont="1" applyBorder="1" applyAlignment="1">
      <alignment vertical="center" shrinkToFit="1"/>
    </xf>
    <xf numFmtId="0" fontId="8" fillId="0" borderId="18" xfId="0" quotePrefix="1" applyFont="1" applyFill="1" applyBorder="1" applyAlignment="1" applyProtection="1">
      <alignment horizontal="center" vertical="center"/>
      <protection locked="0"/>
    </xf>
    <xf numFmtId="0" fontId="8" fillId="0" borderId="43" xfId="0" quotePrefix="1" applyFont="1" applyFill="1" applyBorder="1" applyAlignment="1" applyProtection="1">
      <alignment horizontal="center" vertical="center"/>
      <protection locked="0"/>
    </xf>
    <xf numFmtId="49" fontId="8" fillId="0" borderId="18" xfId="0" applyNumberFormat="1" applyFont="1" applyFill="1" applyBorder="1" applyAlignment="1">
      <alignment horizontal="center" vertical="center"/>
    </xf>
    <xf numFmtId="49" fontId="8" fillId="0" borderId="43" xfId="0" applyNumberFormat="1" applyFont="1" applyFill="1" applyBorder="1" applyAlignment="1">
      <alignment horizontal="center" vertical="center"/>
    </xf>
    <xf numFmtId="0" fontId="8" fillId="0" borderId="10" xfId="0" applyFont="1" applyBorder="1" applyAlignment="1">
      <alignment vertical="center" wrapText="1"/>
    </xf>
    <xf numFmtId="0" fontId="8" fillId="0" borderId="8" xfId="0" applyFont="1" applyBorder="1" applyAlignment="1">
      <alignment vertical="center"/>
    </xf>
    <xf numFmtId="0" fontId="8" fillId="0" borderId="3" xfId="0" applyFont="1" applyBorder="1" applyAlignment="1">
      <alignment vertical="center"/>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32" fillId="0" borderId="8" xfId="0" applyFont="1" applyBorder="1" applyAlignment="1">
      <alignment vertical="center" wrapText="1"/>
    </xf>
    <xf numFmtId="0" fontId="32" fillId="0" borderId="8" xfId="0" applyFont="1" applyBorder="1" applyAlignment="1">
      <alignment vertical="center"/>
    </xf>
    <xf numFmtId="0" fontId="32" fillId="0" borderId="3" xfId="0" applyFont="1" applyBorder="1" applyAlignment="1">
      <alignment vertical="center"/>
    </xf>
    <xf numFmtId="0" fontId="7" fillId="0" borderId="19" xfId="0" applyFont="1" applyBorder="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wrapText="1"/>
    </xf>
    <xf numFmtId="0" fontId="7" fillId="0" borderId="31" xfId="0" applyFont="1" applyBorder="1" applyAlignment="1">
      <alignment vertical="center" wrapText="1"/>
    </xf>
    <xf numFmtId="0" fontId="8" fillId="0" borderId="6" xfId="0" applyFont="1" applyFill="1" applyBorder="1" applyAlignment="1">
      <alignment vertical="center" wrapText="1"/>
    </xf>
    <xf numFmtId="0" fontId="8" fillId="0" borderId="6" xfId="0" applyFont="1" applyFill="1" applyBorder="1" applyAlignment="1">
      <alignment horizontal="center" vertical="center" wrapText="1"/>
    </xf>
    <xf numFmtId="0" fontId="8" fillId="0" borderId="6" xfId="0" applyFont="1" applyFill="1" applyBorder="1" applyAlignment="1">
      <alignment horizontal="center" vertical="center"/>
    </xf>
    <xf numFmtId="0" fontId="100" fillId="0" borderId="6" xfId="0" applyFont="1" applyFill="1" applyBorder="1" applyAlignment="1">
      <alignment horizontal="center" vertical="center"/>
    </xf>
    <xf numFmtId="0" fontId="13" fillId="0" borderId="0" xfId="0" applyFont="1" applyFill="1" applyAlignment="1">
      <alignment horizontal="left" vertical="center" wrapText="1"/>
    </xf>
    <xf numFmtId="0" fontId="6" fillId="0" borderId="0" xfId="0" applyFont="1" applyFill="1" applyAlignment="1">
      <alignment horizontal="left" vertical="center" wrapText="1"/>
    </xf>
    <xf numFmtId="0" fontId="8" fillId="0" borderId="8" xfId="0" applyFont="1" applyBorder="1" applyAlignment="1">
      <alignment vertical="center" wrapText="1"/>
    </xf>
    <xf numFmtId="0" fontId="8" fillId="0" borderId="3" xfId="0" applyFont="1" applyBorder="1" applyAlignment="1">
      <alignment vertical="center" wrapText="1"/>
    </xf>
    <xf numFmtId="0" fontId="8" fillId="0" borderId="44" xfId="0" applyFont="1" applyFill="1" applyBorder="1" applyAlignment="1" applyProtection="1">
      <alignment horizontal="right" vertical="center" wrapText="1"/>
      <protection locked="0"/>
    </xf>
    <xf numFmtId="0" fontId="8" fillId="0" borderId="31" xfId="0" applyFont="1" applyFill="1" applyBorder="1" applyAlignment="1" applyProtection="1">
      <alignment horizontal="right" vertical="center" wrapText="1"/>
      <protection locked="0"/>
    </xf>
    <xf numFmtId="0" fontId="32" fillId="0" borderId="22" xfId="0" applyFont="1" applyFill="1" applyBorder="1" applyAlignment="1">
      <alignment horizontal="left" vertical="center" wrapText="1"/>
    </xf>
    <xf numFmtId="0" fontId="32" fillId="0" borderId="31" xfId="0" applyFont="1" applyFill="1" applyBorder="1" applyAlignment="1">
      <alignment horizontal="left" vertical="center" wrapText="1"/>
    </xf>
    <xf numFmtId="0" fontId="32" fillId="0" borderId="10" xfId="0" applyFont="1" applyFill="1" applyBorder="1" applyAlignment="1">
      <alignment horizontal="left" vertical="center" wrapText="1"/>
    </xf>
    <xf numFmtId="0" fontId="32" fillId="0" borderId="8" xfId="0" applyFont="1" applyFill="1" applyBorder="1" applyAlignment="1">
      <alignment horizontal="left" vertical="center"/>
    </xf>
    <xf numFmtId="0" fontId="32" fillId="0" borderId="3" xfId="0" applyFont="1" applyFill="1" applyBorder="1" applyAlignment="1">
      <alignment horizontal="left" vertical="center"/>
    </xf>
    <xf numFmtId="0" fontId="7" fillId="0" borderId="10" xfId="0" applyFont="1" applyFill="1" applyBorder="1" applyAlignment="1">
      <alignment horizontal="left" vertical="center" wrapText="1"/>
    </xf>
    <xf numFmtId="0" fontId="7" fillId="0" borderId="8" xfId="0" applyFont="1" applyFill="1" applyBorder="1" applyAlignment="1">
      <alignment horizontal="left" vertical="center"/>
    </xf>
    <xf numFmtId="0" fontId="7" fillId="0" borderId="3" xfId="0" applyFont="1" applyFill="1" applyBorder="1" applyAlignment="1">
      <alignment horizontal="left" vertical="center"/>
    </xf>
    <xf numFmtId="0" fontId="116" fillId="0" borderId="63" xfId="0" applyFont="1" applyFill="1" applyBorder="1" applyAlignment="1">
      <alignment horizontal="left" vertical="center" wrapText="1"/>
    </xf>
    <xf numFmtId="0" fontId="116" fillId="0" borderId="44" xfId="0" applyFont="1" applyFill="1" applyBorder="1" applyAlignment="1">
      <alignment horizontal="left" vertical="center" wrapText="1"/>
    </xf>
    <xf numFmtId="0" fontId="91" fillId="0" borderId="52" xfId="0" applyFont="1" applyFill="1" applyBorder="1" applyAlignment="1" applyProtection="1">
      <alignment horizontal="center" vertical="center"/>
      <protection hidden="1"/>
    </xf>
    <xf numFmtId="0" fontId="91" fillId="0" borderId="50" xfId="0" applyFont="1" applyFill="1" applyBorder="1" applyAlignment="1" applyProtection="1">
      <alignment horizontal="center" vertical="center"/>
      <protection hidden="1"/>
    </xf>
    <xf numFmtId="0" fontId="108" fillId="0" borderId="96" xfId="0" applyFont="1" applyFill="1" applyBorder="1" applyAlignment="1" applyProtection="1">
      <alignment horizontal="center" vertical="center"/>
      <protection hidden="1"/>
    </xf>
    <xf numFmtId="0" fontId="0" fillId="0" borderId="50" xfId="0" applyFill="1" applyBorder="1" applyAlignment="1">
      <alignment horizontal="center" vertical="center"/>
    </xf>
    <xf numFmtId="0" fontId="8" fillId="5" borderId="6" xfId="0" applyFont="1" applyFill="1" applyBorder="1" applyAlignment="1" applyProtection="1">
      <alignment horizontal="left" vertical="center" wrapText="1"/>
      <protection locked="0"/>
    </xf>
    <xf numFmtId="0" fontId="7" fillId="0" borderId="6" xfId="0" applyFont="1" applyFill="1" applyBorder="1" applyAlignment="1">
      <alignment horizontal="center" vertical="center"/>
    </xf>
    <xf numFmtId="0" fontId="8" fillId="5" borderId="18" xfId="0" quotePrefix="1" applyFont="1" applyFill="1" applyBorder="1" applyAlignment="1" applyProtection="1">
      <alignment horizontal="center" vertical="center"/>
      <protection locked="0"/>
    </xf>
    <xf numFmtId="0" fontId="8" fillId="5" borderId="43" xfId="0" quotePrefix="1" applyFont="1" applyFill="1" applyBorder="1" applyAlignment="1" applyProtection="1">
      <alignment horizontal="center" vertical="center"/>
      <protection locked="0"/>
    </xf>
    <xf numFmtId="0" fontId="6" fillId="0" borderId="10" xfId="0" applyFont="1" applyFill="1" applyBorder="1" applyAlignment="1">
      <alignment vertical="center" wrapText="1"/>
    </xf>
    <xf numFmtId="0" fontId="6" fillId="0" borderId="8" xfId="0" applyFont="1" applyFill="1" applyBorder="1" applyAlignment="1">
      <alignment vertical="center" wrapText="1"/>
    </xf>
    <xf numFmtId="0" fontId="6" fillId="0" borderId="3" xfId="0" applyFont="1" applyFill="1" applyBorder="1" applyAlignment="1">
      <alignment vertical="center" wrapText="1"/>
    </xf>
    <xf numFmtId="0" fontId="7" fillId="5" borderId="8" xfId="0" applyFont="1" applyFill="1" applyBorder="1" applyAlignment="1">
      <alignment vertical="center" wrapText="1"/>
    </xf>
    <xf numFmtId="0" fontId="7" fillId="5" borderId="8" xfId="0" applyFont="1" applyFill="1" applyBorder="1" applyAlignment="1">
      <alignment vertical="center"/>
    </xf>
    <xf numFmtId="0" fontId="7" fillId="5" borderId="3" xfId="0" applyFont="1" applyFill="1" applyBorder="1" applyAlignment="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7" fillId="5"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8" fillId="0" borderId="8"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left" vertical="center" wrapText="1"/>
      <protection hidden="1"/>
    </xf>
    <xf numFmtId="0" fontId="8" fillId="11" borderId="10" xfId="0" applyFont="1" applyFill="1" applyBorder="1" applyAlignment="1" applyProtection="1">
      <alignment horizontal="center" vertical="center"/>
      <protection hidden="1"/>
    </xf>
    <xf numFmtId="0" fontId="8" fillId="11" borderId="8" xfId="0" applyFont="1" applyFill="1" applyBorder="1" applyAlignment="1" applyProtection="1">
      <alignment horizontal="center" vertical="center"/>
      <protection hidden="1"/>
    </xf>
    <xf numFmtId="0" fontId="8" fillId="11" borderId="3" xfId="0" applyFont="1" applyFill="1" applyBorder="1" applyAlignment="1" applyProtection="1">
      <alignment horizontal="center" vertical="center"/>
      <protection hidden="1"/>
    </xf>
    <xf numFmtId="0" fontId="8" fillId="0" borderId="49" xfId="0" applyFont="1" applyFill="1" applyBorder="1" applyAlignment="1" applyProtection="1">
      <alignment vertical="center"/>
      <protection locked="0"/>
    </xf>
    <xf numFmtId="0" fontId="8" fillId="0" borderId="8" xfId="0" applyFont="1" applyFill="1" applyBorder="1" applyAlignment="1" applyProtection="1">
      <alignment vertical="center"/>
      <protection locked="0"/>
    </xf>
    <xf numFmtId="0" fontId="8" fillId="0" borderId="3" xfId="0" applyFont="1" applyFill="1" applyBorder="1" applyAlignment="1" applyProtection="1">
      <alignment vertical="center"/>
      <protection locked="0"/>
    </xf>
    <xf numFmtId="0" fontId="8" fillId="0" borderId="49" xfId="0" applyFont="1" applyFill="1" applyBorder="1" applyAlignment="1" applyProtection="1">
      <alignment vertical="center" wrapText="1"/>
      <protection locked="0"/>
    </xf>
    <xf numFmtId="0" fontId="8" fillId="8" borderId="49" xfId="0" applyFont="1" applyFill="1" applyBorder="1" applyAlignment="1" applyProtection="1">
      <alignment vertical="center"/>
      <protection locked="0"/>
    </xf>
    <xf numFmtId="0" fontId="8" fillId="8" borderId="8" xfId="0" applyFont="1" applyFill="1" applyBorder="1" applyAlignment="1" applyProtection="1">
      <alignment vertical="center"/>
      <protection locked="0"/>
    </xf>
    <xf numFmtId="0" fontId="8" fillId="8" borderId="3" xfId="0" applyFont="1" applyFill="1" applyBorder="1" applyAlignment="1" applyProtection="1">
      <alignment vertical="center"/>
      <protection locked="0"/>
    </xf>
    <xf numFmtId="0" fontId="8" fillId="0" borderId="19"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31" xfId="0" applyFont="1" applyBorder="1" applyAlignment="1" applyProtection="1">
      <alignment horizontal="center" vertical="center"/>
      <protection locked="0"/>
    </xf>
    <xf numFmtId="0" fontId="8" fillId="0" borderId="14"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6" xfId="0" applyFont="1" applyFill="1" applyBorder="1" applyAlignment="1" applyProtection="1">
      <alignment horizontal="center" vertical="center"/>
    </xf>
    <xf numFmtId="0" fontId="8" fillId="0" borderId="119" xfId="0" applyFont="1" applyBorder="1" applyAlignment="1" applyProtection="1">
      <alignment horizontal="center" vertical="center" wrapText="1"/>
    </xf>
    <xf numFmtId="0" fontId="8" fillId="0" borderId="120" xfId="0" applyFont="1" applyBorder="1" applyAlignment="1" applyProtection="1">
      <alignment horizontal="center" vertical="center" wrapText="1"/>
    </xf>
    <xf numFmtId="0" fontId="8" fillId="0" borderId="114" xfId="0" applyFont="1" applyBorder="1" applyAlignment="1" applyProtection="1">
      <alignment horizontal="center" vertical="center" wrapText="1"/>
    </xf>
    <xf numFmtId="0" fontId="6" fillId="0" borderId="14"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65" xfId="0" applyFont="1" applyFill="1" applyBorder="1" applyAlignment="1" applyProtection="1">
      <alignment horizontal="center" vertical="center" wrapText="1"/>
      <protection hidden="1"/>
    </xf>
    <xf numFmtId="0" fontId="13" fillId="0" borderId="47" xfId="0" applyFont="1" applyFill="1" applyBorder="1" applyAlignment="1" applyProtection="1">
      <alignment horizontal="center" vertical="center" wrapText="1"/>
      <protection hidden="1"/>
    </xf>
    <xf numFmtId="0" fontId="6" fillId="0" borderId="35" xfId="0" applyFont="1" applyFill="1" applyBorder="1" applyAlignment="1" applyProtection="1">
      <alignment horizontal="center" vertical="center" wrapText="1"/>
      <protection hidden="1"/>
    </xf>
    <xf numFmtId="0" fontId="13" fillId="0" borderId="31" xfId="0" applyFont="1" applyFill="1" applyBorder="1" applyAlignment="1" applyProtection="1">
      <alignment horizontal="center" vertical="center" wrapText="1"/>
      <protection hidden="1"/>
    </xf>
    <xf numFmtId="0" fontId="6" fillId="0" borderId="47" xfId="0" applyFont="1" applyFill="1" applyBorder="1" applyAlignment="1" applyProtection="1">
      <alignment horizontal="center" vertical="center" wrapText="1"/>
      <protection hidden="1"/>
    </xf>
    <xf numFmtId="0" fontId="8" fillId="2" borderId="121" xfId="0" applyFont="1" applyFill="1" applyBorder="1" applyAlignment="1" applyProtection="1">
      <alignment horizontal="center" vertical="center"/>
      <protection hidden="1"/>
    </xf>
    <xf numFmtId="0" fontId="8" fillId="2" borderId="88" xfId="0" applyFont="1" applyFill="1" applyBorder="1" applyAlignment="1" applyProtection="1">
      <alignment horizontal="center" vertical="center"/>
      <protection hidden="1"/>
    </xf>
    <xf numFmtId="0" fontId="8" fillId="2" borderId="10" xfId="0" applyFont="1" applyFill="1" applyBorder="1" applyAlignment="1" applyProtection="1">
      <alignment horizontal="center" vertical="center"/>
      <protection hidden="1"/>
    </xf>
    <xf numFmtId="0" fontId="8" fillId="2" borderId="3" xfId="0" applyFont="1" applyFill="1" applyBorder="1" applyAlignment="1" applyProtection="1">
      <alignment horizontal="center" vertical="center"/>
      <protection hidden="1"/>
    </xf>
    <xf numFmtId="0" fontId="6" fillId="0" borderId="69" xfId="0" applyFont="1" applyFill="1" applyBorder="1" applyAlignment="1" applyProtection="1">
      <alignment horizontal="center" vertical="center" wrapText="1"/>
      <protection hidden="1"/>
    </xf>
    <xf numFmtId="0" fontId="6" fillId="0" borderId="58" xfId="0" applyFont="1" applyFill="1" applyBorder="1" applyAlignment="1" applyProtection="1">
      <alignment horizontal="center" vertical="center" wrapText="1"/>
      <protection hidden="1"/>
    </xf>
    <xf numFmtId="0" fontId="8" fillId="2" borderId="10" xfId="0" applyFont="1" applyFill="1" applyBorder="1" applyAlignment="1" applyProtection="1">
      <alignment horizontal="center" vertical="center" wrapText="1"/>
      <protection hidden="1"/>
    </xf>
    <xf numFmtId="0" fontId="8" fillId="2" borderId="3" xfId="0" applyFont="1" applyFill="1" applyBorder="1" applyAlignment="1" applyProtection="1">
      <alignment horizontal="center" vertical="center" wrapText="1"/>
      <protection hidden="1"/>
    </xf>
    <xf numFmtId="0" fontId="14" fillId="0" borderId="10" xfId="0" applyFont="1" applyFill="1" applyBorder="1" applyAlignment="1" applyProtection="1">
      <alignment horizontal="center" vertical="center"/>
      <protection hidden="1"/>
    </xf>
    <xf numFmtId="0" fontId="14" fillId="0" borderId="3" xfId="0" applyFont="1" applyFill="1" applyBorder="1" applyAlignment="1" applyProtection="1">
      <alignment horizontal="center" vertical="center"/>
      <protection hidden="1"/>
    </xf>
    <xf numFmtId="0" fontId="6" fillId="0" borderId="17" xfId="0" applyFont="1" applyFill="1" applyBorder="1" applyAlignment="1" applyProtection="1">
      <alignment horizontal="center" vertical="center" wrapText="1"/>
      <protection hidden="1"/>
    </xf>
    <xf numFmtId="0" fontId="13" fillId="0" borderId="10"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8" fillId="2" borderId="121" xfId="0" applyFont="1" applyFill="1" applyBorder="1" applyAlignment="1" applyProtection="1">
      <alignment horizontal="center" vertical="center" wrapText="1"/>
      <protection hidden="1"/>
    </xf>
    <xf numFmtId="0" fontId="8" fillId="2" borderId="88" xfId="0" applyFont="1" applyFill="1" applyBorder="1" applyAlignment="1" applyProtection="1">
      <alignment horizontal="center" vertical="center" wrapText="1"/>
      <protection hidden="1"/>
    </xf>
    <xf numFmtId="49" fontId="8" fillId="0" borderId="63" xfId="0" applyNumberFormat="1" applyFont="1" applyBorder="1" applyAlignment="1" applyProtection="1">
      <alignment vertical="center" wrapText="1"/>
      <protection hidden="1"/>
    </xf>
    <xf numFmtId="49" fontId="8" fillId="0" borderId="44" xfId="0" applyNumberFormat="1" applyFont="1" applyBorder="1" applyAlignment="1" applyProtection="1">
      <alignment vertical="center" wrapText="1"/>
      <protection hidden="1"/>
    </xf>
    <xf numFmtId="0" fontId="0" fillId="0" borderId="44" xfId="0" applyBorder="1" applyAlignment="1">
      <alignment vertical="center" wrapText="1"/>
    </xf>
    <xf numFmtId="49" fontId="8" fillId="5" borderId="8" xfId="0" applyNumberFormat="1" applyFont="1" applyFill="1" applyBorder="1" applyAlignment="1" applyProtection="1">
      <alignment vertical="center" wrapText="1"/>
      <protection hidden="1"/>
    </xf>
    <xf numFmtId="0" fontId="32" fillId="5" borderId="8" xfId="0" applyFont="1" applyFill="1" applyBorder="1" applyAlignment="1">
      <alignment vertical="center" wrapText="1"/>
    </xf>
    <xf numFmtId="0" fontId="32" fillId="5" borderId="3" xfId="0" applyFont="1" applyFill="1" applyBorder="1" applyAlignment="1">
      <alignment vertical="center" wrapText="1"/>
    </xf>
    <xf numFmtId="49" fontId="8" fillId="5" borderId="3" xfId="0" applyNumberFormat="1" applyFont="1" applyFill="1" applyBorder="1" applyAlignment="1" applyProtection="1">
      <alignment vertical="center" wrapText="1"/>
      <protection hidden="1"/>
    </xf>
    <xf numFmtId="0" fontId="8" fillId="0" borderId="8" xfId="0" applyFont="1" applyFill="1" applyBorder="1" applyAlignment="1" applyProtection="1">
      <alignment vertical="center" wrapText="1"/>
      <protection hidden="1"/>
    </xf>
    <xf numFmtId="49" fontId="8" fillId="0" borderId="19" xfId="0" applyNumberFormat="1" applyFont="1" applyBorder="1" applyAlignment="1" applyProtection="1">
      <alignment vertical="center" wrapText="1"/>
      <protection hidden="1"/>
    </xf>
    <xf numFmtId="49" fontId="8" fillId="0" borderId="20" xfId="0" applyNumberFormat="1" applyFont="1" applyBorder="1" applyAlignment="1" applyProtection="1">
      <alignment vertical="center" wrapText="1"/>
      <protection hidden="1"/>
    </xf>
    <xf numFmtId="49" fontId="8" fillId="0" borderId="21" xfId="0" applyNumberFormat="1" applyFont="1" applyBorder="1" applyAlignment="1" applyProtection="1">
      <alignment vertical="center" wrapText="1"/>
      <protection hidden="1"/>
    </xf>
    <xf numFmtId="49" fontId="8" fillId="0" borderId="31" xfId="0" applyNumberFormat="1" applyFont="1" applyBorder="1" applyAlignment="1" applyProtection="1">
      <alignment vertical="center" wrapText="1"/>
      <protection hidden="1"/>
    </xf>
    <xf numFmtId="49" fontId="8" fillId="0" borderId="96" xfId="0" applyNumberFormat="1" applyFont="1" applyBorder="1" applyAlignment="1" applyProtection="1">
      <alignment horizontal="center" vertical="center"/>
      <protection hidden="1"/>
    </xf>
    <xf numFmtId="49" fontId="8" fillId="0" borderId="52" xfId="0" applyNumberFormat="1" applyFont="1" applyBorder="1" applyAlignment="1" applyProtection="1">
      <alignment horizontal="center" vertical="center"/>
      <protection hidden="1"/>
    </xf>
    <xf numFmtId="49" fontId="8" fillId="0" borderId="50" xfId="0" applyNumberFormat="1" applyFont="1" applyBorder="1" applyAlignment="1" applyProtection="1">
      <alignment horizontal="center" vertical="center"/>
      <protection hidden="1"/>
    </xf>
    <xf numFmtId="49" fontId="8" fillId="0" borderId="69" xfId="0" applyNumberFormat="1" applyFont="1" applyBorder="1" applyAlignment="1" applyProtection="1">
      <alignment horizontal="center" vertical="center"/>
      <protection hidden="1"/>
    </xf>
    <xf numFmtId="49" fontId="8" fillId="0" borderId="2" xfId="0" applyNumberFormat="1" applyFont="1" applyBorder="1" applyAlignment="1" applyProtection="1">
      <alignment horizontal="center" vertical="center"/>
      <protection hidden="1"/>
    </xf>
    <xf numFmtId="49" fontId="8" fillId="0" borderId="9" xfId="0" applyNumberFormat="1" applyFont="1" applyBorder="1" applyAlignment="1" applyProtection="1">
      <alignment horizontal="center" vertical="center"/>
      <protection hidden="1"/>
    </xf>
    <xf numFmtId="49" fontId="8" fillId="0" borderId="11" xfId="0" applyNumberFormat="1" applyFont="1" applyBorder="1" applyAlignment="1" applyProtection="1">
      <alignment horizontal="center" vertical="center"/>
      <protection hidden="1"/>
    </xf>
    <xf numFmtId="49" fontId="8" fillId="0" borderId="102" xfId="0" applyNumberFormat="1" applyFont="1" applyBorder="1" applyAlignment="1" applyProtection="1">
      <alignment horizontal="center" vertical="center"/>
      <protection hidden="1"/>
    </xf>
    <xf numFmtId="49" fontId="8" fillId="0" borderId="66" xfId="0" applyNumberFormat="1" applyFont="1" applyBorder="1" applyAlignment="1" applyProtection="1">
      <alignment horizontal="center" vertical="center"/>
      <protection hidden="1"/>
    </xf>
    <xf numFmtId="49" fontId="8" fillId="0" borderId="18" xfId="0" applyNumberFormat="1" applyFont="1" applyBorder="1" applyAlignment="1" applyProtection="1">
      <alignment horizontal="center" vertical="center"/>
      <protection hidden="1"/>
    </xf>
    <xf numFmtId="49" fontId="8" fillId="0" borderId="42" xfId="0" applyNumberFormat="1" applyFont="1" applyBorder="1" applyAlignment="1" applyProtection="1">
      <alignment horizontal="center" vertical="center"/>
      <protection hidden="1"/>
    </xf>
    <xf numFmtId="49" fontId="8" fillId="0" borderId="43" xfId="0" applyNumberFormat="1" applyFont="1" applyBorder="1" applyAlignment="1" applyProtection="1">
      <alignment horizontal="center" vertical="center"/>
      <protection hidden="1"/>
    </xf>
    <xf numFmtId="49" fontId="8" fillId="0" borderId="63" xfId="0" applyNumberFormat="1" applyFont="1" applyBorder="1" applyAlignment="1" applyProtection="1">
      <alignment vertical="center" shrinkToFit="1"/>
      <protection hidden="1"/>
    </xf>
    <xf numFmtId="49" fontId="8" fillId="0" borderId="44" xfId="0" applyNumberFormat="1" applyFont="1" applyBorder="1" applyAlignment="1" applyProtection="1">
      <alignment vertical="center" shrinkToFit="1"/>
      <protection hidden="1"/>
    </xf>
    <xf numFmtId="0" fontId="8" fillId="0" borderId="10"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14" fillId="0" borderId="0" xfId="0" applyFont="1" applyFill="1" applyAlignment="1" applyProtection="1">
      <alignment wrapText="1"/>
      <protection hidden="1"/>
    </xf>
    <xf numFmtId="0" fontId="14" fillId="0" borderId="0" xfId="0" applyFont="1" applyFill="1" applyAlignment="1" applyProtection="1">
      <protection hidden="1"/>
    </xf>
    <xf numFmtId="0" fontId="14" fillId="0" borderId="0" xfId="0" applyFont="1" applyFill="1" applyAlignment="1"/>
    <xf numFmtId="0" fontId="10" fillId="0" borderId="0" xfId="0" applyFont="1" applyFill="1" applyAlignment="1" applyProtection="1">
      <alignment vertical="center" wrapText="1"/>
      <protection hidden="1"/>
    </xf>
    <xf numFmtId="0" fontId="10" fillId="0" borderId="0" xfId="0" applyFont="1" applyFill="1" applyAlignment="1">
      <alignment vertical="center" wrapText="1"/>
    </xf>
    <xf numFmtId="0" fontId="8" fillId="0" borderId="12" xfId="0" applyFont="1" applyBorder="1" applyAlignment="1" applyProtection="1">
      <alignment horizontal="center" vertical="center"/>
      <protection hidden="1"/>
    </xf>
    <xf numFmtId="0" fontId="8" fillId="0" borderId="19" xfId="0" applyFont="1" applyBorder="1" applyAlignment="1" applyProtection="1">
      <alignment horizontal="center" vertical="center"/>
      <protection hidden="1"/>
    </xf>
    <xf numFmtId="0" fontId="8" fillId="0" borderId="20" xfId="0" applyFont="1" applyBorder="1" applyAlignment="1" applyProtection="1">
      <alignment horizontal="center" vertical="center"/>
      <protection hidden="1"/>
    </xf>
    <xf numFmtId="38" fontId="8" fillId="0" borderId="35" xfId="2" applyFont="1" applyFill="1" applyBorder="1" applyAlignment="1" applyProtection="1">
      <alignment horizontal="center" vertical="center"/>
      <protection hidden="1"/>
    </xf>
    <xf numFmtId="38" fontId="8" fillId="0" borderId="21" xfId="2" applyFont="1" applyFill="1" applyBorder="1" applyAlignment="1" applyProtection="1">
      <alignment horizontal="center" vertical="center"/>
      <protection hidden="1"/>
    </xf>
    <xf numFmtId="38" fontId="8" fillId="0" borderId="31" xfId="2" applyFont="1" applyFill="1" applyBorder="1" applyAlignment="1" applyProtection="1">
      <alignment horizontal="center" vertical="center"/>
      <protection hidden="1"/>
    </xf>
    <xf numFmtId="0" fontId="8" fillId="0" borderId="119" xfId="0" applyFont="1" applyFill="1" applyBorder="1" applyAlignment="1" applyProtection="1">
      <alignment horizontal="center" vertical="center" wrapText="1"/>
    </xf>
    <xf numFmtId="0" fontId="8" fillId="0" borderId="120" xfId="0" applyFont="1" applyFill="1" applyBorder="1" applyAlignment="1" applyProtection="1">
      <alignment horizontal="center" vertical="center" wrapText="1"/>
    </xf>
    <xf numFmtId="0" fontId="8" fillId="0" borderId="114" xfId="0" applyFont="1" applyFill="1" applyBorder="1" applyAlignment="1" applyProtection="1">
      <alignment horizontal="center" vertical="center" wrapText="1"/>
    </xf>
    <xf numFmtId="0" fontId="6" fillId="0" borderId="0" xfId="0" applyFont="1" applyBorder="1" applyAlignment="1" applyProtection="1">
      <alignment vertical="center" wrapText="1"/>
      <protection hidden="1"/>
    </xf>
    <xf numFmtId="0" fontId="8" fillId="0" borderId="12"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17" xfId="0" applyFont="1" applyBorder="1" applyAlignment="1" applyProtection="1">
      <alignment horizontal="center" vertical="center"/>
    </xf>
    <xf numFmtId="0" fontId="14" fillId="0" borderId="0" xfId="0" applyFont="1" applyFill="1" applyBorder="1" applyAlignment="1">
      <alignment horizontal="center" vertical="center"/>
    </xf>
    <xf numFmtId="0" fontId="7" fillId="0" borderId="0" xfId="0" applyFont="1" applyFill="1" applyBorder="1" applyAlignment="1" applyProtection="1">
      <alignment vertical="center" wrapText="1"/>
      <protection hidden="1"/>
    </xf>
    <xf numFmtId="0" fontId="14" fillId="0" borderId="0" xfId="0" applyFont="1" applyFill="1" applyAlignment="1" applyProtection="1">
      <alignment horizontal="left" vertical="center" wrapText="1"/>
      <protection hidden="1"/>
    </xf>
    <xf numFmtId="0" fontId="32" fillId="0" borderId="0" xfId="0" applyFont="1" applyFill="1" applyAlignment="1">
      <alignment horizontal="left" vertical="center"/>
    </xf>
    <xf numFmtId="0" fontId="8" fillId="0" borderId="0" xfId="0" applyFont="1" applyFill="1" applyAlignment="1">
      <alignment horizontal="left" vertical="center" wrapText="1"/>
    </xf>
    <xf numFmtId="0" fontId="14" fillId="0" borderId="0" xfId="0" applyFont="1" applyFill="1" applyAlignment="1" applyProtection="1">
      <alignment vertical="center" wrapText="1"/>
      <protection hidden="1"/>
    </xf>
    <xf numFmtId="0" fontId="32" fillId="0" borderId="0" xfId="0" applyFont="1" applyFill="1" applyAlignment="1">
      <alignment vertical="center"/>
    </xf>
    <xf numFmtId="0" fontId="8" fillId="0" borderId="0" xfId="0" applyFont="1" applyFill="1" applyAlignment="1">
      <alignment horizontal="center" vertical="center" wrapText="1"/>
    </xf>
    <xf numFmtId="0" fontId="32" fillId="0" borderId="0" xfId="0" applyFont="1" applyFill="1" applyAlignment="1">
      <alignment horizontal="center" vertical="center"/>
    </xf>
    <xf numFmtId="0" fontId="6" fillId="0" borderId="0" xfId="0" applyFont="1" applyFill="1" applyBorder="1" applyAlignment="1" applyProtection="1">
      <alignment horizontal="center" vertical="center" wrapText="1"/>
      <protection hidden="1"/>
    </xf>
    <xf numFmtId="0" fontId="13" fillId="0" borderId="17" xfId="0" applyFont="1" applyFill="1" applyBorder="1" applyAlignment="1" applyProtection="1">
      <alignment horizontal="center" vertical="center" wrapText="1"/>
      <protection hidden="1"/>
    </xf>
    <xf numFmtId="0" fontId="6" fillId="0" borderId="31" xfId="0" applyFont="1" applyFill="1" applyBorder="1" applyAlignment="1" applyProtection="1">
      <alignment horizontal="center" vertical="center" wrapText="1"/>
      <protection hidden="1"/>
    </xf>
    <xf numFmtId="38" fontId="62" fillId="0" borderId="0" xfId="2" applyFont="1" applyFill="1" applyBorder="1" applyAlignment="1">
      <alignment horizontal="left" vertical="center" wrapText="1"/>
    </xf>
    <xf numFmtId="38" fontId="62" fillId="0" borderId="0" xfId="12" applyFont="1" applyFill="1" applyBorder="1" applyAlignment="1">
      <alignment horizontal="left" vertical="center" wrapText="1"/>
    </xf>
    <xf numFmtId="38" fontId="34" fillId="0" borderId="0" xfId="12" applyFont="1" applyFill="1" applyBorder="1" applyAlignment="1">
      <alignment horizontal="center" vertical="center"/>
    </xf>
    <xf numFmtId="38" fontId="34" fillId="0" borderId="0" xfId="2" applyFont="1" applyFill="1" applyBorder="1" applyAlignment="1">
      <alignment horizontal="center" vertical="center"/>
    </xf>
    <xf numFmtId="38" fontId="33" fillId="0" borderId="10" xfId="12"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38" fontId="33" fillId="0" borderId="10" xfId="12" applyFont="1" applyBorder="1" applyAlignment="1">
      <alignment horizontal="center" vertical="center" wrapText="1"/>
    </xf>
    <xf numFmtId="179" fontId="33" fillId="0" borderId="10" xfId="12" applyNumberFormat="1" applyFont="1" applyBorder="1" applyAlignment="1">
      <alignment horizontal="center" vertical="center" wrapText="1"/>
    </xf>
    <xf numFmtId="38" fontId="33" fillId="0" borderId="10" xfId="12" applyFont="1"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190" fontId="33" fillId="0" borderId="14" xfId="12" applyNumberFormat="1" applyFont="1" applyBorder="1" applyAlignment="1">
      <alignment vertical="center" wrapText="1"/>
    </xf>
    <xf numFmtId="190" fontId="0" fillId="0" borderId="15" xfId="0" applyNumberFormat="1" applyBorder="1" applyAlignment="1">
      <alignment vertical="center" wrapText="1"/>
    </xf>
    <xf numFmtId="190" fontId="33" fillId="0" borderId="10" xfId="12" applyNumberFormat="1" applyFont="1" applyBorder="1" applyAlignment="1">
      <alignment vertical="center" wrapText="1"/>
    </xf>
    <xf numFmtId="190" fontId="0" fillId="0" borderId="3" xfId="0" applyNumberFormat="1" applyBorder="1" applyAlignment="1">
      <alignment vertical="center" wrapText="1"/>
    </xf>
    <xf numFmtId="38" fontId="106" fillId="0" borderId="0" xfId="12" applyFont="1" applyAlignment="1">
      <alignment horizontal="center" vertical="center"/>
    </xf>
    <xf numFmtId="38" fontId="33" fillId="0" borderId="6" xfId="12" applyFont="1" applyBorder="1" applyAlignment="1">
      <alignment horizontal="center" vertical="center"/>
    </xf>
    <xf numFmtId="38" fontId="33" fillId="0" borderId="6" xfId="12" applyFont="1" applyBorder="1" applyAlignment="1">
      <alignment horizontal="center" vertical="center" wrapText="1"/>
    </xf>
    <xf numFmtId="38" fontId="109" fillId="0" borderId="6" xfId="12" applyFont="1" applyBorder="1" applyAlignment="1">
      <alignment horizontal="center" vertical="center" wrapText="1"/>
    </xf>
    <xf numFmtId="38" fontId="33" fillId="0" borderId="6" xfId="12" quotePrefix="1" applyFont="1" applyBorder="1" applyAlignment="1">
      <alignment horizontal="center" vertical="center"/>
    </xf>
  </cellXfs>
  <cellStyles count="15">
    <cellStyle name="パーセント" xfId="1" builtinId="5"/>
    <cellStyle name="桁区切り" xfId="2" builtinId="6"/>
    <cellStyle name="桁区切り 2" xfId="3" xr:uid="{00000000-0005-0000-0000-000002000000}"/>
    <cellStyle name="桁区切り 2 2" xfId="12" xr:uid="{00000000-0005-0000-0000-000003000000}"/>
    <cellStyle name="標準" xfId="0" builtinId="0"/>
    <cellStyle name="標準 2" xfId="13" xr:uid="{745E4D26-7DA4-458E-9AE2-8AF23C02CE86}"/>
    <cellStyle name="標準 5" xfId="14" xr:uid="{929B4D58-14B9-4B88-B61B-A545E848DDEB}"/>
    <cellStyle name="標準_03　H22元請100809処分費" xfId="4" xr:uid="{00000000-0005-0000-0000-000005000000}"/>
    <cellStyle name="標準_４H13記入例元請（10.03修正）" xfId="5" xr:uid="{00000000-0005-0000-0000-000006000000}"/>
    <cellStyle name="標準_７H13調査票外注（10.03修正）" xfId="6" xr:uid="{00000000-0005-0000-0000-000007000000}"/>
    <cellStyle name="標準_B_H12調査票元請" xfId="7" xr:uid="{00000000-0005-0000-0000-000008000000}"/>
    <cellStyle name="標準_H12調査票元請" xfId="8" xr:uid="{00000000-0005-0000-0000-000009000000}"/>
    <cellStyle name="標準_H20元請_ミネ080905建設OK" xfId="9" xr:uid="{00000000-0005-0000-0000-00000A000000}"/>
    <cellStyle name="標準_運搬費調査票h12.6.5" xfId="10" xr:uid="{00000000-0005-0000-0000-00000B000000}"/>
    <cellStyle name="標準_運搬費調査票h12.6.5 2" xfId="11" xr:uid="{00000000-0005-0000-0000-00000C000000}"/>
  </cellStyles>
  <dxfs count="9">
    <dxf>
      <font>
        <condense val="0"/>
        <extend val="0"/>
        <color indexed="12"/>
      </font>
    </dxf>
    <dxf>
      <font>
        <condense val="0"/>
        <extend val="0"/>
        <color auto="1"/>
      </font>
    </dxf>
    <dxf>
      <border>
        <bottom style="hair">
          <color auto="1"/>
        </bottom>
        <vertical/>
        <horizontal/>
      </border>
    </dxf>
    <dxf>
      <font>
        <condense val="0"/>
        <extend val="0"/>
        <color indexed="12"/>
      </font>
    </dxf>
    <dxf>
      <font>
        <condense val="0"/>
        <extend val="0"/>
        <color auto="1"/>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CC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819150</xdr:colOff>
      <xdr:row>4</xdr:row>
      <xdr:rowOff>590550</xdr:rowOff>
    </xdr:from>
    <xdr:to>
      <xdr:col>5</xdr:col>
      <xdr:colOff>104775</xdr:colOff>
      <xdr:row>6</xdr:row>
      <xdr:rowOff>28575</xdr:rowOff>
    </xdr:to>
    <xdr:sp macro="" textlink="">
      <xdr:nvSpPr>
        <xdr:cNvPr id="2" name="正方形/長方形 1" hidden="1">
          <a:extLst>
            <a:ext uri="{FF2B5EF4-FFF2-40B4-BE49-F238E27FC236}">
              <a16:creationId xmlns:a16="http://schemas.microsoft.com/office/drawing/2014/main" id="{00000000-0008-0000-0000-000002000000}"/>
            </a:ext>
          </a:extLst>
        </xdr:cNvPr>
        <xdr:cNvSpPr/>
      </xdr:nvSpPr>
      <xdr:spPr bwMode="auto">
        <a:xfrm>
          <a:off x="1476375" y="1428750"/>
          <a:ext cx="3581400" cy="247650"/>
        </a:xfrm>
        <a:prstGeom prst="rect">
          <a:avLst/>
        </a:prstGeom>
        <a:solidFill>
          <a:schemeClr val="accent2">
            <a:lumMod val="60000"/>
            <a:lumOff val="40000"/>
            <a:alpha val="36000"/>
          </a:schemeClr>
        </a:solidFill>
        <a:ln w="12700" cap="flat" cmpd="sng" algn="ctr">
          <a:solidFill>
            <a:schemeClr val="accent2">
              <a:lumMod val="50000"/>
            </a:schemeClr>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466725</xdr:colOff>
      <xdr:row>6</xdr:row>
      <xdr:rowOff>161925</xdr:rowOff>
    </xdr:from>
    <xdr:to>
      <xdr:col>4</xdr:col>
      <xdr:colOff>304800</xdr:colOff>
      <xdr:row>8</xdr:row>
      <xdr:rowOff>38100</xdr:rowOff>
    </xdr:to>
    <xdr:sp macro="" textlink="">
      <xdr:nvSpPr>
        <xdr:cNvPr id="3" name="正方形/長方形 2" hidden="1">
          <a:extLst>
            <a:ext uri="{FF2B5EF4-FFF2-40B4-BE49-F238E27FC236}">
              <a16:creationId xmlns:a16="http://schemas.microsoft.com/office/drawing/2014/main" id="{00000000-0008-0000-0000-000003000000}"/>
            </a:ext>
          </a:extLst>
        </xdr:cNvPr>
        <xdr:cNvSpPr/>
      </xdr:nvSpPr>
      <xdr:spPr bwMode="auto">
        <a:xfrm>
          <a:off x="2228850" y="1809750"/>
          <a:ext cx="2047875" cy="219075"/>
        </a:xfrm>
        <a:prstGeom prst="rect">
          <a:avLst/>
        </a:prstGeom>
        <a:solidFill>
          <a:schemeClr val="accent2">
            <a:lumMod val="60000"/>
            <a:lumOff val="40000"/>
            <a:alpha val="36000"/>
          </a:schemeClr>
        </a:solidFill>
        <a:ln w="12700" cap="flat" cmpd="sng" algn="ctr">
          <a:solidFill>
            <a:schemeClr val="accent2">
              <a:lumMod val="50000"/>
            </a:schemeClr>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600075</xdr:colOff>
      <xdr:row>22</xdr:row>
      <xdr:rowOff>390525</xdr:rowOff>
    </xdr:from>
    <xdr:to>
      <xdr:col>12</xdr:col>
      <xdr:colOff>1447800</xdr:colOff>
      <xdr:row>23</xdr:row>
      <xdr:rowOff>171450</xdr:rowOff>
    </xdr:to>
    <xdr:sp macro="" textlink="">
      <xdr:nvSpPr>
        <xdr:cNvPr id="77825" name="Text Box 5">
          <a:extLst>
            <a:ext uri="{FF2B5EF4-FFF2-40B4-BE49-F238E27FC236}">
              <a16:creationId xmlns:a16="http://schemas.microsoft.com/office/drawing/2014/main" id="{00000000-0008-0000-0C00-000001300100}"/>
            </a:ext>
          </a:extLst>
        </xdr:cNvPr>
        <xdr:cNvSpPr txBox="1">
          <a:spLocks noChangeArrowheads="1"/>
        </xdr:cNvSpPr>
      </xdr:nvSpPr>
      <xdr:spPr bwMode="auto">
        <a:xfrm>
          <a:off x="6753225" y="81629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12</xdr:col>
      <xdr:colOff>85725</xdr:colOff>
      <xdr:row>12</xdr:row>
      <xdr:rowOff>19050</xdr:rowOff>
    </xdr:from>
    <xdr:to>
      <xdr:col>12</xdr:col>
      <xdr:colOff>542925</xdr:colOff>
      <xdr:row>67</xdr:row>
      <xdr:rowOff>304800</xdr:rowOff>
    </xdr:to>
    <xdr:sp macro="" textlink="">
      <xdr:nvSpPr>
        <xdr:cNvPr id="83970" name="AutoShape 6">
          <a:extLst>
            <a:ext uri="{FF2B5EF4-FFF2-40B4-BE49-F238E27FC236}">
              <a16:creationId xmlns:a16="http://schemas.microsoft.com/office/drawing/2014/main" id="{00000000-0008-0000-0C00-000002480100}"/>
            </a:ext>
          </a:extLst>
        </xdr:cNvPr>
        <xdr:cNvSpPr>
          <a:spLocks/>
        </xdr:cNvSpPr>
      </xdr:nvSpPr>
      <xdr:spPr bwMode="auto">
        <a:xfrm>
          <a:off x="6153150" y="4019550"/>
          <a:ext cx="0" cy="24765000"/>
        </a:xfrm>
        <a:prstGeom prst="rightBrace">
          <a:avLst>
            <a:gd name="adj1" fmla="val -2147483648"/>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600075</xdr:colOff>
      <xdr:row>22</xdr:row>
      <xdr:rowOff>390525</xdr:rowOff>
    </xdr:from>
    <xdr:to>
      <xdr:col>13</xdr:col>
      <xdr:colOff>1447800</xdr:colOff>
      <xdr:row>23</xdr:row>
      <xdr:rowOff>171450</xdr:rowOff>
    </xdr:to>
    <xdr:sp macro="" textlink="'2.確認'!$BC$152">
      <xdr:nvSpPr>
        <xdr:cNvPr id="77827" name="Text Box 5">
          <a:extLst>
            <a:ext uri="{FF2B5EF4-FFF2-40B4-BE49-F238E27FC236}">
              <a16:creationId xmlns:a16="http://schemas.microsoft.com/office/drawing/2014/main" id="{00000000-0008-0000-0C00-000003300100}"/>
            </a:ext>
          </a:extLst>
        </xdr:cNvPr>
        <xdr:cNvSpPr txBox="1">
          <a:spLocks noChangeArrowheads="1"/>
        </xdr:cNvSpPr>
      </xdr:nvSpPr>
      <xdr:spPr bwMode="auto">
        <a:xfrm>
          <a:off x="8334375" y="81629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3B40CC0-5A60-4F7B-8A85-B0DF082C2454}" type="TxLink">
            <a:rPr lang="ja-JP" altLang="en-US" sz="1400" b="1" i="0" u="none" strike="noStrike" baseline="0">
              <a:solidFill>
                <a:srgbClr val="000000"/>
              </a:solidFill>
              <a:latin typeface="ＭＳ Ｐゴシック"/>
              <a:ea typeface="ＭＳ Ｐゴシック"/>
            </a:rPr>
            <a:pPr algn="ctr" rtl="0">
              <a:defRPr sz="1000"/>
            </a:pPr>
            <a:t>確認25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13</xdr:col>
      <xdr:colOff>85725</xdr:colOff>
      <xdr:row>12</xdr:row>
      <xdr:rowOff>19050</xdr:rowOff>
    </xdr:from>
    <xdr:to>
      <xdr:col>13</xdr:col>
      <xdr:colOff>542925</xdr:colOff>
      <xdr:row>67</xdr:row>
      <xdr:rowOff>304800</xdr:rowOff>
    </xdr:to>
    <xdr:sp macro="" textlink="">
      <xdr:nvSpPr>
        <xdr:cNvPr id="83972" name="AutoShape 6">
          <a:extLst>
            <a:ext uri="{FF2B5EF4-FFF2-40B4-BE49-F238E27FC236}">
              <a16:creationId xmlns:a16="http://schemas.microsoft.com/office/drawing/2014/main" id="{00000000-0008-0000-0C00-000004480100}"/>
            </a:ext>
          </a:extLst>
        </xdr:cNvPr>
        <xdr:cNvSpPr>
          <a:spLocks/>
        </xdr:cNvSpPr>
      </xdr:nvSpPr>
      <xdr:spPr bwMode="auto">
        <a:xfrm>
          <a:off x="6238875" y="4019550"/>
          <a:ext cx="457200" cy="24765000"/>
        </a:xfrm>
        <a:prstGeom prst="rightBrace">
          <a:avLst>
            <a:gd name="adj1" fmla="val 451389"/>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2266950</xdr:colOff>
      <xdr:row>37</xdr:row>
      <xdr:rowOff>304800</xdr:rowOff>
    </xdr:from>
    <xdr:to>
      <xdr:col>9</xdr:col>
      <xdr:colOff>514350</xdr:colOff>
      <xdr:row>39</xdr:row>
      <xdr:rowOff>333375</xdr:rowOff>
    </xdr:to>
    <xdr:sp macro="" textlink="">
      <xdr:nvSpPr>
        <xdr:cNvPr id="6" name="正方形/長方形 5" hidden="1">
          <a:extLst>
            <a:ext uri="{FF2B5EF4-FFF2-40B4-BE49-F238E27FC236}">
              <a16:creationId xmlns:a16="http://schemas.microsoft.com/office/drawing/2014/main" id="{00000000-0008-0000-0C00-000006000000}"/>
            </a:ext>
          </a:extLst>
        </xdr:cNvPr>
        <xdr:cNvSpPr/>
      </xdr:nvSpPr>
      <xdr:spPr bwMode="auto">
        <a:xfrm>
          <a:off x="2590800" y="14782800"/>
          <a:ext cx="533400" cy="71437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2238375</xdr:colOff>
      <xdr:row>61</xdr:row>
      <xdr:rowOff>1</xdr:rowOff>
    </xdr:from>
    <xdr:to>
      <xdr:col>9</xdr:col>
      <xdr:colOff>504825</xdr:colOff>
      <xdr:row>62</xdr:row>
      <xdr:rowOff>19051</xdr:rowOff>
    </xdr:to>
    <xdr:sp macro="" textlink="">
      <xdr:nvSpPr>
        <xdr:cNvPr id="7" name="正方形/長方形 6" hidden="1">
          <a:extLst>
            <a:ext uri="{FF2B5EF4-FFF2-40B4-BE49-F238E27FC236}">
              <a16:creationId xmlns:a16="http://schemas.microsoft.com/office/drawing/2014/main" id="{00000000-0008-0000-0C00-000007000000}"/>
            </a:ext>
          </a:extLst>
        </xdr:cNvPr>
        <xdr:cNvSpPr/>
      </xdr:nvSpPr>
      <xdr:spPr bwMode="auto">
        <a:xfrm>
          <a:off x="2562225" y="25184101"/>
          <a:ext cx="552450" cy="361950"/>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9525</xdr:colOff>
      <xdr:row>17</xdr:row>
      <xdr:rowOff>361950</xdr:rowOff>
    </xdr:from>
    <xdr:to>
      <xdr:col>9</xdr:col>
      <xdr:colOff>57150</xdr:colOff>
      <xdr:row>17</xdr:row>
      <xdr:rowOff>666750</xdr:rowOff>
    </xdr:to>
    <xdr:sp macro="" textlink="">
      <xdr:nvSpPr>
        <xdr:cNvPr id="58373" name="Text Box 1">
          <a:extLst>
            <a:ext uri="{FF2B5EF4-FFF2-40B4-BE49-F238E27FC236}">
              <a16:creationId xmlns:a16="http://schemas.microsoft.com/office/drawing/2014/main" id="{00000000-0008-0000-0D00-000005E40000}"/>
            </a:ext>
          </a:extLst>
        </xdr:cNvPr>
        <xdr:cNvSpPr txBox="1">
          <a:spLocks noChangeArrowheads="1"/>
        </xdr:cNvSpPr>
      </xdr:nvSpPr>
      <xdr:spPr bwMode="auto">
        <a:xfrm>
          <a:off x="5372100" y="44958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8</xdr:col>
      <xdr:colOff>428625</xdr:colOff>
      <xdr:row>17</xdr:row>
      <xdr:rowOff>28575</xdr:rowOff>
    </xdr:from>
    <xdr:to>
      <xdr:col>8</xdr:col>
      <xdr:colOff>428625</xdr:colOff>
      <xdr:row>17</xdr:row>
      <xdr:rowOff>352425</xdr:rowOff>
    </xdr:to>
    <xdr:sp macro="" textlink="">
      <xdr:nvSpPr>
        <xdr:cNvPr id="86018" name="Line 2">
          <a:extLst>
            <a:ext uri="{FF2B5EF4-FFF2-40B4-BE49-F238E27FC236}">
              <a16:creationId xmlns:a16="http://schemas.microsoft.com/office/drawing/2014/main" id="{00000000-0008-0000-0D00-000002500100}"/>
            </a:ext>
          </a:extLst>
        </xdr:cNvPr>
        <xdr:cNvSpPr>
          <a:spLocks noChangeShapeType="1"/>
        </xdr:cNvSpPr>
      </xdr:nvSpPr>
      <xdr:spPr bwMode="auto">
        <a:xfrm flipV="1">
          <a:off x="5791200" y="41338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9525</xdr:colOff>
      <xdr:row>18</xdr:row>
      <xdr:rowOff>361950</xdr:rowOff>
    </xdr:from>
    <xdr:to>
      <xdr:col>9</xdr:col>
      <xdr:colOff>57150</xdr:colOff>
      <xdr:row>18</xdr:row>
      <xdr:rowOff>666750</xdr:rowOff>
    </xdr:to>
    <xdr:sp macro="" textlink="'2.確認'!$BC$141">
      <xdr:nvSpPr>
        <xdr:cNvPr id="58377" name="Text Box 1">
          <a:extLst>
            <a:ext uri="{FF2B5EF4-FFF2-40B4-BE49-F238E27FC236}">
              <a16:creationId xmlns:a16="http://schemas.microsoft.com/office/drawing/2014/main" id="{00000000-0008-0000-0D00-000009E40000}"/>
            </a:ext>
          </a:extLst>
        </xdr:cNvPr>
        <xdr:cNvSpPr txBox="1">
          <a:spLocks noChangeArrowheads="1"/>
        </xdr:cNvSpPr>
      </xdr:nvSpPr>
      <xdr:spPr bwMode="auto">
        <a:xfrm>
          <a:off x="5372100" y="52197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43972E9-BCE4-4944-8BFD-4B0DD7E5AF60}" type="TxLink">
            <a:rPr lang="ja-JP" altLang="en-US" sz="1400" b="1" i="0" u="none" strike="noStrike" baseline="0">
              <a:solidFill>
                <a:srgbClr val="000000"/>
              </a:solidFill>
              <a:latin typeface="ＭＳ Ｐゴシック"/>
              <a:ea typeface="ＭＳ Ｐゴシック"/>
            </a:rPr>
            <a:pPr algn="ctr" rtl="0">
              <a:defRPr sz="1000"/>
            </a:pPr>
            <a:t>確認22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8</xdr:col>
      <xdr:colOff>428625</xdr:colOff>
      <xdr:row>18</xdr:row>
      <xdr:rowOff>28575</xdr:rowOff>
    </xdr:from>
    <xdr:to>
      <xdr:col>8</xdr:col>
      <xdr:colOff>428625</xdr:colOff>
      <xdr:row>18</xdr:row>
      <xdr:rowOff>352425</xdr:rowOff>
    </xdr:to>
    <xdr:sp macro="" textlink="">
      <xdr:nvSpPr>
        <xdr:cNvPr id="86020" name="Line 2">
          <a:extLst>
            <a:ext uri="{FF2B5EF4-FFF2-40B4-BE49-F238E27FC236}">
              <a16:creationId xmlns:a16="http://schemas.microsoft.com/office/drawing/2014/main" id="{00000000-0008-0000-0D00-000004500100}"/>
            </a:ext>
          </a:extLst>
        </xdr:cNvPr>
        <xdr:cNvSpPr>
          <a:spLocks noChangeShapeType="1"/>
        </xdr:cNvSpPr>
      </xdr:nvSpPr>
      <xdr:spPr bwMode="auto">
        <a:xfrm flipV="1">
          <a:off x="5791200" y="4162425"/>
          <a:ext cx="0" cy="323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276225</xdr:colOff>
      <xdr:row>25</xdr:row>
      <xdr:rowOff>0</xdr:rowOff>
    </xdr:from>
    <xdr:to>
      <xdr:col>9</xdr:col>
      <xdr:colOff>1143000</xdr:colOff>
      <xdr:row>26</xdr:row>
      <xdr:rowOff>9525</xdr:rowOff>
    </xdr:to>
    <xdr:sp macro="" textlink="'2.確認'!$BC$119">
      <xdr:nvSpPr>
        <xdr:cNvPr id="47110" name="Text Box 2">
          <a:extLst>
            <a:ext uri="{FF2B5EF4-FFF2-40B4-BE49-F238E27FC236}">
              <a16:creationId xmlns:a16="http://schemas.microsoft.com/office/drawing/2014/main" id="{00000000-0008-0000-0E00-000006B80000}"/>
            </a:ext>
          </a:extLst>
        </xdr:cNvPr>
        <xdr:cNvSpPr txBox="1">
          <a:spLocks noChangeArrowheads="1"/>
        </xdr:cNvSpPr>
      </xdr:nvSpPr>
      <xdr:spPr bwMode="auto">
        <a:xfrm>
          <a:off x="6543675" y="6791325"/>
          <a:ext cx="86677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ACD175FC-1CD9-4747-B208-4B90058BFFD6}" type="TxLink">
            <a:rPr lang="ja-JP" altLang="en-US" sz="1400" b="1" i="0" u="none" strike="noStrike" baseline="0">
              <a:solidFill>
                <a:srgbClr val="000000"/>
              </a:solidFill>
              <a:latin typeface="ＭＳ Ｐゴシック"/>
              <a:ea typeface="ＭＳ Ｐゴシック"/>
            </a:rPr>
            <a:pPr algn="ctr" rtl="0">
              <a:defRPr sz="1000"/>
            </a:pPr>
            <a:t>確認11</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38100</xdr:colOff>
      <xdr:row>25</xdr:row>
      <xdr:rowOff>161925</xdr:rowOff>
    </xdr:from>
    <xdr:to>
      <xdr:col>9</xdr:col>
      <xdr:colOff>276225</xdr:colOff>
      <xdr:row>25</xdr:row>
      <xdr:rowOff>161925</xdr:rowOff>
    </xdr:to>
    <xdr:sp macro="" textlink="">
      <xdr:nvSpPr>
        <xdr:cNvPr id="87042" name="Line 3">
          <a:extLst>
            <a:ext uri="{FF2B5EF4-FFF2-40B4-BE49-F238E27FC236}">
              <a16:creationId xmlns:a16="http://schemas.microsoft.com/office/drawing/2014/main" id="{00000000-0008-0000-0E00-000002540100}"/>
            </a:ext>
          </a:extLst>
        </xdr:cNvPr>
        <xdr:cNvSpPr>
          <a:spLocks noChangeShapeType="1"/>
        </xdr:cNvSpPr>
      </xdr:nvSpPr>
      <xdr:spPr bwMode="auto">
        <a:xfrm flipH="1">
          <a:off x="6305550" y="6638925"/>
          <a:ext cx="238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55297" name="Text Box 1">
          <a:extLst>
            <a:ext uri="{FF2B5EF4-FFF2-40B4-BE49-F238E27FC236}">
              <a16:creationId xmlns:a16="http://schemas.microsoft.com/office/drawing/2014/main" id="{00000000-0008-0000-0F00-000001D80000}"/>
            </a:ext>
          </a:extLst>
        </xdr:cNvPr>
        <xdr:cNvSpPr txBox="1">
          <a:spLocks noChangeArrowheads="1"/>
        </xdr:cNvSpPr>
      </xdr:nvSpPr>
      <xdr:spPr bwMode="auto">
        <a:xfrm>
          <a:off x="304800" y="342900"/>
          <a:ext cx="0" cy="0"/>
        </a:xfrm>
        <a:prstGeom prst="rect">
          <a:avLst/>
        </a:prstGeom>
        <a:solidFill>
          <a:srgbClr val="FFFFFF"/>
        </a:solidFill>
        <a:ln w="19050">
          <a:solidFill>
            <a:srgbClr val="000000"/>
          </a:solidFill>
          <a:miter lim="800000"/>
          <a:headEnd/>
          <a:tailEnd/>
        </a:ln>
        <a:effectLst/>
      </xdr:spPr>
      <xdr:txBody>
        <a:bodyPr vertOverflow="clip" wrap="square" lIns="36576" tIns="22860" rIns="36576" bIns="22860" anchor="ctr" upright="1"/>
        <a:lstStyle/>
        <a:p>
          <a:pPr algn="ctr" rtl="0">
            <a:defRPr sz="1000"/>
          </a:pPr>
          <a:r>
            <a:rPr lang="ja-JP" altLang="en-US" sz="1400" b="1" i="0" strike="noStrike">
              <a:solidFill>
                <a:srgbClr val="000000"/>
              </a:solidFill>
              <a:latin typeface="ＭＳ Ｐゴシック"/>
              <a:ea typeface="ＭＳ Ｐゴシック"/>
            </a:rPr>
            <a:t>確認１</a:t>
          </a:r>
          <a:r>
            <a:rPr lang="en-US" altLang="ja-JP" sz="1400" b="1" i="0" strike="noStrike">
              <a:solidFill>
                <a:srgbClr val="000000"/>
              </a:solidFill>
              <a:latin typeface="ＭＳ Ｐゴシック"/>
              <a:ea typeface="ＭＳ Ｐゴシック"/>
            </a:rPr>
            <a:t>1</a:t>
          </a:r>
        </a:p>
      </xdr:txBody>
    </xdr:sp>
    <xdr:clientData/>
  </xdr:twoCellAnchor>
  <xdr:twoCellAnchor>
    <xdr:from>
      <xdr:col>1</xdr:col>
      <xdr:colOff>0</xdr:colOff>
      <xdr:row>4</xdr:row>
      <xdr:rowOff>0</xdr:rowOff>
    </xdr:from>
    <xdr:to>
      <xdr:col>1</xdr:col>
      <xdr:colOff>0</xdr:colOff>
      <xdr:row>4</xdr:row>
      <xdr:rowOff>0</xdr:rowOff>
    </xdr:to>
    <xdr:sp macro="" textlink="">
      <xdr:nvSpPr>
        <xdr:cNvPr id="88066" name="Line 2">
          <a:extLst>
            <a:ext uri="{FF2B5EF4-FFF2-40B4-BE49-F238E27FC236}">
              <a16:creationId xmlns:a16="http://schemas.microsoft.com/office/drawing/2014/main" id="{00000000-0008-0000-0F00-000002580100}"/>
            </a:ext>
          </a:extLst>
        </xdr:cNvPr>
        <xdr:cNvSpPr>
          <a:spLocks noChangeShapeType="1"/>
        </xdr:cNvSpPr>
      </xdr:nvSpPr>
      <xdr:spPr bwMode="auto">
        <a:xfrm flipH="1">
          <a:off x="304800" y="542925"/>
          <a:ext cx="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669472</xdr:colOff>
      <xdr:row>49</xdr:row>
      <xdr:rowOff>65315</xdr:rowOff>
    </xdr:from>
    <xdr:to>
      <xdr:col>16</xdr:col>
      <xdr:colOff>364672</xdr:colOff>
      <xdr:row>51</xdr:row>
      <xdr:rowOff>74839</xdr:rowOff>
    </xdr:to>
    <xdr:sp macro="" textlink="'2.確認'!$BC$123">
      <xdr:nvSpPr>
        <xdr:cNvPr id="55309" name="Text Box 5">
          <a:extLst>
            <a:ext uri="{FF2B5EF4-FFF2-40B4-BE49-F238E27FC236}">
              <a16:creationId xmlns:a16="http://schemas.microsoft.com/office/drawing/2014/main" id="{00000000-0008-0000-0F00-00000DD80000}"/>
            </a:ext>
          </a:extLst>
        </xdr:cNvPr>
        <xdr:cNvSpPr txBox="1">
          <a:spLocks noChangeArrowheads="1"/>
        </xdr:cNvSpPr>
      </xdr:nvSpPr>
      <xdr:spPr bwMode="auto">
        <a:xfrm>
          <a:off x="9133115" y="9331779"/>
          <a:ext cx="947057" cy="36331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82DC2A7C-5035-463B-83DB-9104B7845299}" type="TxLink">
            <a:rPr lang="ja-JP" altLang="en-US" sz="1400" b="1" i="0" u="none" strike="noStrike" baseline="0">
              <a:solidFill>
                <a:srgbClr val="000000"/>
              </a:solidFill>
              <a:latin typeface="ＭＳ Ｐゴシック"/>
              <a:ea typeface="ＭＳ Ｐゴシック"/>
            </a:rPr>
            <a:pPr algn="ctr" rtl="0">
              <a:defRPr sz="1000"/>
            </a:pPr>
            <a:t>確認12</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13</xdr:col>
      <xdr:colOff>180975</xdr:colOff>
      <xdr:row>28</xdr:row>
      <xdr:rowOff>38100</xdr:rowOff>
    </xdr:from>
    <xdr:to>
      <xdr:col>14</xdr:col>
      <xdr:colOff>466725</xdr:colOff>
      <xdr:row>74</xdr:row>
      <xdr:rowOff>0</xdr:rowOff>
    </xdr:to>
    <xdr:sp macro="" textlink="">
      <xdr:nvSpPr>
        <xdr:cNvPr id="88068" name="AutoShape 6">
          <a:extLst>
            <a:ext uri="{FF2B5EF4-FFF2-40B4-BE49-F238E27FC236}">
              <a16:creationId xmlns:a16="http://schemas.microsoft.com/office/drawing/2014/main" id="{00000000-0008-0000-0F00-000004580100}"/>
            </a:ext>
          </a:extLst>
        </xdr:cNvPr>
        <xdr:cNvSpPr>
          <a:spLocks/>
        </xdr:cNvSpPr>
      </xdr:nvSpPr>
      <xdr:spPr bwMode="auto">
        <a:xfrm>
          <a:off x="8382000" y="5257800"/>
          <a:ext cx="523875" cy="8362950"/>
        </a:xfrm>
        <a:prstGeom prst="rightBrace">
          <a:avLst>
            <a:gd name="adj1" fmla="val 13303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2</xdr:row>
      <xdr:rowOff>0</xdr:rowOff>
    </xdr:from>
    <xdr:to>
      <xdr:col>13</xdr:col>
      <xdr:colOff>145599</xdr:colOff>
      <xdr:row>10</xdr:row>
      <xdr:rowOff>653145</xdr:rowOff>
    </xdr:to>
    <xdr:sp macro="" textlink="">
      <xdr:nvSpPr>
        <xdr:cNvPr id="6" name="正方形/長方形 5" hidden="1">
          <a:extLst>
            <a:ext uri="{FF2B5EF4-FFF2-40B4-BE49-F238E27FC236}">
              <a16:creationId xmlns:a16="http://schemas.microsoft.com/office/drawing/2014/main" id="{00000000-0008-0000-0F00-000006000000}"/>
            </a:ext>
          </a:extLst>
        </xdr:cNvPr>
        <xdr:cNvSpPr/>
      </xdr:nvSpPr>
      <xdr:spPr bwMode="auto">
        <a:xfrm>
          <a:off x="4163786" y="163286"/>
          <a:ext cx="4200527" cy="191860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rPr>
            <a:t>変更</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390525</xdr:colOff>
      <xdr:row>61</xdr:row>
      <xdr:rowOff>142875</xdr:rowOff>
    </xdr:from>
    <xdr:to>
      <xdr:col>17</xdr:col>
      <xdr:colOff>146700</xdr:colOff>
      <xdr:row>63</xdr:row>
      <xdr:rowOff>156375</xdr:rowOff>
    </xdr:to>
    <xdr:sp macro="" textlink="'2.確認'!$BC$124">
      <xdr:nvSpPr>
        <xdr:cNvPr id="56327" name="Text Box 3">
          <a:extLst>
            <a:ext uri="{FF2B5EF4-FFF2-40B4-BE49-F238E27FC236}">
              <a16:creationId xmlns:a16="http://schemas.microsoft.com/office/drawing/2014/main" id="{00000000-0008-0000-1000-000007DC0000}"/>
            </a:ext>
          </a:extLst>
        </xdr:cNvPr>
        <xdr:cNvSpPr txBox="1">
          <a:spLocks noChangeArrowheads="1"/>
        </xdr:cNvSpPr>
      </xdr:nvSpPr>
      <xdr:spPr bwMode="auto">
        <a:xfrm>
          <a:off x="8648700" y="11639550"/>
          <a:ext cx="9468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CDC8EBB8-532A-462E-88EF-81D6F913EA86}" type="TxLink">
            <a:rPr lang="ja-JP" altLang="en-US" sz="1400" b="1" i="0" u="none" strike="noStrike" baseline="0">
              <a:solidFill>
                <a:srgbClr val="000000"/>
              </a:solidFill>
              <a:latin typeface="ＭＳ Ｐゴシック"/>
              <a:ea typeface="ＭＳ Ｐゴシック"/>
            </a:rPr>
            <a:pPr algn="ctr" rtl="0">
              <a:defRPr sz="1000"/>
            </a:pPr>
            <a:t>確認13</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15</xdr:col>
      <xdr:colOff>85725</xdr:colOff>
      <xdr:row>33</xdr:row>
      <xdr:rowOff>19050</xdr:rowOff>
    </xdr:from>
    <xdr:to>
      <xdr:col>16</xdr:col>
      <xdr:colOff>333375</xdr:colOff>
      <xdr:row>91</xdr:row>
      <xdr:rowOff>28575</xdr:rowOff>
    </xdr:to>
    <xdr:sp macro="" textlink="">
      <xdr:nvSpPr>
        <xdr:cNvPr id="89090" name="AutoShape 4">
          <a:extLst>
            <a:ext uri="{FF2B5EF4-FFF2-40B4-BE49-F238E27FC236}">
              <a16:creationId xmlns:a16="http://schemas.microsoft.com/office/drawing/2014/main" id="{00000000-0008-0000-1000-0000025C0100}"/>
            </a:ext>
          </a:extLst>
        </xdr:cNvPr>
        <xdr:cNvSpPr>
          <a:spLocks/>
        </xdr:cNvSpPr>
      </xdr:nvSpPr>
      <xdr:spPr bwMode="auto">
        <a:xfrm>
          <a:off x="6505575" y="4552950"/>
          <a:ext cx="447675" cy="6753225"/>
        </a:xfrm>
        <a:prstGeom prst="rightBrace">
          <a:avLst>
            <a:gd name="adj1" fmla="val 12570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762000</xdr:colOff>
      <xdr:row>1</xdr:row>
      <xdr:rowOff>161925</xdr:rowOff>
    </xdr:from>
    <xdr:to>
      <xdr:col>14</xdr:col>
      <xdr:colOff>790577</xdr:colOff>
      <xdr:row>9</xdr:row>
      <xdr:rowOff>851809</xdr:rowOff>
    </xdr:to>
    <xdr:sp macro="" textlink="">
      <xdr:nvSpPr>
        <xdr:cNvPr id="4" name="正方形/長方形 3" hidden="1">
          <a:extLst>
            <a:ext uri="{FF2B5EF4-FFF2-40B4-BE49-F238E27FC236}">
              <a16:creationId xmlns:a16="http://schemas.microsoft.com/office/drawing/2014/main" id="{00000000-0008-0000-1000-000004000000}"/>
            </a:ext>
          </a:extLst>
        </xdr:cNvPr>
        <xdr:cNvSpPr/>
      </xdr:nvSpPr>
      <xdr:spPr bwMode="auto">
        <a:xfrm>
          <a:off x="3457575" y="333375"/>
          <a:ext cx="4200527" cy="191860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rPr>
            <a:t>変更</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27</xdr:col>
      <xdr:colOff>28574</xdr:colOff>
      <xdr:row>9</xdr:row>
      <xdr:rowOff>123825</xdr:rowOff>
    </xdr:from>
    <xdr:to>
      <xdr:col>27</xdr:col>
      <xdr:colOff>878174</xdr:colOff>
      <xdr:row>11</xdr:row>
      <xdr:rowOff>144048</xdr:rowOff>
    </xdr:to>
    <xdr:sp macro="" textlink="">
      <xdr:nvSpPr>
        <xdr:cNvPr id="46332" name="Text Box 8">
          <a:extLst>
            <a:ext uri="{FF2B5EF4-FFF2-40B4-BE49-F238E27FC236}">
              <a16:creationId xmlns:a16="http://schemas.microsoft.com/office/drawing/2014/main" id="{00000000-0008-0000-1100-0000FCB40000}"/>
            </a:ext>
          </a:extLst>
        </xdr:cNvPr>
        <xdr:cNvSpPr txBox="1">
          <a:spLocks noChangeArrowheads="1"/>
        </xdr:cNvSpPr>
      </xdr:nvSpPr>
      <xdr:spPr bwMode="auto">
        <a:xfrm>
          <a:off x="14204015" y="1535766"/>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27</xdr:col>
      <xdr:colOff>28574</xdr:colOff>
      <xdr:row>7</xdr:row>
      <xdr:rowOff>0</xdr:rowOff>
    </xdr:from>
    <xdr:to>
      <xdr:col>27</xdr:col>
      <xdr:colOff>878174</xdr:colOff>
      <xdr:row>9</xdr:row>
      <xdr:rowOff>20224</xdr:rowOff>
    </xdr:to>
    <xdr:sp macro="" textlink="">
      <xdr:nvSpPr>
        <xdr:cNvPr id="46333" name="Text Box 9">
          <a:extLst>
            <a:ext uri="{FF2B5EF4-FFF2-40B4-BE49-F238E27FC236}">
              <a16:creationId xmlns:a16="http://schemas.microsoft.com/office/drawing/2014/main" id="{00000000-0008-0000-1100-0000FDB40000}"/>
            </a:ext>
          </a:extLst>
        </xdr:cNvPr>
        <xdr:cNvSpPr txBox="1">
          <a:spLocks noChangeArrowheads="1"/>
        </xdr:cNvSpPr>
      </xdr:nvSpPr>
      <xdr:spPr bwMode="auto">
        <a:xfrm>
          <a:off x="14204015" y="1075765"/>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27</xdr:col>
      <xdr:colOff>28574</xdr:colOff>
      <xdr:row>12</xdr:row>
      <xdr:rowOff>104774</xdr:rowOff>
    </xdr:from>
    <xdr:to>
      <xdr:col>27</xdr:col>
      <xdr:colOff>878174</xdr:colOff>
      <xdr:row>14</xdr:row>
      <xdr:rowOff>124998</xdr:rowOff>
    </xdr:to>
    <xdr:sp macro="" textlink="">
      <xdr:nvSpPr>
        <xdr:cNvPr id="46334" name="Text Box 10">
          <a:extLst>
            <a:ext uri="{FF2B5EF4-FFF2-40B4-BE49-F238E27FC236}">
              <a16:creationId xmlns:a16="http://schemas.microsoft.com/office/drawing/2014/main" id="{00000000-0008-0000-1100-0000FEB40000}"/>
            </a:ext>
          </a:extLst>
        </xdr:cNvPr>
        <xdr:cNvSpPr txBox="1">
          <a:spLocks noChangeArrowheads="1"/>
        </xdr:cNvSpPr>
      </xdr:nvSpPr>
      <xdr:spPr bwMode="auto">
        <a:xfrm>
          <a:off x="14204015" y="202098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26</xdr:col>
      <xdr:colOff>19050</xdr:colOff>
      <xdr:row>7</xdr:row>
      <xdr:rowOff>133350</xdr:rowOff>
    </xdr:from>
    <xdr:to>
      <xdr:col>27</xdr:col>
      <xdr:colOff>9525</xdr:colOff>
      <xdr:row>8</xdr:row>
      <xdr:rowOff>76200</xdr:rowOff>
    </xdr:to>
    <xdr:sp macro="" textlink="">
      <xdr:nvSpPr>
        <xdr:cNvPr id="90116" name="Line 11">
          <a:extLst>
            <a:ext uri="{FF2B5EF4-FFF2-40B4-BE49-F238E27FC236}">
              <a16:creationId xmlns:a16="http://schemas.microsoft.com/office/drawing/2014/main" id="{00000000-0008-0000-1100-000004600100}"/>
            </a:ext>
          </a:extLst>
        </xdr:cNvPr>
        <xdr:cNvSpPr>
          <a:spLocks noChangeShapeType="1"/>
        </xdr:cNvSpPr>
      </xdr:nvSpPr>
      <xdr:spPr bwMode="auto">
        <a:xfrm flipH="1">
          <a:off x="13563600"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19049</xdr:colOff>
      <xdr:row>9</xdr:row>
      <xdr:rowOff>104775</xdr:rowOff>
    </xdr:from>
    <xdr:to>
      <xdr:col>26</xdr:col>
      <xdr:colOff>683558</xdr:colOff>
      <xdr:row>10</xdr:row>
      <xdr:rowOff>134471</xdr:rowOff>
    </xdr:to>
    <xdr:sp macro="" textlink="">
      <xdr:nvSpPr>
        <xdr:cNvPr id="90117" name="Line 12">
          <a:extLst>
            <a:ext uri="{FF2B5EF4-FFF2-40B4-BE49-F238E27FC236}">
              <a16:creationId xmlns:a16="http://schemas.microsoft.com/office/drawing/2014/main" id="{00000000-0008-0000-1100-000005600100}"/>
            </a:ext>
          </a:extLst>
        </xdr:cNvPr>
        <xdr:cNvSpPr>
          <a:spLocks noChangeShapeType="1"/>
        </xdr:cNvSpPr>
      </xdr:nvSpPr>
      <xdr:spPr bwMode="auto">
        <a:xfrm flipH="1" flipV="1">
          <a:off x="13510931" y="1516716"/>
          <a:ext cx="664509" cy="197784"/>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986116</xdr:colOff>
      <xdr:row>13</xdr:row>
      <xdr:rowOff>95250</xdr:rowOff>
    </xdr:from>
    <xdr:to>
      <xdr:col>26</xdr:col>
      <xdr:colOff>683558</xdr:colOff>
      <xdr:row>13</xdr:row>
      <xdr:rowOff>100853</xdr:rowOff>
    </xdr:to>
    <xdr:sp macro="" textlink="">
      <xdr:nvSpPr>
        <xdr:cNvPr id="90118" name="Line 13">
          <a:extLst>
            <a:ext uri="{FF2B5EF4-FFF2-40B4-BE49-F238E27FC236}">
              <a16:creationId xmlns:a16="http://schemas.microsoft.com/office/drawing/2014/main" id="{00000000-0008-0000-1100-000006600100}"/>
            </a:ext>
          </a:extLst>
        </xdr:cNvPr>
        <xdr:cNvSpPr>
          <a:spLocks noChangeShapeType="1"/>
        </xdr:cNvSpPr>
      </xdr:nvSpPr>
      <xdr:spPr bwMode="auto">
        <a:xfrm flipH="1" flipV="1">
          <a:off x="13491881" y="2179544"/>
          <a:ext cx="683559" cy="5603"/>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29</xdr:row>
      <xdr:rowOff>85724</xdr:rowOff>
    </xdr:from>
    <xdr:to>
      <xdr:col>27</xdr:col>
      <xdr:colOff>878174</xdr:colOff>
      <xdr:row>31</xdr:row>
      <xdr:rowOff>105948</xdr:rowOff>
    </xdr:to>
    <xdr:sp macro="" textlink="">
      <xdr:nvSpPr>
        <xdr:cNvPr id="46338" name="Text Box 14">
          <a:extLst>
            <a:ext uri="{FF2B5EF4-FFF2-40B4-BE49-F238E27FC236}">
              <a16:creationId xmlns:a16="http://schemas.microsoft.com/office/drawing/2014/main" id="{00000000-0008-0000-1100-000002B50000}"/>
            </a:ext>
          </a:extLst>
        </xdr:cNvPr>
        <xdr:cNvSpPr txBox="1">
          <a:spLocks noChangeArrowheads="1"/>
        </xdr:cNvSpPr>
      </xdr:nvSpPr>
      <xdr:spPr bwMode="auto">
        <a:xfrm>
          <a:off x="14204015" y="4018989"/>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26</xdr:col>
      <xdr:colOff>19050</xdr:colOff>
      <xdr:row>30</xdr:row>
      <xdr:rowOff>85725</xdr:rowOff>
    </xdr:from>
    <xdr:to>
      <xdr:col>27</xdr:col>
      <xdr:colOff>9525</xdr:colOff>
      <xdr:row>30</xdr:row>
      <xdr:rowOff>85725</xdr:rowOff>
    </xdr:to>
    <xdr:sp macro="" textlink="">
      <xdr:nvSpPr>
        <xdr:cNvPr id="90120" name="Line 15">
          <a:extLst>
            <a:ext uri="{FF2B5EF4-FFF2-40B4-BE49-F238E27FC236}">
              <a16:creationId xmlns:a16="http://schemas.microsoft.com/office/drawing/2014/main" id="{00000000-0008-0000-1100-000008600100}"/>
            </a:ext>
          </a:extLst>
        </xdr:cNvPr>
        <xdr:cNvSpPr>
          <a:spLocks noChangeShapeType="1"/>
        </xdr:cNvSpPr>
      </xdr:nvSpPr>
      <xdr:spPr bwMode="auto">
        <a:xfrm flipH="1">
          <a:off x="13563600"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50</xdr:row>
      <xdr:rowOff>85725</xdr:rowOff>
    </xdr:from>
    <xdr:to>
      <xdr:col>27</xdr:col>
      <xdr:colOff>19050</xdr:colOff>
      <xdr:row>50</xdr:row>
      <xdr:rowOff>85725</xdr:rowOff>
    </xdr:to>
    <xdr:sp macro="" textlink="">
      <xdr:nvSpPr>
        <xdr:cNvPr id="90121" name="Line 32">
          <a:extLst>
            <a:ext uri="{FF2B5EF4-FFF2-40B4-BE49-F238E27FC236}">
              <a16:creationId xmlns:a16="http://schemas.microsoft.com/office/drawing/2014/main" id="{00000000-0008-0000-1100-000009600100}"/>
            </a:ext>
          </a:extLst>
        </xdr:cNvPr>
        <xdr:cNvSpPr>
          <a:spLocks noChangeShapeType="1"/>
        </xdr:cNvSpPr>
      </xdr:nvSpPr>
      <xdr:spPr bwMode="auto">
        <a:xfrm flipH="1">
          <a:off x="13563600" y="61341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251</xdr:row>
      <xdr:rowOff>342900</xdr:rowOff>
    </xdr:from>
    <xdr:to>
      <xdr:col>12</xdr:col>
      <xdr:colOff>95250</xdr:colOff>
      <xdr:row>253</xdr:row>
      <xdr:rowOff>19050</xdr:rowOff>
    </xdr:to>
    <xdr:sp macro="" textlink="">
      <xdr:nvSpPr>
        <xdr:cNvPr id="90122" name="Oval 61">
          <a:extLst>
            <a:ext uri="{FF2B5EF4-FFF2-40B4-BE49-F238E27FC236}">
              <a16:creationId xmlns:a16="http://schemas.microsoft.com/office/drawing/2014/main" id="{00000000-0008-0000-1100-00000A600100}"/>
            </a:ext>
          </a:extLst>
        </xdr:cNvPr>
        <xdr:cNvSpPr>
          <a:spLocks noChangeArrowheads="1"/>
        </xdr:cNvSpPr>
      </xdr:nvSpPr>
      <xdr:spPr bwMode="auto">
        <a:xfrm>
          <a:off x="5353050" y="24879300"/>
          <a:ext cx="11620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258</xdr:row>
      <xdr:rowOff>0</xdr:rowOff>
    </xdr:from>
    <xdr:to>
      <xdr:col>16</xdr:col>
      <xdr:colOff>104775</xdr:colOff>
      <xdr:row>259</xdr:row>
      <xdr:rowOff>28575</xdr:rowOff>
    </xdr:to>
    <xdr:sp macro="" textlink="">
      <xdr:nvSpPr>
        <xdr:cNvPr id="90123" name="Oval 62">
          <a:extLst>
            <a:ext uri="{FF2B5EF4-FFF2-40B4-BE49-F238E27FC236}">
              <a16:creationId xmlns:a16="http://schemas.microsoft.com/office/drawing/2014/main" id="{00000000-0008-0000-1100-00000B600100}"/>
            </a:ext>
          </a:extLst>
        </xdr:cNvPr>
        <xdr:cNvSpPr>
          <a:spLocks noChangeArrowheads="1"/>
        </xdr:cNvSpPr>
      </xdr:nvSpPr>
      <xdr:spPr bwMode="auto">
        <a:xfrm>
          <a:off x="6457950" y="25774650"/>
          <a:ext cx="1304925"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253</xdr:row>
      <xdr:rowOff>9525</xdr:rowOff>
    </xdr:from>
    <xdr:to>
      <xdr:col>12</xdr:col>
      <xdr:colOff>142875</xdr:colOff>
      <xdr:row>254</xdr:row>
      <xdr:rowOff>47625</xdr:rowOff>
    </xdr:to>
    <xdr:sp macro="" textlink="">
      <xdr:nvSpPr>
        <xdr:cNvPr id="90124" name="Oval 66">
          <a:extLst>
            <a:ext uri="{FF2B5EF4-FFF2-40B4-BE49-F238E27FC236}">
              <a16:creationId xmlns:a16="http://schemas.microsoft.com/office/drawing/2014/main" id="{00000000-0008-0000-1100-00000C600100}"/>
            </a:ext>
          </a:extLst>
        </xdr:cNvPr>
        <xdr:cNvSpPr>
          <a:spLocks noChangeArrowheads="1"/>
        </xdr:cNvSpPr>
      </xdr:nvSpPr>
      <xdr:spPr bwMode="auto">
        <a:xfrm>
          <a:off x="5324475" y="25069800"/>
          <a:ext cx="1238250"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1019175</xdr:colOff>
      <xdr:row>234</xdr:row>
      <xdr:rowOff>28575</xdr:rowOff>
    </xdr:from>
    <xdr:to>
      <xdr:col>27</xdr:col>
      <xdr:colOff>47625</xdr:colOff>
      <xdr:row>251</xdr:row>
      <xdr:rowOff>266700</xdr:rowOff>
    </xdr:to>
    <xdr:sp macro="" textlink="">
      <xdr:nvSpPr>
        <xdr:cNvPr id="90125" name="Line 70">
          <a:extLst>
            <a:ext uri="{FF2B5EF4-FFF2-40B4-BE49-F238E27FC236}">
              <a16:creationId xmlns:a16="http://schemas.microsoft.com/office/drawing/2014/main" id="{00000000-0008-0000-1100-00000D600100}"/>
            </a:ext>
          </a:extLst>
        </xdr:cNvPr>
        <xdr:cNvSpPr>
          <a:spLocks noChangeShapeType="1"/>
        </xdr:cNvSpPr>
      </xdr:nvSpPr>
      <xdr:spPr bwMode="auto">
        <a:xfrm flipH="1">
          <a:off x="6362700" y="22431375"/>
          <a:ext cx="7200900" cy="24193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66675</xdr:colOff>
      <xdr:row>234</xdr:row>
      <xdr:rowOff>38100</xdr:rowOff>
    </xdr:from>
    <xdr:to>
      <xdr:col>27</xdr:col>
      <xdr:colOff>28575</xdr:colOff>
      <xdr:row>258</xdr:row>
      <xdr:rowOff>0</xdr:rowOff>
    </xdr:to>
    <xdr:sp macro="" textlink="">
      <xdr:nvSpPr>
        <xdr:cNvPr id="90126" name="Line 71">
          <a:extLst>
            <a:ext uri="{FF2B5EF4-FFF2-40B4-BE49-F238E27FC236}">
              <a16:creationId xmlns:a16="http://schemas.microsoft.com/office/drawing/2014/main" id="{00000000-0008-0000-1100-00000E600100}"/>
            </a:ext>
          </a:extLst>
        </xdr:cNvPr>
        <xdr:cNvSpPr>
          <a:spLocks noChangeShapeType="1"/>
        </xdr:cNvSpPr>
      </xdr:nvSpPr>
      <xdr:spPr bwMode="auto">
        <a:xfrm flipH="1">
          <a:off x="7724775" y="22440900"/>
          <a:ext cx="5838825" cy="33337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237</xdr:row>
      <xdr:rowOff>66675</xdr:rowOff>
    </xdr:from>
    <xdr:to>
      <xdr:col>27</xdr:col>
      <xdr:colOff>38100</xdr:colOff>
      <xdr:row>253</xdr:row>
      <xdr:rowOff>85725</xdr:rowOff>
    </xdr:to>
    <xdr:sp macro="" textlink="">
      <xdr:nvSpPr>
        <xdr:cNvPr id="90127" name="Line 72">
          <a:extLst>
            <a:ext uri="{FF2B5EF4-FFF2-40B4-BE49-F238E27FC236}">
              <a16:creationId xmlns:a16="http://schemas.microsoft.com/office/drawing/2014/main" id="{00000000-0008-0000-1100-00000F600100}"/>
            </a:ext>
          </a:extLst>
        </xdr:cNvPr>
        <xdr:cNvSpPr>
          <a:spLocks noChangeShapeType="1"/>
        </xdr:cNvSpPr>
      </xdr:nvSpPr>
      <xdr:spPr bwMode="auto">
        <a:xfrm flipH="1">
          <a:off x="6581775" y="22983825"/>
          <a:ext cx="6981825" cy="2162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267</xdr:row>
      <xdr:rowOff>118221</xdr:rowOff>
    </xdr:from>
    <xdr:to>
      <xdr:col>27</xdr:col>
      <xdr:colOff>878174</xdr:colOff>
      <xdr:row>269</xdr:row>
      <xdr:rowOff>138445</xdr:rowOff>
    </xdr:to>
    <xdr:sp macro="" textlink="">
      <xdr:nvSpPr>
        <xdr:cNvPr id="46349" name="Text Box 87">
          <a:extLst>
            <a:ext uri="{FF2B5EF4-FFF2-40B4-BE49-F238E27FC236}">
              <a16:creationId xmlns:a16="http://schemas.microsoft.com/office/drawing/2014/main" id="{00000000-0008-0000-1100-00000DB50000}"/>
            </a:ext>
          </a:extLst>
        </xdr:cNvPr>
        <xdr:cNvSpPr txBox="1">
          <a:spLocks noChangeArrowheads="1"/>
        </xdr:cNvSpPr>
      </xdr:nvSpPr>
      <xdr:spPr bwMode="auto">
        <a:xfrm>
          <a:off x="14204015" y="3473319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27</xdr:col>
      <xdr:colOff>28574</xdr:colOff>
      <xdr:row>270</xdr:row>
      <xdr:rowOff>26334</xdr:rowOff>
    </xdr:from>
    <xdr:to>
      <xdr:col>27</xdr:col>
      <xdr:colOff>878174</xdr:colOff>
      <xdr:row>272</xdr:row>
      <xdr:rowOff>46557</xdr:rowOff>
    </xdr:to>
    <xdr:sp macro="" textlink="">
      <xdr:nvSpPr>
        <xdr:cNvPr id="46350" name="Text Box 88">
          <a:extLst>
            <a:ext uri="{FF2B5EF4-FFF2-40B4-BE49-F238E27FC236}">
              <a16:creationId xmlns:a16="http://schemas.microsoft.com/office/drawing/2014/main" id="{00000000-0008-0000-1100-00000EB50000}"/>
            </a:ext>
          </a:extLst>
        </xdr:cNvPr>
        <xdr:cNvSpPr txBox="1">
          <a:spLocks noChangeArrowheads="1"/>
        </xdr:cNvSpPr>
      </xdr:nvSpPr>
      <xdr:spPr bwMode="auto">
        <a:xfrm>
          <a:off x="14204015" y="35145569"/>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27</xdr:col>
      <xdr:colOff>28574</xdr:colOff>
      <xdr:row>275</xdr:row>
      <xdr:rowOff>26334</xdr:rowOff>
    </xdr:from>
    <xdr:to>
      <xdr:col>27</xdr:col>
      <xdr:colOff>878174</xdr:colOff>
      <xdr:row>277</xdr:row>
      <xdr:rowOff>46557</xdr:rowOff>
    </xdr:to>
    <xdr:sp macro="" textlink="">
      <xdr:nvSpPr>
        <xdr:cNvPr id="46351" name="Text Box 89">
          <a:extLst>
            <a:ext uri="{FF2B5EF4-FFF2-40B4-BE49-F238E27FC236}">
              <a16:creationId xmlns:a16="http://schemas.microsoft.com/office/drawing/2014/main" id="{00000000-0008-0000-1100-00000FB50000}"/>
            </a:ext>
          </a:extLst>
        </xdr:cNvPr>
        <xdr:cNvSpPr txBox="1">
          <a:spLocks noChangeArrowheads="1"/>
        </xdr:cNvSpPr>
      </xdr:nvSpPr>
      <xdr:spPr bwMode="auto">
        <a:xfrm>
          <a:off x="14204015" y="3598601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27</xdr:col>
      <xdr:colOff>28574</xdr:colOff>
      <xdr:row>277</xdr:row>
      <xdr:rowOff>73959</xdr:rowOff>
    </xdr:from>
    <xdr:to>
      <xdr:col>27</xdr:col>
      <xdr:colOff>878174</xdr:colOff>
      <xdr:row>279</xdr:row>
      <xdr:rowOff>94183</xdr:rowOff>
    </xdr:to>
    <xdr:sp macro="" textlink="">
      <xdr:nvSpPr>
        <xdr:cNvPr id="46352" name="Text Box 90">
          <a:extLst>
            <a:ext uri="{FF2B5EF4-FFF2-40B4-BE49-F238E27FC236}">
              <a16:creationId xmlns:a16="http://schemas.microsoft.com/office/drawing/2014/main" id="{00000000-0008-0000-1100-000010B50000}"/>
            </a:ext>
          </a:extLst>
        </xdr:cNvPr>
        <xdr:cNvSpPr txBox="1">
          <a:spLocks noChangeArrowheads="1"/>
        </xdr:cNvSpPr>
      </xdr:nvSpPr>
      <xdr:spPr bwMode="auto">
        <a:xfrm>
          <a:off x="14204015" y="3636981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37</a:t>
          </a:r>
        </a:p>
      </xdr:txBody>
    </xdr:sp>
    <xdr:clientData/>
  </xdr:twoCellAnchor>
  <xdr:twoCellAnchor>
    <xdr:from>
      <xdr:col>26</xdr:col>
      <xdr:colOff>9525</xdr:colOff>
      <xdr:row>269</xdr:row>
      <xdr:rowOff>38100</xdr:rowOff>
    </xdr:from>
    <xdr:to>
      <xdr:col>27</xdr:col>
      <xdr:colOff>38100</xdr:colOff>
      <xdr:row>272</xdr:row>
      <xdr:rowOff>66675</xdr:rowOff>
    </xdr:to>
    <xdr:sp macro="" textlink="">
      <xdr:nvSpPr>
        <xdr:cNvPr id="90132" name="Line 91">
          <a:extLst>
            <a:ext uri="{FF2B5EF4-FFF2-40B4-BE49-F238E27FC236}">
              <a16:creationId xmlns:a16="http://schemas.microsoft.com/office/drawing/2014/main" id="{00000000-0008-0000-1100-000014600100}"/>
            </a:ext>
          </a:extLst>
        </xdr:cNvPr>
        <xdr:cNvSpPr>
          <a:spLocks noChangeShapeType="1"/>
        </xdr:cNvSpPr>
      </xdr:nvSpPr>
      <xdr:spPr bwMode="auto">
        <a:xfrm flipH="1">
          <a:off x="13563600" y="27708225"/>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271</xdr:row>
      <xdr:rowOff>85725</xdr:rowOff>
    </xdr:from>
    <xdr:to>
      <xdr:col>27</xdr:col>
      <xdr:colOff>28575</xdr:colOff>
      <xdr:row>273</xdr:row>
      <xdr:rowOff>104775</xdr:rowOff>
    </xdr:to>
    <xdr:sp macro="" textlink="">
      <xdr:nvSpPr>
        <xdr:cNvPr id="90133" name="Line 92">
          <a:extLst>
            <a:ext uri="{FF2B5EF4-FFF2-40B4-BE49-F238E27FC236}">
              <a16:creationId xmlns:a16="http://schemas.microsoft.com/office/drawing/2014/main" id="{00000000-0008-0000-1100-000015600100}"/>
            </a:ext>
          </a:extLst>
        </xdr:cNvPr>
        <xdr:cNvSpPr>
          <a:spLocks noChangeShapeType="1"/>
        </xdr:cNvSpPr>
      </xdr:nvSpPr>
      <xdr:spPr bwMode="auto">
        <a:xfrm flipH="1">
          <a:off x="13563600" y="28098750"/>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276</xdr:row>
      <xdr:rowOff>66675</xdr:rowOff>
    </xdr:from>
    <xdr:to>
      <xdr:col>27</xdr:col>
      <xdr:colOff>28575</xdr:colOff>
      <xdr:row>276</xdr:row>
      <xdr:rowOff>104775</xdr:rowOff>
    </xdr:to>
    <xdr:sp macro="" textlink="">
      <xdr:nvSpPr>
        <xdr:cNvPr id="90134" name="Line 93">
          <a:extLst>
            <a:ext uri="{FF2B5EF4-FFF2-40B4-BE49-F238E27FC236}">
              <a16:creationId xmlns:a16="http://schemas.microsoft.com/office/drawing/2014/main" id="{00000000-0008-0000-1100-000016600100}"/>
            </a:ext>
          </a:extLst>
        </xdr:cNvPr>
        <xdr:cNvSpPr>
          <a:spLocks noChangeShapeType="1"/>
        </xdr:cNvSpPr>
      </xdr:nvSpPr>
      <xdr:spPr bwMode="auto">
        <a:xfrm flipH="1">
          <a:off x="13563600" y="28936950"/>
          <a:ext cx="0" cy="381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277</xdr:row>
      <xdr:rowOff>114300</xdr:rowOff>
    </xdr:from>
    <xdr:to>
      <xdr:col>27</xdr:col>
      <xdr:colOff>47625</xdr:colOff>
      <xdr:row>278</xdr:row>
      <xdr:rowOff>142875</xdr:rowOff>
    </xdr:to>
    <xdr:sp macro="" textlink="">
      <xdr:nvSpPr>
        <xdr:cNvPr id="90135" name="Line 94">
          <a:extLst>
            <a:ext uri="{FF2B5EF4-FFF2-40B4-BE49-F238E27FC236}">
              <a16:creationId xmlns:a16="http://schemas.microsoft.com/office/drawing/2014/main" id="{00000000-0008-0000-1100-000017600100}"/>
            </a:ext>
          </a:extLst>
        </xdr:cNvPr>
        <xdr:cNvSpPr>
          <a:spLocks noChangeShapeType="1"/>
        </xdr:cNvSpPr>
      </xdr:nvSpPr>
      <xdr:spPr bwMode="auto">
        <a:xfrm flipH="1" flipV="1">
          <a:off x="13563600" y="29156025"/>
          <a:ext cx="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145677</xdr:colOff>
      <xdr:row>274</xdr:row>
      <xdr:rowOff>66675</xdr:rowOff>
    </xdr:from>
    <xdr:to>
      <xdr:col>27</xdr:col>
      <xdr:colOff>47625</xdr:colOff>
      <xdr:row>274</xdr:row>
      <xdr:rowOff>145677</xdr:rowOff>
    </xdr:to>
    <xdr:sp macro="" textlink="">
      <xdr:nvSpPr>
        <xdr:cNvPr id="90136" name="Line 116">
          <a:extLst>
            <a:ext uri="{FF2B5EF4-FFF2-40B4-BE49-F238E27FC236}">
              <a16:creationId xmlns:a16="http://schemas.microsoft.com/office/drawing/2014/main" id="{00000000-0008-0000-1100-000018600100}"/>
            </a:ext>
          </a:extLst>
        </xdr:cNvPr>
        <xdr:cNvSpPr>
          <a:spLocks noChangeShapeType="1"/>
        </xdr:cNvSpPr>
      </xdr:nvSpPr>
      <xdr:spPr bwMode="auto">
        <a:xfrm flipH="1">
          <a:off x="11284324" y="35858263"/>
          <a:ext cx="2938742" cy="79002"/>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272</xdr:row>
      <xdr:rowOff>165846</xdr:rowOff>
    </xdr:from>
    <xdr:to>
      <xdr:col>27</xdr:col>
      <xdr:colOff>878174</xdr:colOff>
      <xdr:row>275</xdr:row>
      <xdr:rowOff>17982</xdr:rowOff>
    </xdr:to>
    <xdr:sp macro="" textlink="">
      <xdr:nvSpPr>
        <xdr:cNvPr id="46358" name="Text Box 122">
          <a:extLst>
            <a:ext uri="{FF2B5EF4-FFF2-40B4-BE49-F238E27FC236}">
              <a16:creationId xmlns:a16="http://schemas.microsoft.com/office/drawing/2014/main" id="{00000000-0008-0000-1100-000016B50000}"/>
            </a:ext>
          </a:extLst>
        </xdr:cNvPr>
        <xdr:cNvSpPr txBox="1">
          <a:spLocks noChangeArrowheads="1"/>
        </xdr:cNvSpPr>
      </xdr:nvSpPr>
      <xdr:spPr bwMode="auto">
        <a:xfrm>
          <a:off x="14204015" y="35621258"/>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21</xdr:col>
      <xdr:colOff>447675</xdr:colOff>
      <xdr:row>273</xdr:row>
      <xdr:rowOff>123825</xdr:rowOff>
    </xdr:from>
    <xdr:to>
      <xdr:col>22</xdr:col>
      <xdr:colOff>161925</xdr:colOff>
      <xdr:row>276</xdr:row>
      <xdr:rowOff>19050</xdr:rowOff>
    </xdr:to>
    <xdr:sp macro="" textlink="">
      <xdr:nvSpPr>
        <xdr:cNvPr id="90138" name="Oval 124">
          <a:extLst>
            <a:ext uri="{FF2B5EF4-FFF2-40B4-BE49-F238E27FC236}">
              <a16:creationId xmlns:a16="http://schemas.microsoft.com/office/drawing/2014/main" id="{00000000-0008-0000-1100-00001A600100}"/>
            </a:ext>
          </a:extLst>
        </xdr:cNvPr>
        <xdr:cNvSpPr>
          <a:spLocks noChangeArrowheads="1"/>
        </xdr:cNvSpPr>
      </xdr:nvSpPr>
      <xdr:spPr bwMode="auto">
        <a:xfrm>
          <a:off x="10658475" y="28479750"/>
          <a:ext cx="704850" cy="4095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59</xdr:row>
      <xdr:rowOff>104775</xdr:rowOff>
    </xdr:from>
    <xdr:to>
      <xdr:col>27</xdr:col>
      <xdr:colOff>19050</xdr:colOff>
      <xdr:row>59</xdr:row>
      <xdr:rowOff>104775</xdr:rowOff>
    </xdr:to>
    <xdr:sp macro="" textlink="">
      <xdr:nvSpPr>
        <xdr:cNvPr id="90139" name="Line 126">
          <a:extLst>
            <a:ext uri="{FF2B5EF4-FFF2-40B4-BE49-F238E27FC236}">
              <a16:creationId xmlns:a16="http://schemas.microsoft.com/office/drawing/2014/main" id="{00000000-0008-0000-1100-00001B600100}"/>
            </a:ext>
          </a:extLst>
        </xdr:cNvPr>
        <xdr:cNvSpPr>
          <a:spLocks noChangeShapeType="1"/>
        </xdr:cNvSpPr>
      </xdr:nvSpPr>
      <xdr:spPr bwMode="auto">
        <a:xfrm flipH="1">
          <a:off x="13563600" y="70485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49</xdr:row>
      <xdr:rowOff>0</xdr:rowOff>
    </xdr:from>
    <xdr:to>
      <xdr:col>27</xdr:col>
      <xdr:colOff>878174</xdr:colOff>
      <xdr:row>52</xdr:row>
      <xdr:rowOff>9017</xdr:rowOff>
    </xdr:to>
    <xdr:sp macro="" textlink="">
      <xdr:nvSpPr>
        <xdr:cNvPr id="46361" name="Text Box 127">
          <a:extLst>
            <a:ext uri="{FF2B5EF4-FFF2-40B4-BE49-F238E27FC236}">
              <a16:creationId xmlns:a16="http://schemas.microsoft.com/office/drawing/2014/main" id="{00000000-0008-0000-1100-000019B50000}"/>
            </a:ext>
          </a:extLst>
        </xdr:cNvPr>
        <xdr:cNvSpPr txBox="1">
          <a:spLocks noChangeArrowheads="1"/>
        </xdr:cNvSpPr>
      </xdr:nvSpPr>
      <xdr:spPr bwMode="auto">
        <a:xfrm>
          <a:off x="14204015" y="6622676"/>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27</xdr:col>
      <xdr:colOff>28574</xdr:colOff>
      <xdr:row>54</xdr:row>
      <xdr:rowOff>28575</xdr:rowOff>
    </xdr:from>
    <xdr:to>
      <xdr:col>27</xdr:col>
      <xdr:colOff>878174</xdr:colOff>
      <xdr:row>60</xdr:row>
      <xdr:rowOff>37593</xdr:rowOff>
    </xdr:to>
    <xdr:sp macro="" textlink="">
      <xdr:nvSpPr>
        <xdr:cNvPr id="46362" name="Text Box 128">
          <a:extLst>
            <a:ext uri="{FF2B5EF4-FFF2-40B4-BE49-F238E27FC236}">
              <a16:creationId xmlns:a16="http://schemas.microsoft.com/office/drawing/2014/main" id="{00000000-0008-0000-1100-00001AB50000}"/>
            </a:ext>
          </a:extLst>
        </xdr:cNvPr>
        <xdr:cNvSpPr txBox="1">
          <a:spLocks noChangeArrowheads="1"/>
        </xdr:cNvSpPr>
      </xdr:nvSpPr>
      <xdr:spPr bwMode="auto">
        <a:xfrm>
          <a:off x="14204015" y="735722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9</xdr:col>
      <xdr:colOff>123825</xdr:colOff>
      <xdr:row>258</xdr:row>
      <xdr:rowOff>123825</xdr:rowOff>
    </xdr:from>
    <xdr:to>
      <xdr:col>27</xdr:col>
      <xdr:colOff>85725</xdr:colOff>
      <xdr:row>266</xdr:row>
      <xdr:rowOff>0</xdr:rowOff>
    </xdr:to>
    <xdr:sp macro="" textlink="">
      <xdr:nvSpPr>
        <xdr:cNvPr id="90142" name="Line 130">
          <a:extLst>
            <a:ext uri="{FF2B5EF4-FFF2-40B4-BE49-F238E27FC236}">
              <a16:creationId xmlns:a16="http://schemas.microsoft.com/office/drawing/2014/main" id="{00000000-0008-0000-1100-00001E600100}"/>
            </a:ext>
          </a:extLst>
        </xdr:cNvPr>
        <xdr:cNvSpPr>
          <a:spLocks noChangeShapeType="1"/>
        </xdr:cNvSpPr>
      </xdr:nvSpPr>
      <xdr:spPr bwMode="auto">
        <a:xfrm flipH="1" flipV="1">
          <a:off x="5276850" y="25898475"/>
          <a:ext cx="8286750" cy="1257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1781175</xdr:colOff>
      <xdr:row>258</xdr:row>
      <xdr:rowOff>0</xdr:rowOff>
    </xdr:from>
    <xdr:to>
      <xdr:col>9</xdr:col>
      <xdr:colOff>123825</xdr:colOff>
      <xdr:row>259</xdr:row>
      <xdr:rowOff>0</xdr:rowOff>
    </xdr:to>
    <xdr:sp macro="" textlink="">
      <xdr:nvSpPr>
        <xdr:cNvPr id="90143" name="Oval 131">
          <a:extLst>
            <a:ext uri="{FF2B5EF4-FFF2-40B4-BE49-F238E27FC236}">
              <a16:creationId xmlns:a16="http://schemas.microsoft.com/office/drawing/2014/main" id="{00000000-0008-0000-1100-00001F600100}"/>
            </a:ext>
          </a:extLst>
        </xdr:cNvPr>
        <xdr:cNvSpPr>
          <a:spLocks noChangeArrowheads="1"/>
        </xdr:cNvSpPr>
      </xdr:nvSpPr>
      <xdr:spPr bwMode="auto">
        <a:xfrm>
          <a:off x="3571875" y="25774650"/>
          <a:ext cx="1704975" cy="1809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70</xdr:row>
      <xdr:rowOff>66674</xdr:rowOff>
    </xdr:from>
    <xdr:to>
      <xdr:col>27</xdr:col>
      <xdr:colOff>22412</xdr:colOff>
      <xdr:row>71</xdr:row>
      <xdr:rowOff>56028</xdr:rowOff>
    </xdr:to>
    <xdr:sp macro="" textlink="">
      <xdr:nvSpPr>
        <xdr:cNvPr id="90144" name="Line 132">
          <a:extLst>
            <a:ext uri="{FF2B5EF4-FFF2-40B4-BE49-F238E27FC236}">
              <a16:creationId xmlns:a16="http://schemas.microsoft.com/office/drawing/2014/main" id="{00000000-0008-0000-1100-000020600100}"/>
            </a:ext>
          </a:extLst>
        </xdr:cNvPr>
        <xdr:cNvSpPr>
          <a:spLocks noChangeShapeType="1"/>
        </xdr:cNvSpPr>
      </xdr:nvSpPr>
      <xdr:spPr bwMode="auto">
        <a:xfrm flipH="1" flipV="1">
          <a:off x="13501407" y="8415056"/>
          <a:ext cx="696446" cy="157443"/>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70</xdr:row>
      <xdr:rowOff>45384</xdr:rowOff>
    </xdr:from>
    <xdr:to>
      <xdr:col>27</xdr:col>
      <xdr:colOff>878174</xdr:colOff>
      <xdr:row>71</xdr:row>
      <xdr:rowOff>233695</xdr:rowOff>
    </xdr:to>
    <xdr:sp macro="" textlink="">
      <xdr:nvSpPr>
        <xdr:cNvPr id="46367" name="Text Box 133">
          <a:extLst>
            <a:ext uri="{FF2B5EF4-FFF2-40B4-BE49-F238E27FC236}">
              <a16:creationId xmlns:a16="http://schemas.microsoft.com/office/drawing/2014/main" id="{00000000-0008-0000-1100-00001FB50000}"/>
            </a:ext>
          </a:extLst>
        </xdr:cNvPr>
        <xdr:cNvSpPr txBox="1">
          <a:spLocks noChangeArrowheads="1"/>
        </xdr:cNvSpPr>
      </xdr:nvSpPr>
      <xdr:spPr bwMode="auto">
        <a:xfrm>
          <a:off x="14204015" y="8393766"/>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27</xdr:col>
      <xdr:colOff>28574</xdr:colOff>
      <xdr:row>61</xdr:row>
      <xdr:rowOff>26332</xdr:rowOff>
    </xdr:from>
    <xdr:to>
      <xdr:col>27</xdr:col>
      <xdr:colOff>878174</xdr:colOff>
      <xdr:row>69</xdr:row>
      <xdr:rowOff>46556</xdr:rowOff>
    </xdr:to>
    <xdr:sp macro="" textlink="">
      <xdr:nvSpPr>
        <xdr:cNvPr id="46368" name="Text Box 134">
          <a:extLst>
            <a:ext uri="{FF2B5EF4-FFF2-40B4-BE49-F238E27FC236}">
              <a16:creationId xmlns:a16="http://schemas.microsoft.com/office/drawing/2014/main" id="{00000000-0008-0000-1100-000020B50000}"/>
            </a:ext>
          </a:extLst>
        </xdr:cNvPr>
        <xdr:cNvSpPr txBox="1">
          <a:spLocks noChangeArrowheads="1"/>
        </xdr:cNvSpPr>
      </xdr:nvSpPr>
      <xdr:spPr bwMode="auto">
        <a:xfrm>
          <a:off x="14204015" y="787045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27</xdr:col>
      <xdr:colOff>28574</xdr:colOff>
      <xdr:row>71</xdr:row>
      <xdr:rowOff>410135</xdr:rowOff>
    </xdr:from>
    <xdr:to>
      <xdr:col>27</xdr:col>
      <xdr:colOff>878174</xdr:colOff>
      <xdr:row>77</xdr:row>
      <xdr:rowOff>116594</xdr:rowOff>
    </xdr:to>
    <xdr:sp macro="" textlink="">
      <xdr:nvSpPr>
        <xdr:cNvPr id="46369" name="Text Box 135">
          <a:extLst>
            <a:ext uri="{FF2B5EF4-FFF2-40B4-BE49-F238E27FC236}">
              <a16:creationId xmlns:a16="http://schemas.microsoft.com/office/drawing/2014/main" id="{00000000-0008-0000-1100-000021B50000}"/>
            </a:ext>
          </a:extLst>
        </xdr:cNvPr>
        <xdr:cNvSpPr txBox="1">
          <a:spLocks noChangeArrowheads="1"/>
        </xdr:cNvSpPr>
      </xdr:nvSpPr>
      <xdr:spPr bwMode="auto">
        <a:xfrm>
          <a:off x="14204015" y="8926606"/>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26</xdr:col>
      <xdr:colOff>0</xdr:colOff>
      <xdr:row>62</xdr:row>
      <xdr:rowOff>44823</xdr:rowOff>
    </xdr:from>
    <xdr:to>
      <xdr:col>27</xdr:col>
      <xdr:colOff>0</xdr:colOff>
      <xdr:row>69</xdr:row>
      <xdr:rowOff>76200</xdr:rowOff>
    </xdr:to>
    <xdr:sp macro="" textlink="">
      <xdr:nvSpPr>
        <xdr:cNvPr id="90148" name="Line 136">
          <a:extLst>
            <a:ext uri="{FF2B5EF4-FFF2-40B4-BE49-F238E27FC236}">
              <a16:creationId xmlns:a16="http://schemas.microsoft.com/office/drawing/2014/main" id="{00000000-0008-0000-1100-000024600100}"/>
            </a:ext>
          </a:extLst>
        </xdr:cNvPr>
        <xdr:cNvSpPr>
          <a:spLocks noChangeShapeType="1"/>
        </xdr:cNvSpPr>
      </xdr:nvSpPr>
      <xdr:spPr bwMode="auto">
        <a:xfrm flipH="1">
          <a:off x="13491882" y="8057029"/>
          <a:ext cx="683559" cy="19946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76</xdr:row>
      <xdr:rowOff>76200</xdr:rowOff>
    </xdr:from>
    <xdr:to>
      <xdr:col>27</xdr:col>
      <xdr:colOff>9525</xdr:colOff>
      <xdr:row>76</xdr:row>
      <xdr:rowOff>142875</xdr:rowOff>
    </xdr:to>
    <xdr:sp macro="" textlink="">
      <xdr:nvSpPr>
        <xdr:cNvPr id="90149" name="Line 137">
          <a:extLst>
            <a:ext uri="{FF2B5EF4-FFF2-40B4-BE49-F238E27FC236}">
              <a16:creationId xmlns:a16="http://schemas.microsoft.com/office/drawing/2014/main" id="{00000000-0008-0000-1100-000025600100}"/>
            </a:ext>
          </a:extLst>
        </xdr:cNvPr>
        <xdr:cNvSpPr>
          <a:spLocks noChangeShapeType="1"/>
        </xdr:cNvSpPr>
      </xdr:nvSpPr>
      <xdr:spPr bwMode="auto">
        <a:xfrm flipH="1" flipV="1">
          <a:off x="13563600"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83</xdr:row>
      <xdr:rowOff>52107</xdr:rowOff>
    </xdr:from>
    <xdr:to>
      <xdr:col>27</xdr:col>
      <xdr:colOff>878174</xdr:colOff>
      <xdr:row>84</xdr:row>
      <xdr:rowOff>240419</xdr:rowOff>
    </xdr:to>
    <xdr:sp macro="" textlink="">
      <xdr:nvSpPr>
        <xdr:cNvPr id="46372" name="Text Box 138">
          <a:extLst>
            <a:ext uri="{FF2B5EF4-FFF2-40B4-BE49-F238E27FC236}">
              <a16:creationId xmlns:a16="http://schemas.microsoft.com/office/drawing/2014/main" id="{00000000-0008-0000-1100-000024B50000}"/>
            </a:ext>
          </a:extLst>
        </xdr:cNvPr>
        <xdr:cNvSpPr txBox="1">
          <a:spLocks noChangeArrowheads="1"/>
        </xdr:cNvSpPr>
      </xdr:nvSpPr>
      <xdr:spPr bwMode="auto">
        <a:xfrm>
          <a:off x="14204015" y="9386607"/>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26</xdr:col>
      <xdr:colOff>28575</xdr:colOff>
      <xdr:row>83</xdr:row>
      <xdr:rowOff>104775</xdr:rowOff>
    </xdr:from>
    <xdr:to>
      <xdr:col>27</xdr:col>
      <xdr:colOff>9525</xdr:colOff>
      <xdr:row>84</xdr:row>
      <xdr:rowOff>104775</xdr:rowOff>
    </xdr:to>
    <xdr:sp macro="" textlink="">
      <xdr:nvSpPr>
        <xdr:cNvPr id="90151" name="Line 139">
          <a:extLst>
            <a:ext uri="{FF2B5EF4-FFF2-40B4-BE49-F238E27FC236}">
              <a16:creationId xmlns:a16="http://schemas.microsoft.com/office/drawing/2014/main" id="{00000000-0008-0000-1100-000027600100}"/>
            </a:ext>
          </a:extLst>
        </xdr:cNvPr>
        <xdr:cNvSpPr>
          <a:spLocks noChangeShapeType="1"/>
        </xdr:cNvSpPr>
      </xdr:nvSpPr>
      <xdr:spPr bwMode="auto">
        <a:xfrm flipH="1" flipV="1">
          <a:off x="13563600"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342900</xdr:colOff>
      <xdr:row>104</xdr:row>
      <xdr:rowOff>95250</xdr:rowOff>
    </xdr:from>
    <xdr:to>
      <xdr:col>27</xdr:col>
      <xdr:colOff>504825</xdr:colOff>
      <xdr:row>106</xdr:row>
      <xdr:rowOff>114300</xdr:rowOff>
    </xdr:to>
    <xdr:sp macro="" textlink="">
      <xdr:nvSpPr>
        <xdr:cNvPr id="46375" name="Text Box 141">
          <a:extLst>
            <a:ext uri="{FF2B5EF4-FFF2-40B4-BE49-F238E27FC236}">
              <a16:creationId xmlns:a16="http://schemas.microsoft.com/office/drawing/2014/main" id="{00000000-0008-0000-1100-000027B50000}"/>
            </a:ext>
          </a:extLst>
        </xdr:cNvPr>
        <xdr:cNvSpPr txBox="1">
          <a:spLocks noChangeArrowheads="1"/>
        </xdr:cNvSpPr>
      </xdr:nvSpPr>
      <xdr:spPr bwMode="auto">
        <a:xfrm>
          <a:off x="13506450" y="134207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26</xdr:col>
      <xdr:colOff>9525</xdr:colOff>
      <xdr:row>135</xdr:row>
      <xdr:rowOff>55467</xdr:rowOff>
    </xdr:from>
    <xdr:to>
      <xdr:col>27</xdr:col>
      <xdr:colOff>19050</xdr:colOff>
      <xdr:row>135</xdr:row>
      <xdr:rowOff>55467</xdr:rowOff>
    </xdr:to>
    <xdr:sp macro="" textlink="">
      <xdr:nvSpPr>
        <xdr:cNvPr id="90153" name="Line 142">
          <a:extLst>
            <a:ext uri="{FF2B5EF4-FFF2-40B4-BE49-F238E27FC236}">
              <a16:creationId xmlns:a16="http://schemas.microsoft.com/office/drawing/2014/main" id="{00000000-0008-0000-1100-000029600100}"/>
            </a:ext>
          </a:extLst>
        </xdr:cNvPr>
        <xdr:cNvSpPr>
          <a:spLocks noChangeShapeType="1"/>
        </xdr:cNvSpPr>
      </xdr:nvSpPr>
      <xdr:spPr bwMode="auto">
        <a:xfrm flipH="1">
          <a:off x="13501407" y="17155643"/>
          <a:ext cx="693084"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39780</xdr:colOff>
      <xdr:row>129</xdr:row>
      <xdr:rowOff>31373</xdr:rowOff>
    </xdr:from>
    <xdr:to>
      <xdr:col>27</xdr:col>
      <xdr:colOff>889380</xdr:colOff>
      <xdr:row>136</xdr:row>
      <xdr:rowOff>51596</xdr:rowOff>
    </xdr:to>
    <xdr:sp macro="" textlink="">
      <xdr:nvSpPr>
        <xdr:cNvPr id="46378" name="Text Box 144">
          <a:extLst>
            <a:ext uri="{FF2B5EF4-FFF2-40B4-BE49-F238E27FC236}">
              <a16:creationId xmlns:a16="http://schemas.microsoft.com/office/drawing/2014/main" id="{00000000-0008-0000-1100-00002AB50000}"/>
            </a:ext>
          </a:extLst>
        </xdr:cNvPr>
        <xdr:cNvSpPr txBox="1">
          <a:spLocks noChangeArrowheads="1"/>
        </xdr:cNvSpPr>
      </xdr:nvSpPr>
      <xdr:spPr bwMode="auto">
        <a:xfrm>
          <a:off x="14215221" y="16963461"/>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26</xdr:col>
      <xdr:colOff>9525</xdr:colOff>
      <xdr:row>148</xdr:row>
      <xdr:rowOff>104775</xdr:rowOff>
    </xdr:from>
    <xdr:to>
      <xdr:col>27</xdr:col>
      <xdr:colOff>19050</xdr:colOff>
      <xdr:row>148</xdr:row>
      <xdr:rowOff>104775</xdr:rowOff>
    </xdr:to>
    <xdr:sp macro="" textlink="">
      <xdr:nvSpPr>
        <xdr:cNvPr id="90156" name="Line 145">
          <a:extLst>
            <a:ext uri="{FF2B5EF4-FFF2-40B4-BE49-F238E27FC236}">
              <a16:creationId xmlns:a16="http://schemas.microsoft.com/office/drawing/2014/main" id="{00000000-0008-0000-1100-00002C600100}"/>
            </a:ext>
          </a:extLst>
        </xdr:cNvPr>
        <xdr:cNvSpPr>
          <a:spLocks noChangeShapeType="1"/>
        </xdr:cNvSpPr>
      </xdr:nvSpPr>
      <xdr:spPr bwMode="auto">
        <a:xfrm flipH="1">
          <a:off x="13501407" y="18897040"/>
          <a:ext cx="693084"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147</xdr:row>
      <xdr:rowOff>71156</xdr:rowOff>
    </xdr:from>
    <xdr:to>
      <xdr:col>27</xdr:col>
      <xdr:colOff>878174</xdr:colOff>
      <xdr:row>149</xdr:row>
      <xdr:rowOff>91379</xdr:rowOff>
    </xdr:to>
    <xdr:sp macro="" textlink="">
      <xdr:nvSpPr>
        <xdr:cNvPr id="46380" name="Text Box 146">
          <a:extLst>
            <a:ext uri="{FF2B5EF4-FFF2-40B4-BE49-F238E27FC236}">
              <a16:creationId xmlns:a16="http://schemas.microsoft.com/office/drawing/2014/main" id="{00000000-0008-0000-1100-00002CB50000}"/>
            </a:ext>
          </a:extLst>
        </xdr:cNvPr>
        <xdr:cNvSpPr txBox="1">
          <a:spLocks noChangeArrowheads="1"/>
        </xdr:cNvSpPr>
      </xdr:nvSpPr>
      <xdr:spPr bwMode="auto">
        <a:xfrm>
          <a:off x="14204015" y="1869533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26</xdr:col>
      <xdr:colOff>9525</xdr:colOff>
      <xdr:row>185</xdr:row>
      <xdr:rowOff>66675</xdr:rowOff>
    </xdr:from>
    <xdr:to>
      <xdr:col>27</xdr:col>
      <xdr:colOff>47625</xdr:colOff>
      <xdr:row>186</xdr:row>
      <xdr:rowOff>104775</xdr:rowOff>
    </xdr:to>
    <xdr:sp macro="" textlink="">
      <xdr:nvSpPr>
        <xdr:cNvPr id="90158" name="Line 148">
          <a:extLst>
            <a:ext uri="{FF2B5EF4-FFF2-40B4-BE49-F238E27FC236}">
              <a16:creationId xmlns:a16="http://schemas.microsoft.com/office/drawing/2014/main" id="{00000000-0008-0000-1100-00002E600100}"/>
            </a:ext>
          </a:extLst>
        </xdr:cNvPr>
        <xdr:cNvSpPr>
          <a:spLocks noChangeShapeType="1"/>
        </xdr:cNvSpPr>
      </xdr:nvSpPr>
      <xdr:spPr bwMode="auto">
        <a:xfrm flipH="1">
          <a:off x="13563600" y="18354675"/>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184</xdr:row>
      <xdr:rowOff>4482</xdr:rowOff>
    </xdr:from>
    <xdr:to>
      <xdr:col>27</xdr:col>
      <xdr:colOff>878174</xdr:colOff>
      <xdr:row>186</xdr:row>
      <xdr:rowOff>24706</xdr:rowOff>
    </xdr:to>
    <xdr:sp macro="" textlink="">
      <xdr:nvSpPr>
        <xdr:cNvPr id="46383" name="Text Box 149">
          <a:extLst>
            <a:ext uri="{FF2B5EF4-FFF2-40B4-BE49-F238E27FC236}">
              <a16:creationId xmlns:a16="http://schemas.microsoft.com/office/drawing/2014/main" id="{00000000-0008-0000-1100-00002FB50000}"/>
            </a:ext>
          </a:extLst>
        </xdr:cNvPr>
        <xdr:cNvSpPr txBox="1">
          <a:spLocks noChangeArrowheads="1"/>
        </xdr:cNvSpPr>
      </xdr:nvSpPr>
      <xdr:spPr bwMode="auto">
        <a:xfrm>
          <a:off x="14204015" y="24399688"/>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26</xdr:col>
      <xdr:colOff>285750</xdr:colOff>
      <xdr:row>167</xdr:row>
      <xdr:rowOff>16808</xdr:rowOff>
    </xdr:from>
    <xdr:to>
      <xdr:col>27</xdr:col>
      <xdr:colOff>451791</xdr:colOff>
      <xdr:row>169</xdr:row>
      <xdr:rowOff>37031</xdr:rowOff>
    </xdr:to>
    <xdr:sp macro="" textlink="">
      <xdr:nvSpPr>
        <xdr:cNvPr id="46387" name="Text Box 153">
          <a:extLst>
            <a:ext uri="{FF2B5EF4-FFF2-40B4-BE49-F238E27FC236}">
              <a16:creationId xmlns:a16="http://schemas.microsoft.com/office/drawing/2014/main" id="{00000000-0008-0000-1100-000033B50000}"/>
            </a:ext>
          </a:extLst>
        </xdr:cNvPr>
        <xdr:cNvSpPr txBox="1">
          <a:spLocks noChangeArrowheads="1"/>
        </xdr:cNvSpPr>
      </xdr:nvSpPr>
      <xdr:spPr bwMode="auto">
        <a:xfrm>
          <a:off x="13777632" y="23235396"/>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26</xdr:col>
      <xdr:colOff>308721</xdr:colOff>
      <xdr:row>188</xdr:row>
      <xdr:rowOff>139513</xdr:rowOff>
    </xdr:from>
    <xdr:to>
      <xdr:col>27</xdr:col>
      <xdr:colOff>474762</xdr:colOff>
      <xdr:row>190</xdr:row>
      <xdr:rowOff>159737</xdr:rowOff>
    </xdr:to>
    <xdr:sp macro="" textlink="">
      <xdr:nvSpPr>
        <xdr:cNvPr id="46393" name="Text Box 159">
          <a:extLst>
            <a:ext uri="{FF2B5EF4-FFF2-40B4-BE49-F238E27FC236}">
              <a16:creationId xmlns:a16="http://schemas.microsoft.com/office/drawing/2014/main" id="{00000000-0008-0000-1100-000039B50000}"/>
            </a:ext>
          </a:extLst>
        </xdr:cNvPr>
        <xdr:cNvSpPr txBox="1">
          <a:spLocks noChangeArrowheads="1"/>
        </xdr:cNvSpPr>
      </xdr:nvSpPr>
      <xdr:spPr bwMode="auto">
        <a:xfrm>
          <a:off x="5620309" y="2520707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26</xdr:col>
      <xdr:colOff>345141</xdr:colOff>
      <xdr:row>194</xdr:row>
      <xdr:rowOff>42582</xdr:rowOff>
    </xdr:from>
    <xdr:to>
      <xdr:col>27</xdr:col>
      <xdr:colOff>511182</xdr:colOff>
      <xdr:row>196</xdr:row>
      <xdr:rowOff>62805</xdr:rowOff>
    </xdr:to>
    <xdr:sp macro="" textlink="">
      <xdr:nvSpPr>
        <xdr:cNvPr id="46394" name="Text Box 160">
          <a:extLst>
            <a:ext uri="{FF2B5EF4-FFF2-40B4-BE49-F238E27FC236}">
              <a16:creationId xmlns:a16="http://schemas.microsoft.com/office/drawing/2014/main" id="{00000000-0008-0000-1100-00003AB50000}"/>
            </a:ext>
          </a:extLst>
        </xdr:cNvPr>
        <xdr:cNvSpPr txBox="1">
          <a:spLocks noChangeArrowheads="1"/>
        </xdr:cNvSpPr>
      </xdr:nvSpPr>
      <xdr:spPr bwMode="auto">
        <a:xfrm>
          <a:off x="5656729" y="2611867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27</xdr:col>
      <xdr:colOff>28574</xdr:colOff>
      <xdr:row>202</xdr:row>
      <xdr:rowOff>90207</xdr:rowOff>
    </xdr:from>
    <xdr:to>
      <xdr:col>27</xdr:col>
      <xdr:colOff>878174</xdr:colOff>
      <xdr:row>209</xdr:row>
      <xdr:rowOff>110431</xdr:rowOff>
    </xdr:to>
    <xdr:sp macro="" textlink="">
      <xdr:nvSpPr>
        <xdr:cNvPr id="46397" name="Text Box 163">
          <a:extLst>
            <a:ext uri="{FF2B5EF4-FFF2-40B4-BE49-F238E27FC236}">
              <a16:creationId xmlns:a16="http://schemas.microsoft.com/office/drawing/2014/main" id="{00000000-0008-0000-1100-00003DB50000}"/>
            </a:ext>
          </a:extLst>
        </xdr:cNvPr>
        <xdr:cNvSpPr txBox="1">
          <a:spLocks noChangeArrowheads="1"/>
        </xdr:cNvSpPr>
      </xdr:nvSpPr>
      <xdr:spPr bwMode="auto">
        <a:xfrm>
          <a:off x="14204015" y="2667056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26</xdr:col>
      <xdr:colOff>28575</xdr:colOff>
      <xdr:row>202</xdr:row>
      <xdr:rowOff>85725</xdr:rowOff>
    </xdr:from>
    <xdr:to>
      <xdr:col>27</xdr:col>
      <xdr:colOff>28575</xdr:colOff>
      <xdr:row>203</xdr:row>
      <xdr:rowOff>123825</xdr:rowOff>
    </xdr:to>
    <xdr:sp macro="" textlink="">
      <xdr:nvSpPr>
        <xdr:cNvPr id="90165" name="Line 164">
          <a:extLst>
            <a:ext uri="{FF2B5EF4-FFF2-40B4-BE49-F238E27FC236}">
              <a16:creationId xmlns:a16="http://schemas.microsoft.com/office/drawing/2014/main" id="{00000000-0008-0000-1100-000035600100}"/>
            </a:ext>
          </a:extLst>
        </xdr:cNvPr>
        <xdr:cNvSpPr>
          <a:spLocks noChangeShapeType="1"/>
        </xdr:cNvSpPr>
      </xdr:nvSpPr>
      <xdr:spPr bwMode="auto">
        <a:xfrm flipH="1" flipV="1">
          <a:off x="13563600" y="19573875"/>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276225</xdr:colOff>
      <xdr:row>223</xdr:row>
      <xdr:rowOff>33057</xdr:rowOff>
    </xdr:from>
    <xdr:to>
      <xdr:col>27</xdr:col>
      <xdr:colOff>442266</xdr:colOff>
      <xdr:row>225</xdr:row>
      <xdr:rowOff>53281</xdr:rowOff>
    </xdr:to>
    <xdr:sp macro="" textlink="">
      <xdr:nvSpPr>
        <xdr:cNvPr id="46400" name="Text Box 166">
          <a:extLst>
            <a:ext uri="{FF2B5EF4-FFF2-40B4-BE49-F238E27FC236}">
              <a16:creationId xmlns:a16="http://schemas.microsoft.com/office/drawing/2014/main" id="{00000000-0008-0000-1100-000040B50000}"/>
            </a:ext>
          </a:extLst>
        </xdr:cNvPr>
        <xdr:cNvSpPr txBox="1">
          <a:spLocks noChangeArrowheads="1"/>
        </xdr:cNvSpPr>
      </xdr:nvSpPr>
      <xdr:spPr bwMode="auto">
        <a:xfrm>
          <a:off x="13768107" y="28462381"/>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26</xdr:col>
      <xdr:colOff>28575</xdr:colOff>
      <xdr:row>241</xdr:row>
      <xdr:rowOff>78442</xdr:rowOff>
    </xdr:from>
    <xdr:to>
      <xdr:col>27</xdr:col>
      <xdr:colOff>44824</xdr:colOff>
      <xdr:row>247</xdr:row>
      <xdr:rowOff>79001</xdr:rowOff>
    </xdr:to>
    <xdr:sp macro="" textlink="">
      <xdr:nvSpPr>
        <xdr:cNvPr id="90167" name="Line 167">
          <a:extLst>
            <a:ext uri="{FF2B5EF4-FFF2-40B4-BE49-F238E27FC236}">
              <a16:creationId xmlns:a16="http://schemas.microsoft.com/office/drawing/2014/main" id="{00000000-0008-0000-1100-000037600100}"/>
            </a:ext>
          </a:extLst>
        </xdr:cNvPr>
        <xdr:cNvSpPr>
          <a:spLocks noChangeShapeType="1"/>
        </xdr:cNvSpPr>
      </xdr:nvSpPr>
      <xdr:spPr bwMode="auto">
        <a:xfrm flipH="1">
          <a:off x="5340163" y="30524824"/>
          <a:ext cx="699808" cy="1009089"/>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239</xdr:row>
      <xdr:rowOff>71157</xdr:rowOff>
    </xdr:from>
    <xdr:to>
      <xdr:col>27</xdr:col>
      <xdr:colOff>878174</xdr:colOff>
      <xdr:row>242</xdr:row>
      <xdr:rowOff>91380</xdr:rowOff>
    </xdr:to>
    <xdr:sp macro="" textlink="">
      <xdr:nvSpPr>
        <xdr:cNvPr id="46402" name="Text Box 168">
          <a:extLst>
            <a:ext uri="{FF2B5EF4-FFF2-40B4-BE49-F238E27FC236}">
              <a16:creationId xmlns:a16="http://schemas.microsoft.com/office/drawing/2014/main" id="{00000000-0008-0000-1100-000042B50000}"/>
            </a:ext>
          </a:extLst>
        </xdr:cNvPr>
        <xdr:cNvSpPr txBox="1">
          <a:spLocks noChangeArrowheads="1"/>
        </xdr:cNvSpPr>
      </xdr:nvSpPr>
      <xdr:spPr bwMode="auto">
        <a:xfrm>
          <a:off x="14204015" y="30349451"/>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27</xdr:col>
      <xdr:colOff>28574</xdr:colOff>
      <xdr:row>249</xdr:row>
      <xdr:rowOff>134470</xdr:rowOff>
    </xdr:from>
    <xdr:to>
      <xdr:col>27</xdr:col>
      <xdr:colOff>878174</xdr:colOff>
      <xdr:row>251</xdr:row>
      <xdr:rowOff>31429</xdr:rowOff>
    </xdr:to>
    <xdr:sp macro="" textlink="">
      <xdr:nvSpPr>
        <xdr:cNvPr id="46403" name="Text Box 169">
          <a:extLst>
            <a:ext uri="{FF2B5EF4-FFF2-40B4-BE49-F238E27FC236}">
              <a16:creationId xmlns:a16="http://schemas.microsoft.com/office/drawing/2014/main" id="{00000000-0008-0000-1100-000043B50000}"/>
            </a:ext>
          </a:extLst>
        </xdr:cNvPr>
        <xdr:cNvSpPr txBox="1">
          <a:spLocks noChangeArrowheads="1"/>
        </xdr:cNvSpPr>
      </xdr:nvSpPr>
      <xdr:spPr bwMode="auto">
        <a:xfrm>
          <a:off x="14204015" y="3175747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26</xdr:col>
      <xdr:colOff>0</xdr:colOff>
      <xdr:row>249</xdr:row>
      <xdr:rowOff>95250</xdr:rowOff>
    </xdr:from>
    <xdr:to>
      <xdr:col>27</xdr:col>
      <xdr:colOff>28575</xdr:colOff>
      <xdr:row>250</xdr:row>
      <xdr:rowOff>114300</xdr:rowOff>
    </xdr:to>
    <xdr:sp macro="" textlink="">
      <xdr:nvSpPr>
        <xdr:cNvPr id="90170" name="Line 170">
          <a:extLst>
            <a:ext uri="{FF2B5EF4-FFF2-40B4-BE49-F238E27FC236}">
              <a16:creationId xmlns:a16="http://schemas.microsoft.com/office/drawing/2014/main" id="{00000000-0008-0000-1100-00003A600100}"/>
            </a:ext>
          </a:extLst>
        </xdr:cNvPr>
        <xdr:cNvSpPr>
          <a:spLocks noChangeShapeType="1"/>
        </xdr:cNvSpPr>
      </xdr:nvSpPr>
      <xdr:spPr bwMode="auto">
        <a:xfrm flipH="1" flipV="1">
          <a:off x="13563600" y="24212550"/>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253</xdr:row>
      <xdr:rowOff>99172</xdr:rowOff>
    </xdr:from>
    <xdr:to>
      <xdr:col>27</xdr:col>
      <xdr:colOff>878174</xdr:colOff>
      <xdr:row>254</xdr:row>
      <xdr:rowOff>287484</xdr:rowOff>
    </xdr:to>
    <xdr:sp macro="" textlink="">
      <xdr:nvSpPr>
        <xdr:cNvPr id="46405" name="Text Box 171">
          <a:extLst>
            <a:ext uri="{FF2B5EF4-FFF2-40B4-BE49-F238E27FC236}">
              <a16:creationId xmlns:a16="http://schemas.microsoft.com/office/drawing/2014/main" id="{00000000-0008-0000-1100-000045B50000}"/>
            </a:ext>
          </a:extLst>
        </xdr:cNvPr>
        <xdr:cNvSpPr txBox="1">
          <a:spLocks noChangeArrowheads="1"/>
        </xdr:cNvSpPr>
      </xdr:nvSpPr>
      <xdr:spPr bwMode="auto">
        <a:xfrm>
          <a:off x="14204015" y="3265226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26</xdr:col>
      <xdr:colOff>0</xdr:colOff>
      <xdr:row>254</xdr:row>
      <xdr:rowOff>190500</xdr:rowOff>
    </xdr:from>
    <xdr:to>
      <xdr:col>27</xdr:col>
      <xdr:colOff>28575</xdr:colOff>
      <xdr:row>254</xdr:row>
      <xdr:rowOff>200025</xdr:rowOff>
    </xdr:to>
    <xdr:sp macro="" textlink="">
      <xdr:nvSpPr>
        <xdr:cNvPr id="90172" name="Line 172">
          <a:extLst>
            <a:ext uri="{FF2B5EF4-FFF2-40B4-BE49-F238E27FC236}">
              <a16:creationId xmlns:a16="http://schemas.microsoft.com/office/drawing/2014/main" id="{00000000-0008-0000-1100-00003C600100}"/>
            </a:ext>
          </a:extLst>
        </xdr:cNvPr>
        <xdr:cNvSpPr>
          <a:spLocks noChangeShapeType="1"/>
        </xdr:cNvSpPr>
      </xdr:nvSpPr>
      <xdr:spPr bwMode="auto">
        <a:xfrm flipH="1">
          <a:off x="13563600" y="25422225"/>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66674</xdr:colOff>
      <xdr:row>258</xdr:row>
      <xdr:rowOff>26334</xdr:rowOff>
    </xdr:from>
    <xdr:to>
      <xdr:col>27</xdr:col>
      <xdr:colOff>916274</xdr:colOff>
      <xdr:row>261</xdr:row>
      <xdr:rowOff>35352</xdr:rowOff>
    </xdr:to>
    <xdr:sp macro="" textlink="">
      <xdr:nvSpPr>
        <xdr:cNvPr id="46407" name="Text Box 173">
          <a:extLst>
            <a:ext uri="{FF2B5EF4-FFF2-40B4-BE49-F238E27FC236}">
              <a16:creationId xmlns:a16="http://schemas.microsoft.com/office/drawing/2014/main" id="{00000000-0008-0000-1100-000047B50000}"/>
            </a:ext>
          </a:extLst>
        </xdr:cNvPr>
        <xdr:cNvSpPr txBox="1">
          <a:spLocks noChangeArrowheads="1"/>
        </xdr:cNvSpPr>
      </xdr:nvSpPr>
      <xdr:spPr bwMode="auto">
        <a:xfrm>
          <a:off x="14242115" y="33285393"/>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26</xdr:col>
      <xdr:colOff>28575</xdr:colOff>
      <xdr:row>255</xdr:row>
      <xdr:rowOff>85725</xdr:rowOff>
    </xdr:from>
    <xdr:to>
      <xdr:col>27</xdr:col>
      <xdr:colOff>76200</xdr:colOff>
      <xdr:row>260</xdr:row>
      <xdr:rowOff>0</xdr:rowOff>
    </xdr:to>
    <xdr:sp macro="" textlink="">
      <xdr:nvSpPr>
        <xdr:cNvPr id="90174" name="Line 174">
          <a:extLst>
            <a:ext uri="{FF2B5EF4-FFF2-40B4-BE49-F238E27FC236}">
              <a16:creationId xmlns:a16="http://schemas.microsoft.com/office/drawing/2014/main" id="{00000000-0008-0000-1100-00003E600100}"/>
            </a:ext>
          </a:extLst>
        </xdr:cNvPr>
        <xdr:cNvSpPr>
          <a:spLocks noChangeShapeType="1"/>
        </xdr:cNvSpPr>
      </xdr:nvSpPr>
      <xdr:spPr bwMode="auto">
        <a:xfrm flipH="1" flipV="1">
          <a:off x="13563600" y="25679400"/>
          <a:ext cx="0" cy="447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114300</xdr:colOff>
      <xdr:row>221</xdr:row>
      <xdr:rowOff>38100</xdr:rowOff>
    </xdr:from>
    <xdr:to>
      <xdr:col>26</xdr:col>
      <xdr:colOff>190500</xdr:colOff>
      <xdr:row>233</xdr:row>
      <xdr:rowOff>0</xdr:rowOff>
    </xdr:to>
    <xdr:sp macro="" textlink="">
      <xdr:nvSpPr>
        <xdr:cNvPr id="90178" name="AutoShape 332">
          <a:extLst>
            <a:ext uri="{FF2B5EF4-FFF2-40B4-BE49-F238E27FC236}">
              <a16:creationId xmlns:a16="http://schemas.microsoft.com/office/drawing/2014/main" id="{00000000-0008-0000-1100-000042600100}"/>
            </a:ext>
          </a:extLst>
        </xdr:cNvPr>
        <xdr:cNvSpPr>
          <a:spLocks/>
        </xdr:cNvSpPr>
      </xdr:nvSpPr>
      <xdr:spPr bwMode="auto">
        <a:xfrm>
          <a:off x="13563600" y="21069300"/>
          <a:ext cx="0" cy="116205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371475</xdr:colOff>
      <xdr:row>104</xdr:row>
      <xdr:rowOff>95250</xdr:rowOff>
    </xdr:from>
    <xdr:to>
      <xdr:col>29</xdr:col>
      <xdr:colOff>533400</xdr:colOff>
      <xdr:row>106</xdr:row>
      <xdr:rowOff>114300</xdr:rowOff>
    </xdr:to>
    <xdr:sp macro="" textlink="">
      <xdr:nvSpPr>
        <xdr:cNvPr id="46442" name="Text Box 141">
          <a:extLst>
            <a:ext uri="{FF2B5EF4-FFF2-40B4-BE49-F238E27FC236}">
              <a16:creationId xmlns:a16="http://schemas.microsoft.com/office/drawing/2014/main" id="{00000000-0008-0000-1100-00006AB50000}"/>
            </a:ext>
          </a:extLst>
        </xdr:cNvPr>
        <xdr:cNvSpPr txBox="1">
          <a:spLocks noChangeArrowheads="1"/>
        </xdr:cNvSpPr>
      </xdr:nvSpPr>
      <xdr:spPr bwMode="auto">
        <a:xfrm>
          <a:off x="15230475" y="134207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27</xdr:col>
      <xdr:colOff>28574</xdr:colOff>
      <xdr:row>233</xdr:row>
      <xdr:rowOff>33057</xdr:rowOff>
    </xdr:from>
    <xdr:to>
      <xdr:col>27</xdr:col>
      <xdr:colOff>878174</xdr:colOff>
      <xdr:row>235</xdr:row>
      <xdr:rowOff>53281</xdr:rowOff>
    </xdr:to>
    <xdr:sp macro="" textlink="">
      <xdr:nvSpPr>
        <xdr:cNvPr id="46469" name="Text Box 168">
          <a:extLst>
            <a:ext uri="{FF2B5EF4-FFF2-40B4-BE49-F238E27FC236}">
              <a16:creationId xmlns:a16="http://schemas.microsoft.com/office/drawing/2014/main" id="{00000000-0008-0000-1100-000085B50000}"/>
            </a:ext>
          </a:extLst>
        </xdr:cNvPr>
        <xdr:cNvSpPr txBox="1">
          <a:spLocks noChangeArrowheads="1"/>
        </xdr:cNvSpPr>
      </xdr:nvSpPr>
      <xdr:spPr bwMode="auto">
        <a:xfrm>
          <a:off x="14204015" y="2930282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27</xdr:col>
      <xdr:colOff>6162</xdr:colOff>
      <xdr:row>235</xdr:row>
      <xdr:rowOff>122703</xdr:rowOff>
    </xdr:from>
    <xdr:to>
      <xdr:col>27</xdr:col>
      <xdr:colOff>855762</xdr:colOff>
      <xdr:row>238</xdr:row>
      <xdr:rowOff>142926</xdr:rowOff>
    </xdr:to>
    <xdr:sp macro="" textlink="">
      <xdr:nvSpPr>
        <xdr:cNvPr id="46470" name="Text Box 168">
          <a:extLst>
            <a:ext uri="{FF2B5EF4-FFF2-40B4-BE49-F238E27FC236}">
              <a16:creationId xmlns:a16="http://schemas.microsoft.com/office/drawing/2014/main" id="{00000000-0008-0000-1100-000086B50000}"/>
            </a:ext>
          </a:extLst>
        </xdr:cNvPr>
        <xdr:cNvSpPr txBox="1">
          <a:spLocks noChangeArrowheads="1"/>
        </xdr:cNvSpPr>
      </xdr:nvSpPr>
      <xdr:spPr bwMode="auto">
        <a:xfrm>
          <a:off x="14181603" y="29728644"/>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27</xdr:col>
      <xdr:colOff>66674</xdr:colOff>
      <xdr:row>264</xdr:row>
      <xdr:rowOff>89646</xdr:rowOff>
    </xdr:from>
    <xdr:to>
      <xdr:col>27</xdr:col>
      <xdr:colOff>916274</xdr:colOff>
      <xdr:row>266</xdr:row>
      <xdr:rowOff>109870</xdr:rowOff>
    </xdr:to>
    <xdr:sp macro="" textlink="">
      <xdr:nvSpPr>
        <xdr:cNvPr id="46471" name="Text Box 173">
          <a:extLst>
            <a:ext uri="{FF2B5EF4-FFF2-40B4-BE49-F238E27FC236}">
              <a16:creationId xmlns:a16="http://schemas.microsoft.com/office/drawing/2014/main" id="{00000000-0008-0000-1100-000087B50000}"/>
            </a:ext>
          </a:extLst>
        </xdr:cNvPr>
        <xdr:cNvSpPr txBox="1">
          <a:spLocks noChangeArrowheads="1"/>
        </xdr:cNvSpPr>
      </xdr:nvSpPr>
      <xdr:spPr bwMode="auto">
        <a:xfrm>
          <a:off x="14242115" y="34200352"/>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26</xdr:col>
      <xdr:colOff>44824</xdr:colOff>
      <xdr:row>165</xdr:row>
      <xdr:rowOff>33617</xdr:rowOff>
    </xdr:from>
    <xdr:to>
      <xdr:col>26</xdr:col>
      <xdr:colOff>165847</xdr:colOff>
      <xdr:row>176</xdr:row>
      <xdr:rowOff>0</xdr:rowOff>
    </xdr:to>
    <xdr:sp macro="" textlink="">
      <xdr:nvSpPr>
        <xdr:cNvPr id="206" name="AutoShape 332">
          <a:extLst>
            <a:ext uri="{FF2B5EF4-FFF2-40B4-BE49-F238E27FC236}">
              <a16:creationId xmlns:a16="http://schemas.microsoft.com/office/drawing/2014/main" id="{00000000-0008-0000-1100-0000CE000000}"/>
            </a:ext>
          </a:extLst>
        </xdr:cNvPr>
        <xdr:cNvSpPr>
          <a:spLocks/>
        </xdr:cNvSpPr>
      </xdr:nvSpPr>
      <xdr:spPr bwMode="auto">
        <a:xfrm>
          <a:off x="5356412" y="22916029"/>
          <a:ext cx="121023" cy="974912"/>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100853</xdr:colOff>
      <xdr:row>187</xdr:row>
      <xdr:rowOff>33617</xdr:rowOff>
    </xdr:from>
    <xdr:to>
      <xdr:col>26</xdr:col>
      <xdr:colOff>221876</xdr:colOff>
      <xdr:row>193</xdr:row>
      <xdr:rowOff>0</xdr:rowOff>
    </xdr:to>
    <xdr:sp macro="" textlink="">
      <xdr:nvSpPr>
        <xdr:cNvPr id="207" name="AutoShape 332">
          <a:extLst>
            <a:ext uri="{FF2B5EF4-FFF2-40B4-BE49-F238E27FC236}">
              <a16:creationId xmlns:a16="http://schemas.microsoft.com/office/drawing/2014/main" id="{00000000-0008-0000-1100-0000CF000000}"/>
            </a:ext>
          </a:extLst>
        </xdr:cNvPr>
        <xdr:cNvSpPr>
          <a:spLocks/>
        </xdr:cNvSpPr>
      </xdr:nvSpPr>
      <xdr:spPr bwMode="auto">
        <a:xfrm>
          <a:off x="5412441" y="24933088"/>
          <a:ext cx="121023" cy="974912"/>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100855</xdr:colOff>
      <xdr:row>193</xdr:row>
      <xdr:rowOff>56029</xdr:rowOff>
    </xdr:from>
    <xdr:to>
      <xdr:col>26</xdr:col>
      <xdr:colOff>266701</xdr:colOff>
      <xdr:row>202</xdr:row>
      <xdr:rowOff>22411</xdr:rowOff>
    </xdr:to>
    <xdr:sp macro="" textlink="">
      <xdr:nvSpPr>
        <xdr:cNvPr id="208" name="AutoShape 332">
          <a:extLst>
            <a:ext uri="{FF2B5EF4-FFF2-40B4-BE49-F238E27FC236}">
              <a16:creationId xmlns:a16="http://schemas.microsoft.com/office/drawing/2014/main" id="{00000000-0008-0000-1100-0000D0000000}"/>
            </a:ext>
          </a:extLst>
        </xdr:cNvPr>
        <xdr:cNvSpPr>
          <a:spLocks/>
        </xdr:cNvSpPr>
      </xdr:nvSpPr>
      <xdr:spPr bwMode="auto">
        <a:xfrm>
          <a:off x="5412443" y="25964029"/>
          <a:ext cx="165846" cy="63873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201706</xdr:colOff>
      <xdr:row>71</xdr:row>
      <xdr:rowOff>11205</xdr:rowOff>
    </xdr:from>
    <xdr:to>
      <xdr:col>7</xdr:col>
      <xdr:colOff>2375647</xdr:colOff>
      <xdr:row>76</xdr:row>
      <xdr:rowOff>11205</xdr:rowOff>
    </xdr:to>
    <xdr:sp macro="" textlink="">
      <xdr:nvSpPr>
        <xdr:cNvPr id="212" name="正方形/長方形 211" hidden="1">
          <a:extLst>
            <a:ext uri="{FF2B5EF4-FFF2-40B4-BE49-F238E27FC236}">
              <a16:creationId xmlns:a16="http://schemas.microsoft.com/office/drawing/2014/main" id="{00000000-0008-0000-1100-0000D4000000}"/>
            </a:ext>
          </a:extLst>
        </xdr:cNvPr>
        <xdr:cNvSpPr/>
      </xdr:nvSpPr>
      <xdr:spPr bwMode="auto">
        <a:xfrm>
          <a:off x="1053353" y="8527676"/>
          <a:ext cx="3070412" cy="481853"/>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212912</xdr:colOff>
      <xdr:row>87</xdr:row>
      <xdr:rowOff>145676</xdr:rowOff>
    </xdr:from>
    <xdr:to>
      <xdr:col>8</xdr:col>
      <xdr:colOff>0</xdr:colOff>
      <xdr:row>88</xdr:row>
      <xdr:rowOff>459440</xdr:rowOff>
    </xdr:to>
    <xdr:sp macro="" textlink="">
      <xdr:nvSpPr>
        <xdr:cNvPr id="213" name="正方形/長方形 212" hidden="1">
          <a:extLst>
            <a:ext uri="{FF2B5EF4-FFF2-40B4-BE49-F238E27FC236}">
              <a16:creationId xmlns:a16="http://schemas.microsoft.com/office/drawing/2014/main" id="{00000000-0008-0000-1100-0000D5000000}"/>
            </a:ext>
          </a:extLst>
        </xdr:cNvPr>
        <xdr:cNvSpPr/>
      </xdr:nvSpPr>
      <xdr:spPr bwMode="auto">
        <a:xfrm>
          <a:off x="1064559" y="10780058"/>
          <a:ext cx="3070412" cy="481853"/>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33618</xdr:colOff>
      <xdr:row>94</xdr:row>
      <xdr:rowOff>145677</xdr:rowOff>
    </xdr:from>
    <xdr:to>
      <xdr:col>8</xdr:col>
      <xdr:colOff>56030</xdr:colOff>
      <xdr:row>96</xdr:row>
      <xdr:rowOff>0</xdr:rowOff>
    </xdr:to>
    <xdr:sp macro="" textlink="">
      <xdr:nvSpPr>
        <xdr:cNvPr id="214" name="正方形/長方形 213" hidden="1">
          <a:extLst>
            <a:ext uri="{FF2B5EF4-FFF2-40B4-BE49-F238E27FC236}">
              <a16:creationId xmlns:a16="http://schemas.microsoft.com/office/drawing/2014/main" id="{00000000-0008-0000-1100-0000D6000000}"/>
            </a:ext>
          </a:extLst>
        </xdr:cNvPr>
        <xdr:cNvSpPr/>
      </xdr:nvSpPr>
      <xdr:spPr bwMode="auto">
        <a:xfrm>
          <a:off x="1120589" y="12494559"/>
          <a:ext cx="3070412" cy="31376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224118</xdr:colOff>
      <xdr:row>97</xdr:row>
      <xdr:rowOff>1</xdr:rowOff>
    </xdr:from>
    <xdr:to>
      <xdr:col>8</xdr:col>
      <xdr:colOff>11206</xdr:colOff>
      <xdr:row>97</xdr:row>
      <xdr:rowOff>145677</xdr:rowOff>
    </xdr:to>
    <xdr:sp macro="" textlink="">
      <xdr:nvSpPr>
        <xdr:cNvPr id="215" name="正方形/長方形 214" hidden="1">
          <a:extLst>
            <a:ext uri="{FF2B5EF4-FFF2-40B4-BE49-F238E27FC236}">
              <a16:creationId xmlns:a16="http://schemas.microsoft.com/office/drawing/2014/main" id="{00000000-0008-0000-1100-0000D7000000}"/>
            </a:ext>
          </a:extLst>
        </xdr:cNvPr>
        <xdr:cNvSpPr/>
      </xdr:nvSpPr>
      <xdr:spPr bwMode="auto">
        <a:xfrm>
          <a:off x="1075765" y="12976413"/>
          <a:ext cx="3070412" cy="14567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224118</xdr:colOff>
      <xdr:row>117</xdr:row>
      <xdr:rowOff>0</xdr:rowOff>
    </xdr:from>
    <xdr:to>
      <xdr:col>8</xdr:col>
      <xdr:colOff>11206</xdr:colOff>
      <xdr:row>121</xdr:row>
      <xdr:rowOff>22412</xdr:rowOff>
    </xdr:to>
    <xdr:sp macro="" textlink="">
      <xdr:nvSpPr>
        <xdr:cNvPr id="216" name="正方形/長方形 215" hidden="1">
          <a:extLst>
            <a:ext uri="{FF2B5EF4-FFF2-40B4-BE49-F238E27FC236}">
              <a16:creationId xmlns:a16="http://schemas.microsoft.com/office/drawing/2014/main" id="{00000000-0008-0000-1100-0000D8000000}"/>
            </a:ext>
          </a:extLst>
        </xdr:cNvPr>
        <xdr:cNvSpPr/>
      </xdr:nvSpPr>
      <xdr:spPr bwMode="auto">
        <a:xfrm>
          <a:off x="1075765" y="14915029"/>
          <a:ext cx="3070412" cy="69476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56030</xdr:colOff>
      <xdr:row>123</xdr:row>
      <xdr:rowOff>0</xdr:rowOff>
    </xdr:from>
    <xdr:to>
      <xdr:col>8</xdr:col>
      <xdr:colOff>78442</xdr:colOff>
      <xdr:row>123</xdr:row>
      <xdr:rowOff>145676</xdr:rowOff>
    </xdr:to>
    <xdr:sp macro="" textlink="">
      <xdr:nvSpPr>
        <xdr:cNvPr id="217" name="正方形/長方形 216" hidden="1">
          <a:extLst>
            <a:ext uri="{FF2B5EF4-FFF2-40B4-BE49-F238E27FC236}">
              <a16:creationId xmlns:a16="http://schemas.microsoft.com/office/drawing/2014/main" id="{00000000-0008-0000-1100-0000D9000000}"/>
            </a:ext>
          </a:extLst>
        </xdr:cNvPr>
        <xdr:cNvSpPr/>
      </xdr:nvSpPr>
      <xdr:spPr bwMode="auto">
        <a:xfrm>
          <a:off x="1143001" y="15923559"/>
          <a:ext cx="3070412" cy="14567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224118</xdr:colOff>
      <xdr:row>124</xdr:row>
      <xdr:rowOff>22412</xdr:rowOff>
    </xdr:from>
    <xdr:to>
      <xdr:col>6</xdr:col>
      <xdr:colOff>11206</xdr:colOff>
      <xdr:row>127</xdr:row>
      <xdr:rowOff>33616</xdr:rowOff>
    </xdr:to>
    <xdr:sp macro="" textlink="">
      <xdr:nvSpPr>
        <xdr:cNvPr id="218" name="正方形/長方形 217" hidden="1">
          <a:extLst>
            <a:ext uri="{FF2B5EF4-FFF2-40B4-BE49-F238E27FC236}">
              <a16:creationId xmlns:a16="http://schemas.microsoft.com/office/drawing/2014/main" id="{00000000-0008-0000-1100-0000DA000000}"/>
            </a:ext>
          </a:extLst>
        </xdr:cNvPr>
        <xdr:cNvSpPr/>
      </xdr:nvSpPr>
      <xdr:spPr bwMode="auto">
        <a:xfrm>
          <a:off x="1075765" y="16114059"/>
          <a:ext cx="257735" cy="515469"/>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33619</xdr:colOff>
      <xdr:row>120</xdr:row>
      <xdr:rowOff>145676</xdr:rowOff>
    </xdr:from>
    <xdr:to>
      <xdr:col>5</xdr:col>
      <xdr:colOff>179295</xdr:colOff>
      <xdr:row>122</xdr:row>
      <xdr:rowOff>168086</xdr:rowOff>
    </xdr:to>
    <xdr:sp macro="" textlink="">
      <xdr:nvSpPr>
        <xdr:cNvPr id="219" name="正方形/長方形 218" hidden="1">
          <a:extLst>
            <a:ext uri="{FF2B5EF4-FFF2-40B4-BE49-F238E27FC236}">
              <a16:creationId xmlns:a16="http://schemas.microsoft.com/office/drawing/2014/main" id="{00000000-0008-0000-1100-0000DB000000}"/>
            </a:ext>
          </a:extLst>
        </xdr:cNvPr>
        <xdr:cNvSpPr/>
      </xdr:nvSpPr>
      <xdr:spPr bwMode="auto">
        <a:xfrm>
          <a:off x="1120590" y="15564970"/>
          <a:ext cx="145676" cy="358587"/>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22412</xdr:colOff>
      <xdr:row>154</xdr:row>
      <xdr:rowOff>11206</xdr:rowOff>
    </xdr:from>
    <xdr:to>
      <xdr:col>8</xdr:col>
      <xdr:colOff>44824</xdr:colOff>
      <xdr:row>156</xdr:row>
      <xdr:rowOff>33617</xdr:rowOff>
    </xdr:to>
    <xdr:sp macro="" textlink="">
      <xdr:nvSpPr>
        <xdr:cNvPr id="220" name="正方形/長方形 219" hidden="1">
          <a:extLst>
            <a:ext uri="{FF2B5EF4-FFF2-40B4-BE49-F238E27FC236}">
              <a16:creationId xmlns:a16="http://schemas.microsoft.com/office/drawing/2014/main" id="{00000000-0008-0000-1100-0000DC000000}"/>
            </a:ext>
          </a:extLst>
        </xdr:cNvPr>
        <xdr:cNvSpPr/>
      </xdr:nvSpPr>
      <xdr:spPr bwMode="auto">
        <a:xfrm>
          <a:off x="1109383" y="20383500"/>
          <a:ext cx="3070412" cy="101973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33618</xdr:colOff>
      <xdr:row>159</xdr:row>
      <xdr:rowOff>1</xdr:rowOff>
    </xdr:from>
    <xdr:to>
      <xdr:col>8</xdr:col>
      <xdr:colOff>56030</xdr:colOff>
      <xdr:row>161</xdr:row>
      <xdr:rowOff>0</xdr:rowOff>
    </xdr:to>
    <xdr:sp macro="" textlink="">
      <xdr:nvSpPr>
        <xdr:cNvPr id="221" name="正方形/長方形 220" hidden="1">
          <a:extLst>
            <a:ext uri="{FF2B5EF4-FFF2-40B4-BE49-F238E27FC236}">
              <a16:creationId xmlns:a16="http://schemas.microsoft.com/office/drawing/2014/main" id="{00000000-0008-0000-1100-0000DD000000}"/>
            </a:ext>
          </a:extLst>
        </xdr:cNvPr>
        <xdr:cNvSpPr/>
      </xdr:nvSpPr>
      <xdr:spPr bwMode="auto">
        <a:xfrm>
          <a:off x="1120589" y="21873883"/>
          <a:ext cx="3070412" cy="33617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xdr:colOff>
      <xdr:row>161</xdr:row>
      <xdr:rowOff>0</xdr:rowOff>
    </xdr:from>
    <xdr:to>
      <xdr:col>6</xdr:col>
      <xdr:colOff>44824</xdr:colOff>
      <xdr:row>164</xdr:row>
      <xdr:rowOff>156882</xdr:rowOff>
    </xdr:to>
    <xdr:sp macro="" textlink="">
      <xdr:nvSpPr>
        <xdr:cNvPr id="222" name="正方形/長方形 221" hidden="1">
          <a:extLst>
            <a:ext uri="{FF2B5EF4-FFF2-40B4-BE49-F238E27FC236}">
              <a16:creationId xmlns:a16="http://schemas.microsoft.com/office/drawing/2014/main" id="{00000000-0008-0000-1100-0000DE000000}"/>
            </a:ext>
          </a:extLst>
        </xdr:cNvPr>
        <xdr:cNvSpPr/>
      </xdr:nvSpPr>
      <xdr:spPr bwMode="auto">
        <a:xfrm>
          <a:off x="1086972" y="22210059"/>
          <a:ext cx="280146" cy="661147"/>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11206</xdr:colOff>
      <xdr:row>187</xdr:row>
      <xdr:rowOff>123264</xdr:rowOff>
    </xdr:from>
    <xdr:to>
      <xdr:col>8</xdr:col>
      <xdr:colOff>33618</xdr:colOff>
      <xdr:row>193</xdr:row>
      <xdr:rowOff>134470</xdr:rowOff>
    </xdr:to>
    <xdr:sp macro="" textlink="">
      <xdr:nvSpPr>
        <xdr:cNvPr id="223" name="正方形/長方形 222" hidden="1">
          <a:extLst>
            <a:ext uri="{FF2B5EF4-FFF2-40B4-BE49-F238E27FC236}">
              <a16:creationId xmlns:a16="http://schemas.microsoft.com/office/drawing/2014/main" id="{00000000-0008-0000-1100-0000DF000000}"/>
            </a:ext>
          </a:extLst>
        </xdr:cNvPr>
        <xdr:cNvSpPr/>
      </xdr:nvSpPr>
      <xdr:spPr bwMode="auto">
        <a:xfrm>
          <a:off x="1098177" y="25022735"/>
          <a:ext cx="3070412" cy="101973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224116</xdr:colOff>
      <xdr:row>176</xdr:row>
      <xdr:rowOff>0</xdr:rowOff>
    </xdr:from>
    <xdr:to>
      <xdr:col>8</xdr:col>
      <xdr:colOff>22410</xdr:colOff>
      <xdr:row>182</xdr:row>
      <xdr:rowOff>33618</xdr:rowOff>
    </xdr:to>
    <xdr:sp macro="" textlink="">
      <xdr:nvSpPr>
        <xdr:cNvPr id="224" name="正方形/長方形 223" hidden="1">
          <a:extLst>
            <a:ext uri="{FF2B5EF4-FFF2-40B4-BE49-F238E27FC236}">
              <a16:creationId xmlns:a16="http://schemas.microsoft.com/office/drawing/2014/main" id="{00000000-0008-0000-1100-0000E0000000}"/>
            </a:ext>
          </a:extLst>
        </xdr:cNvPr>
        <xdr:cNvSpPr/>
      </xdr:nvSpPr>
      <xdr:spPr bwMode="auto">
        <a:xfrm>
          <a:off x="840440" y="23890941"/>
          <a:ext cx="3316941" cy="20170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224117</xdr:colOff>
      <xdr:row>196</xdr:row>
      <xdr:rowOff>145676</xdr:rowOff>
    </xdr:from>
    <xdr:to>
      <xdr:col>8</xdr:col>
      <xdr:colOff>22411</xdr:colOff>
      <xdr:row>203</xdr:row>
      <xdr:rowOff>11206</xdr:rowOff>
    </xdr:to>
    <xdr:sp macro="" textlink="">
      <xdr:nvSpPr>
        <xdr:cNvPr id="225" name="正方形/長方形 224" hidden="1">
          <a:extLst>
            <a:ext uri="{FF2B5EF4-FFF2-40B4-BE49-F238E27FC236}">
              <a16:creationId xmlns:a16="http://schemas.microsoft.com/office/drawing/2014/main" id="{00000000-0008-0000-1100-0000E1000000}"/>
            </a:ext>
          </a:extLst>
        </xdr:cNvPr>
        <xdr:cNvSpPr/>
      </xdr:nvSpPr>
      <xdr:spPr bwMode="auto">
        <a:xfrm>
          <a:off x="840441" y="26557941"/>
          <a:ext cx="3316941" cy="20170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xdr:colOff>
      <xdr:row>236</xdr:row>
      <xdr:rowOff>145677</xdr:rowOff>
    </xdr:from>
    <xdr:to>
      <xdr:col>4</xdr:col>
      <xdr:colOff>224118</xdr:colOff>
      <xdr:row>247</xdr:row>
      <xdr:rowOff>100853</xdr:rowOff>
    </xdr:to>
    <xdr:sp macro="" textlink="">
      <xdr:nvSpPr>
        <xdr:cNvPr id="226" name="正方形/長方形 225" hidden="1">
          <a:extLst>
            <a:ext uri="{FF2B5EF4-FFF2-40B4-BE49-F238E27FC236}">
              <a16:creationId xmlns:a16="http://schemas.microsoft.com/office/drawing/2014/main" id="{00000000-0008-0000-1100-0000E2000000}"/>
            </a:ext>
          </a:extLst>
        </xdr:cNvPr>
        <xdr:cNvSpPr/>
      </xdr:nvSpPr>
      <xdr:spPr bwMode="auto">
        <a:xfrm>
          <a:off x="851648" y="29919706"/>
          <a:ext cx="224117" cy="1636059"/>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6724</xdr:colOff>
      <xdr:row>242</xdr:row>
      <xdr:rowOff>141195</xdr:rowOff>
    </xdr:from>
    <xdr:to>
      <xdr:col>8</xdr:col>
      <xdr:colOff>40341</xdr:colOff>
      <xdr:row>244</xdr:row>
      <xdr:rowOff>6724</xdr:rowOff>
    </xdr:to>
    <xdr:sp macro="" textlink="">
      <xdr:nvSpPr>
        <xdr:cNvPr id="227" name="正方形/長方形 226" hidden="1">
          <a:extLst>
            <a:ext uri="{FF2B5EF4-FFF2-40B4-BE49-F238E27FC236}">
              <a16:creationId xmlns:a16="http://schemas.microsoft.com/office/drawing/2014/main" id="{00000000-0008-0000-1100-0000E3000000}"/>
            </a:ext>
          </a:extLst>
        </xdr:cNvPr>
        <xdr:cNvSpPr/>
      </xdr:nvSpPr>
      <xdr:spPr bwMode="auto">
        <a:xfrm>
          <a:off x="858371" y="30587577"/>
          <a:ext cx="3316941" cy="201706"/>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197223</xdr:colOff>
      <xdr:row>240</xdr:row>
      <xdr:rowOff>129989</xdr:rowOff>
    </xdr:from>
    <xdr:to>
      <xdr:col>7</xdr:col>
      <xdr:colOff>2382370</xdr:colOff>
      <xdr:row>241</xdr:row>
      <xdr:rowOff>163606</xdr:rowOff>
    </xdr:to>
    <xdr:sp macro="" textlink="">
      <xdr:nvSpPr>
        <xdr:cNvPr id="230" name="正方形/長方形 229" hidden="1">
          <a:extLst>
            <a:ext uri="{FF2B5EF4-FFF2-40B4-BE49-F238E27FC236}">
              <a16:creationId xmlns:a16="http://schemas.microsoft.com/office/drawing/2014/main" id="{00000000-0008-0000-1100-0000E6000000}"/>
            </a:ext>
          </a:extLst>
        </xdr:cNvPr>
        <xdr:cNvSpPr/>
      </xdr:nvSpPr>
      <xdr:spPr bwMode="auto">
        <a:xfrm>
          <a:off x="813547" y="30408283"/>
          <a:ext cx="3316941" cy="20170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4</xdr:row>
      <xdr:rowOff>38100</xdr:rowOff>
    </xdr:from>
    <xdr:to>
      <xdr:col>18</xdr:col>
      <xdr:colOff>161925</xdr:colOff>
      <xdr:row>15</xdr:row>
      <xdr:rowOff>171450</xdr:rowOff>
    </xdr:to>
    <xdr:sp macro="" textlink="">
      <xdr:nvSpPr>
        <xdr:cNvPr id="91137" name="Oval 1">
          <a:extLst>
            <a:ext uri="{FF2B5EF4-FFF2-40B4-BE49-F238E27FC236}">
              <a16:creationId xmlns:a16="http://schemas.microsoft.com/office/drawing/2014/main" id="{00000000-0008-0000-1200-000001640100}"/>
            </a:ext>
          </a:extLst>
        </xdr:cNvPr>
        <xdr:cNvSpPr>
          <a:spLocks noChangeArrowheads="1"/>
        </xdr:cNvSpPr>
      </xdr:nvSpPr>
      <xdr:spPr bwMode="auto">
        <a:xfrm>
          <a:off x="1314450" y="923925"/>
          <a:ext cx="10363200" cy="35909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17</xdr:row>
      <xdr:rowOff>171450</xdr:rowOff>
    </xdr:from>
    <xdr:to>
      <xdr:col>10</xdr:col>
      <xdr:colOff>1011525</xdr:colOff>
      <xdr:row>18</xdr:row>
      <xdr:rowOff>190500</xdr:rowOff>
    </xdr:to>
    <xdr:sp macro="" textlink="'2.確認'!BC111">
      <xdr:nvSpPr>
        <xdr:cNvPr id="50184" name="Text Box 2">
          <a:extLst>
            <a:ext uri="{FF2B5EF4-FFF2-40B4-BE49-F238E27FC236}">
              <a16:creationId xmlns:a16="http://schemas.microsoft.com/office/drawing/2014/main" id="{00000000-0008-0000-1200-000008C40000}"/>
            </a:ext>
          </a:extLst>
        </xdr:cNvPr>
        <xdr:cNvSpPr txBox="1">
          <a:spLocks noChangeArrowheads="1"/>
        </xdr:cNvSpPr>
      </xdr:nvSpPr>
      <xdr:spPr bwMode="auto">
        <a:xfrm>
          <a:off x="6000750" y="5143500"/>
          <a:ext cx="849600" cy="33337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47B94CBB-CB53-44B7-9351-E487485F8D96}" type="TxLink">
            <a:rPr lang="ja-JP" altLang="en-US" sz="1400" b="1" i="0" u="none" strike="noStrike" baseline="0">
              <a:solidFill>
                <a:srgbClr val="000000"/>
              </a:solidFill>
              <a:latin typeface="ＭＳ Ｐゴシック"/>
              <a:ea typeface="ＭＳ Ｐゴシック"/>
            </a:rPr>
            <a:pPr algn="ctr" rtl="0">
              <a:defRPr sz="1000"/>
            </a:pPr>
            <a:t>確認7</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600075</xdr:colOff>
      <xdr:row>15</xdr:row>
      <xdr:rowOff>190500</xdr:rowOff>
    </xdr:from>
    <xdr:to>
      <xdr:col>10</xdr:col>
      <xdr:colOff>600075</xdr:colOff>
      <xdr:row>17</xdr:row>
      <xdr:rowOff>180975</xdr:rowOff>
    </xdr:to>
    <xdr:sp macro="" textlink="">
      <xdr:nvSpPr>
        <xdr:cNvPr id="91139" name="Line 3">
          <a:extLst>
            <a:ext uri="{FF2B5EF4-FFF2-40B4-BE49-F238E27FC236}">
              <a16:creationId xmlns:a16="http://schemas.microsoft.com/office/drawing/2014/main" id="{00000000-0008-0000-1200-000003640100}"/>
            </a:ext>
          </a:extLst>
        </xdr:cNvPr>
        <xdr:cNvSpPr>
          <a:spLocks noChangeShapeType="1"/>
        </xdr:cNvSpPr>
      </xdr:nvSpPr>
      <xdr:spPr bwMode="auto">
        <a:xfrm flipV="1">
          <a:off x="6438900" y="4533900"/>
          <a:ext cx="0" cy="6191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361950</xdr:colOff>
      <xdr:row>22</xdr:row>
      <xdr:rowOff>152400</xdr:rowOff>
    </xdr:from>
    <xdr:to>
      <xdr:col>30</xdr:col>
      <xdr:colOff>1085850</xdr:colOff>
      <xdr:row>24</xdr:row>
      <xdr:rowOff>142875</xdr:rowOff>
    </xdr:to>
    <xdr:sp macro="" textlink="">
      <xdr:nvSpPr>
        <xdr:cNvPr id="62470" name="Text Box 1">
          <a:extLst>
            <a:ext uri="{FF2B5EF4-FFF2-40B4-BE49-F238E27FC236}">
              <a16:creationId xmlns:a16="http://schemas.microsoft.com/office/drawing/2014/main" id="{00000000-0008-0000-1300-000006F40000}"/>
            </a:ext>
          </a:extLst>
        </xdr:cNvPr>
        <xdr:cNvSpPr txBox="1">
          <a:spLocks noChangeArrowheads="1"/>
        </xdr:cNvSpPr>
      </xdr:nvSpPr>
      <xdr:spPr bwMode="auto">
        <a:xfrm>
          <a:off x="9886950" y="40671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114300</xdr:colOff>
      <xdr:row>14</xdr:row>
      <xdr:rowOff>28575</xdr:rowOff>
    </xdr:from>
    <xdr:to>
      <xdr:col>30</xdr:col>
      <xdr:colOff>257175</xdr:colOff>
      <xdr:row>32</xdr:row>
      <xdr:rowOff>0</xdr:rowOff>
    </xdr:to>
    <xdr:sp macro="" textlink="">
      <xdr:nvSpPr>
        <xdr:cNvPr id="93186" name="AutoShape 3">
          <a:extLst>
            <a:ext uri="{FF2B5EF4-FFF2-40B4-BE49-F238E27FC236}">
              <a16:creationId xmlns:a16="http://schemas.microsoft.com/office/drawing/2014/main" id="{00000000-0008-0000-1300-0000026C0100}"/>
            </a:ext>
          </a:extLst>
        </xdr:cNvPr>
        <xdr:cNvSpPr>
          <a:spLocks/>
        </xdr:cNvSpPr>
      </xdr:nvSpPr>
      <xdr:spPr bwMode="auto">
        <a:xfrm>
          <a:off x="9658350" y="2486025"/>
          <a:ext cx="0" cy="29241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361950</xdr:colOff>
      <xdr:row>22</xdr:row>
      <xdr:rowOff>152399</xdr:rowOff>
    </xdr:from>
    <xdr:to>
      <xdr:col>32</xdr:col>
      <xdr:colOff>20925</xdr:colOff>
      <xdr:row>24</xdr:row>
      <xdr:rowOff>165899</xdr:rowOff>
    </xdr:to>
    <xdr:sp macro="" textlink="'2.確認'!$BC$147">
      <xdr:nvSpPr>
        <xdr:cNvPr id="62472" name="Text Box 1">
          <a:extLst>
            <a:ext uri="{FF2B5EF4-FFF2-40B4-BE49-F238E27FC236}">
              <a16:creationId xmlns:a16="http://schemas.microsoft.com/office/drawing/2014/main" id="{00000000-0008-0000-1300-000008F40000}"/>
            </a:ext>
          </a:extLst>
        </xdr:cNvPr>
        <xdr:cNvSpPr txBox="1">
          <a:spLocks noChangeArrowheads="1"/>
        </xdr:cNvSpPr>
      </xdr:nvSpPr>
      <xdr:spPr bwMode="auto">
        <a:xfrm>
          <a:off x="10191750" y="3848099"/>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B3FA319A-8AA6-4805-A584-09F8B784337B}" type="TxLink">
            <a:rPr lang="ja-JP" altLang="en-US" sz="1400" b="1" i="0" u="none" strike="noStrike" baseline="0">
              <a:solidFill>
                <a:srgbClr val="000000"/>
              </a:solidFill>
              <a:latin typeface="ＭＳ Ｐゴシック"/>
              <a:ea typeface="ＭＳ Ｐゴシック"/>
            </a:rPr>
            <a:pPr algn="ctr" rtl="0">
              <a:defRPr sz="1000"/>
            </a:pPr>
            <a:t>確認24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31</xdr:col>
      <xdr:colOff>114300</xdr:colOff>
      <xdr:row>14</xdr:row>
      <xdr:rowOff>28575</xdr:rowOff>
    </xdr:from>
    <xdr:to>
      <xdr:col>31</xdr:col>
      <xdr:colOff>257175</xdr:colOff>
      <xdr:row>32</xdr:row>
      <xdr:rowOff>0</xdr:rowOff>
    </xdr:to>
    <xdr:sp macro="" textlink="">
      <xdr:nvSpPr>
        <xdr:cNvPr id="93188" name="AutoShape 3">
          <a:extLst>
            <a:ext uri="{FF2B5EF4-FFF2-40B4-BE49-F238E27FC236}">
              <a16:creationId xmlns:a16="http://schemas.microsoft.com/office/drawing/2014/main" id="{00000000-0008-0000-1300-0000046C0100}"/>
            </a:ext>
          </a:extLst>
        </xdr:cNvPr>
        <xdr:cNvSpPr>
          <a:spLocks/>
        </xdr:cNvSpPr>
      </xdr:nvSpPr>
      <xdr:spPr bwMode="auto">
        <a:xfrm>
          <a:off x="9772650" y="2486025"/>
          <a:ext cx="142875" cy="2924175"/>
        </a:xfrm>
        <a:prstGeom prst="rightBrace">
          <a:avLst>
            <a:gd name="adj1" fmla="val 17055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11</xdr:row>
      <xdr:rowOff>142875</xdr:rowOff>
    </xdr:from>
    <xdr:to>
      <xdr:col>6</xdr:col>
      <xdr:colOff>114300</xdr:colOff>
      <xdr:row>12</xdr:row>
      <xdr:rowOff>171450</xdr:rowOff>
    </xdr:to>
    <xdr:sp macro="" textlink="">
      <xdr:nvSpPr>
        <xdr:cNvPr id="6" name="正方形/長方形 5" hidden="1">
          <a:extLst>
            <a:ext uri="{FF2B5EF4-FFF2-40B4-BE49-F238E27FC236}">
              <a16:creationId xmlns:a16="http://schemas.microsoft.com/office/drawing/2014/main" id="{00000000-0008-0000-1300-000006000000}"/>
            </a:ext>
          </a:extLst>
        </xdr:cNvPr>
        <xdr:cNvSpPr/>
      </xdr:nvSpPr>
      <xdr:spPr bwMode="auto">
        <a:xfrm>
          <a:off x="466725" y="2028825"/>
          <a:ext cx="1390650" cy="21907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76200</xdr:colOff>
      <xdr:row>9</xdr:row>
      <xdr:rowOff>161925</xdr:rowOff>
    </xdr:from>
    <xdr:to>
      <xdr:col>6</xdr:col>
      <xdr:colOff>114300</xdr:colOff>
      <xdr:row>11</xdr:row>
      <xdr:rowOff>0</xdr:rowOff>
    </xdr:to>
    <xdr:sp macro="" textlink="">
      <xdr:nvSpPr>
        <xdr:cNvPr id="7" name="正方形/長方形 6" hidden="1">
          <a:extLst>
            <a:ext uri="{FF2B5EF4-FFF2-40B4-BE49-F238E27FC236}">
              <a16:creationId xmlns:a16="http://schemas.microsoft.com/office/drawing/2014/main" id="{00000000-0008-0000-1300-000007000000}"/>
            </a:ext>
          </a:extLst>
        </xdr:cNvPr>
        <xdr:cNvSpPr/>
      </xdr:nvSpPr>
      <xdr:spPr bwMode="auto">
        <a:xfrm>
          <a:off x="466725" y="1666875"/>
          <a:ext cx="1390650" cy="21907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1362075</xdr:colOff>
      <xdr:row>29</xdr:row>
      <xdr:rowOff>19051</xdr:rowOff>
    </xdr:from>
    <xdr:to>
      <xdr:col>15</xdr:col>
      <xdr:colOff>114300</xdr:colOff>
      <xdr:row>30</xdr:row>
      <xdr:rowOff>57151</xdr:rowOff>
    </xdr:to>
    <xdr:sp macro="" textlink="">
      <xdr:nvSpPr>
        <xdr:cNvPr id="8" name="正方形/長方形 7" hidden="1">
          <a:extLst>
            <a:ext uri="{FF2B5EF4-FFF2-40B4-BE49-F238E27FC236}">
              <a16:creationId xmlns:a16="http://schemas.microsoft.com/office/drawing/2014/main" id="{00000000-0008-0000-1300-000008000000}"/>
            </a:ext>
          </a:extLst>
        </xdr:cNvPr>
        <xdr:cNvSpPr/>
      </xdr:nvSpPr>
      <xdr:spPr bwMode="auto">
        <a:xfrm>
          <a:off x="4095750" y="4914901"/>
          <a:ext cx="819150" cy="209550"/>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1362075</xdr:colOff>
      <xdr:row>17</xdr:row>
      <xdr:rowOff>123826</xdr:rowOff>
    </xdr:from>
    <xdr:to>
      <xdr:col>15</xdr:col>
      <xdr:colOff>114300</xdr:colOff>
      <xdr:row>18</xdr:row>
      <xdr:rowOff>161926</xdr:rowOff>
    </xdr:to>
    <xdr:sp macro="" textlink="">
      <xdr:nvSpPr>
        <xdr:cNvPr id="9" name="正方形/長方形 8" hidden="1">
          <a:extLst>
            <a:ext uri="{FF2B5EF4-FFF2-40B4-BE49-F238E27FC236}">
              <a16:creationId xmlns:a16="http://schemas.microsoft.com/office/drawing/2014/main" id="{00000000-0008-0000-1300-000009000000}"/>
            </a:ext>
          </a:extLst>
        </xdr:cNvPr>
        <xdr:cNvSpPr/>
      </xdr:nvSpPr>
      <xdr:spPr bwMode="auto">
        <a:xfrm>
          <a:off x="4095750" y="2962276"/>
          <a:ext cx="819150" cy="209550"/>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914400</xdr:colOff>
      <xdr:row>70</xdr:row>
      <xdr:rowOff>647700</xdr:rowOff>
    </xdr:from>
    <xdr:to>
      <xdr:col>20</xdr:col>
      <xdr:colOff>1762125</xdr:colOff>
      <xdr:row>70</xdr:row>
      <xdr:rowOff>981075</xdr:rowOff>
    </xdr:to>
    <xdr:sp macro="" textlink="">
      <xdr:nvSpPr>
        <xdr:cNvPr id="80897" name="Text Box 4">
          <a:extLst>
            <a:ext uri="{FF2B5EF4-FFF2-40B4-BE49-F238E27FC236}">
              <a16:creationId xmlns:a16="http://schemas.microsoft.com/office/drawing/2014/main" id="{00000000-0008-0000-1400-0000013C0100}"/>
            </a:ext>
          </a:extLst>
        </xdr:cNvPr>
        <xdr:cNvSpPr txBox="1">
          <a:spLocks noChangeArrowheads="1"/>
        </xdr:cNvSpPr>
      </xdr:nvSpPr>
      <xdr:spPr bwMode="auto">
        <a:xfrm>
          <a:off x="8953500" y="293465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17</xdr:col>
      <xdr:colOff>76200</xdr:colOff>
      <xdr:row>70</xdr:row>
      <xdr:rowOff>276225</xdr:rowOff>
    </xdr:from>
    <xdr:to>
      <xdr:col>26</xdr:col>
      <xdr:colOff>2714625</xdr:colOff>
      <xdr:row>70</xdr:row>
      <xdr:rowOff>504825</xdr:rowOff>
    </xdr:to>
    <xdr:sp macro="" textlink="">
      <xdr:nvSpPr>
        <xdr:cNvPr id="94210" name="AutoShape 5">
          <a:extLst>
            <a:ext uri="{FF2B5EF4-FFF2-40B4-BE49-F238E27FC236}">
              <a16:creationId xmlns:a16="http://schemas.microsoft.com/office/drawing/2014/main" id="{00000000-0008-0000-1400-000002700100}"/>
            </a:ext>
          </a:extLst>
        </xdr:cNvPr>
        <xdr:cNvSpPr>
          <a:spLocks/>
        </xdr:cNvSpPr>
      </xdr:nvSpPr>
      <xdr:spPr bwMode="auto">
        <a:xfrm rot="5400000">
          <a:off x="12363450" y="21050250"/>
          <a:ext cx="0" cy="15297150"/>
        </a:xfrm>
        <a:prstGeom prst="rightBrace">
          <a:avLst>
            <a:gd name="adj1" fmla="val -2147483648"/>
            <a:gd name="adj2" fmla="val 6886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835959</xdr:colOff>
      <xdr:row>71</xdr:row>
      <xdr:rowOff>439270</xdr:rowOff>
    </xdr:from>
    <xdr:to>
      <xdr:col>22</xdr:col>
      <xdr:colOff>1683684</xdr:colOff>
      <xdr:row>71</xdr:row>
      <xdr:rowOff>772645</xdr:rowOff>
    </xdr:to>
    <xdr:sp macro="" textlink="'2.確認'!$BC$152">
      <xdr:nvSpPr>
        <xdr:cNvPr id="80899" name="Text Box 4">
          <a:extLst>
            <a:ext uri="{FF2B5EF4-FFF2-40B4-BE49-F238E27FC236}">
              <a16:creationId xmlns:a16="http://schemas.microsoft.com/office/drawing/2014/main" id="{00000000-0008-0000-1400-0000033C0100}"/>
            </a:ext>
          </a:extLst>
        </xdr:cNvPr>
        <xdr:cNvSpPr txBox="1">
          <a:spLocks noChangeArrowheads="1"/>
        </xdr:cNvSpPr>
      </xdr:nvSpPr>
      <xdr:spPr bwMode="auto">
        <a:xfrm>
          <a:off x="11952194" y="29372858"/>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5DF58F1-1AF3-4E45-BBDB-640D03BC7AAB}" type="TxLink">
            <a:rPr lang="ja-JP" altLang="en-US" sz="1400" b="1" i="0" u="none" strike="noStrike" baseline="0">
              <a:solidFill>
                <a:srgbClr val="000000"/>
              </a:solidFill>
              <a:latin typeface="ＭＳ Ｐゴシック"/>
              <a:ea typeface="ＭＳ Ｐゴシック"/>
            </a:rPr>
            <a:pPr algn="ctr" rtl="0">
              <a:defRPr sz="1000"/>
            </a:pPr>
            <a:t>確認25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17</xdr:col>
      <xdr:colOff>66114</xdr:colOff>
      <xdr:row>71</xdr:row>
      <xdr:rowOff>158003</xdr:rowOff>
    </xdr:from>
    <xdr:to>
      <xdr:col>26</xdr:col>
      <xdr:colOff>2723028</xdr:colOff>
      <xdr:row>71</xdr:row>
      <xdr:rowOff>302559</xdr:rowOff>
    </xdr:to>
    <xdr:sp macro="" textlink="">
      <xdr:nvSpPr>
        <xdr:cNvPr id="10" name="AutoShape 3">
          <a:extLst>
            <a:ext uri="{FF2B5EF4-FFF2-40B4-BE49-F238E27FC236}">
              <a16:creationId xmlns:a16="http://schemas.microsoft.com/office/drawing/2014/main" id="{00000000-0008-0000-1400-00000A000000}"/>
            </a:ext>
          </a:extLst>
        </xdr:cNvPr>
        <xdr:cNvSpPr>
          <a:spLocks/>
        </xdr:cNvSpPr>
      </xdr:nvSpPr>
      <xdr:spPr bwMode="auto">
        <a:xfrm rot="5400000">
          <a:off x="12281646" y="21515294"/>
          <a:ext cx="144556" cy="15297150"/>
        </a:xfrm>
        <a:prstGeom prst="rightBrace">
          <a:avLst>
            <a:gd name="adj1" fmla="val 17055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2050677</xdr:colOff>
      <xdr:row>39</xdr:row>
      <xdr:rowOff>347381</xdr:rowOff>
    </xdr:from>
    <xdr:to>
      <xdr:col>17</xdr:col>
      <xdr:colOff>156883</xdr:colOff>
      <xdr:row>42</xdr:row>
      <xdr:rowOff>11205</xdr:rowOff>
    </xdr:to>
    <xdr:sp macro="" textlink="">
      <xdr:nvSpPr>
        <xdr:cNvPr id="11" name="正方形/長方形 10" hidden="1">
          <a:extLst>
            <a:ext uri="{FF2B5EF4-FFF2-40B4-BE49-F238E27FC236}">
              <a16:creationId xmlns:a16="http://schemas.microsoft.com/office/drawing/2014/main" id="{00000000-0008-0000-1400-00000B000000}"/>
            </a:ext>
          </a:extLst>
        </xdr:cNvPr>
        <xdr:cNvSpPr/>
      </xdr:nvSpPr>
      <xdr:spPr bwMode="auto">
        <a:xfrm>
          <a:off x="3866030" y="14847793"/>
          <a:ext cx="930088" cy="705971"/>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200025</xdr:colOff>
      <xdr:row>17</xdr:row>
      <xdr:rowOff>361950</xdr:rowOff>
    </xdr:from>
    <xdr:to>
      <xdr:col>16</xdr:col>
      <xdr:colOff>28575</xdr:colOff>
      <xdr:row>17</xdr:row>
      <xdr:rowOff>676275</xdr:rowOff>
    </xdr:to>
    <xdr:sp macro="" textlink="">
      <xdr:nvSpPr>
        <xdr:cNvPr id="59397" name="Text Box 1">
          <a:extLst>
            <a:ext uri="{FF2B5EF4-FFF2-40B4-BE49-F238E27FC236}">
              <a16:creationId xmlns:a16="http://schemas.microsoft.com/office/drawing/2014/main" id="{00000000-0008-0000-1500-000005E80000}"/>
            </a:ext>
          </a:extLst>
        </xdr:cNvPr>
        <xdr:cNvSpPr txBox="1">
          <a:spLocks noChangeArrowheads="1"/>
        </xdr:cNvSpPr>
      </xdr:nvSpPr>
      <xdr:spPr bwMode="auto">
        <a:xfrm>
          <a:off x="8067675" y="434340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11</xdr:col>
      <xdr:colOff>85725</xdr:colOff>
      <xdr:row>17</xdr:row>
      <xdr:rowOff>38100</xdr:rowOff>
    </xdr:from>
    <xdr:to>
      <xdr:col>19</xdr:col>
      <xdr:colOff>733425</xdr:colOff>
      <xdr:row>17</xdr:row>
      <xdr:rowOff>314325</xdr:rowOff>
    </xdr:to>
    <xdr:sp macro="" textlink="">
      <xdr:nvSpPr>
        <xdr:cNvPr id="96258" name="AutoShape 2">
          <a:extLst>
            <a:ext uri="{FF2B5EF4-FFF2-40B4-BE49-F238E27FC236}">
              <a16:creationId xmlns:a16="http://schemas.microsoft.com/office/drawing/2014/main" id="{00000000-0008-0000-1500-000002780100}"/>
            </a:ext>
          </a:extLst>
        </xdr:cNvPr>
        <xdr:cNvSpPr>
          <a:spLocks/>
        </xdr:cNvSpPr>
      </xdr:nvSpPr>
      <xdr:spPr bwMode="auto">
        <a:xfrm rot="5400000">
          <a:off x="8496300" y="1619250"/>
          <a:ext cx="0" cy="47244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200025</xdr:colOff>
      <xdr:row>18</xdr:row>
      <xdr:rowOff>361950</xdr:rowOff>
    </xdr:from>
    <xdr:to>
      <xdr:col>16</xdr:col>
      <xdr:colOff>28575</xdr:colOff>
      <xdr:row>18</xdr:row>
      <xdr:rowOff>676275</xdr:rowOff>
    </xdr:to>
    <xdr:sp macro="" textlink="'2.確認'!$BC$141">
      <xdr:nvSpPr>
        <xdr:cNvPr id="59400" name="Text Box 1">
          <a:extLst>
            <a:ext uri="{FF2B5EF4-FFF2-40B4-BE49-F238E27FC236}">
              <a16:creationId xmlns:a16="http://schemas.microsoft.com/office/drawing/2014/main" id="{00000000-0008-0000-1500-000008E80000}"/>
            </a:ext>
          </a:extLst>
        </xdr:cNvPr>
        <xdr:cNvSpPr txBox="1">
          <a:spLocks noChangeArrowheads="1"/>
        </xdr:cNvSpPr>
      </xdr:nvSpPr>
      <xdr:spPr bwMode="auto">
        <a:xfrm>
          <a:off x="8067675" y="508635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2CC4D3E-011C-4C24-9973-EAF30562DA95}" type="TxLink">
            <a:rPr lang="ja-JP" altLang="en-US" sz="1400" b="1" i="0" u="none" strike="noStrike" baseline="0">
              <a:solidFill>
                <a:srgbClr val="000000"/>
              </a:solidFill>
              <a:latin typeface="ＭＳ Ｐゴシック"/>
              <a:ea typeface="ＭＳ Ｐゴシック"/>
            </a:rPr>
            <a:pPr algn="ctr" rtl="0">
              <a:defRPr sz="1000"/>
            </a:pPr>
            <a:t>確認22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11</xdr:col>
      <xdr:colOff>85725</xdr:colOff>
      <xdr:row>18</xdr:row>
      <xdr:rowOff>38100</xdr:rowOff>
    </xdr:from>
    <xdr:to>
      <xdr:col>19</xdr:col>
      <xdr:colOff>733425</xdr:colOff>
      <xdr:row>18</xdr:row>
      <xdr:rowOff>314325</xdr:rowOff>
    </xdr:to>
    <xdr:sp macro="" textlink="">
      <xdr:nvSpPr>
        <xdr:cNvPr id="96260" name="AutoShape 2">
          <a:extLst>
            <a:ext uri="{FF2B5EF4-FFF2-40B4-BE49-F238E27FC236}">
              <a16:creationId xmlns:a16="http://schemas.microsoft.com/office/drawing/2014/main" id="{00000000-0008-0000-1500-000004780100}"/>
            </a:ext>
          </a:extLst>
        </xdr:cNvPr>
        <xdr:cNvSpPr>
          <a:spLocks/>
        </xdr:cNvSpPr>
      </xdr:nvSpPr>
      <xdr:spPr bwMode="auto">
        <a:xfrm rot="5400000">
          <a:off x="8358187" y="1795463"/>
          <a:ext cx="276225" cy="4724400"/>
        </a:xfrm>
        <a:prstGeom prst="rightBrace">
          <a:avLst>
            <a:gd name="adj1" fmla="val 10467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219075</xdr:colOff>
      <xdr:row>82</xdr:row>
      <xdr:rowOff>76200</xdr:rowOff>
    </xdr:from>
    <xdr:to>
      <xdr:col>44</xdr:col>
      <xdr:colOff>114300</xdr:colOff>
      <xdr:row>84</xdr:row>
      <xdr:rowOff>104775</xdr:rowOff>
    </xdr:to>
    <xdr:sp macro="" textlink="">
      <xdr:nvSpPr>
        <xdr:cNvPr id="75784" name="Text Box 8">
          <a:extLst>
            <a:ext uri="{FF2B5EF4-FFF2-40B4-BE49-F238E27FC236}">
              <a16:creationId xmlns:a16="http://schemas.microsoft.com/office/drawing/2014/main" id="{00000000-0008-0000-0300-000008280100}"/>
            </a:ext>
          </a:extLst>
        </xdr:cNvPr>
        <xdr:cNvSpPr txBox="1">
          <a:spLocks noChangeArrowheads="1"/>
        </xdr:cNvSpPr>
      </xdr:nvSpPr>
      <xdr:spPr bwMode="auto">
        <a:xfrm>
          <a:off x="8724900" y="28708350"/>
          <a:ext cx="2219325" cy="247650"/>
        </a:xfrm>
        <a:prstGeom prst="rect">
          <a:avLst/>
        </a:prstGeom>
        <a:solidFill>
          <a:srgbClr val="FFFFFF"/>
        </a:solidFill>
        <a:ln w="19050"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要確認：港湾、航空、下水、農水</a:t>
          </a:r>
        </a:p>
      </xdr:txBody>
    </xdr:sp>
    <xdr:clientData/>
  </xdr:twoCellAnchor>
  <mc:AlternateContent xmlns:mc="http://schemas.openxmlformats.org/markup-compatibility/2006">
    <mc:Choice xmlns:a14="http://schemas.microsoft.com/office/drawing/2010/main" Requires="a14">
      <xdr:twoCellAnchor>
        <xdr:from>
          <xdr:col>40</xdr:col>
          <xdr:colOff>1476375</xdr:colOff>
          <xdr:row>98</xdr:row>
          <xdr:rowOff>161925</xdr:rowOff>
        </xdr:from>
        <xdr:to>
          <xdr:col>43</xdr:col>
          <xdr:colOff>57150</xdr:colOff>
          <xdr:row>100</xdr:row>
          <xdr:rowOff>161925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w="19050">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セルの高さ</a:t>
              </a:r>
            </a:p>
            <a:p>
              <a:pPr algn="ctr" rtl="0">
                <a:defRPr sz="1000"/>
              </a:pPr>
              <a:r>
                <a:rPr lang="ja-JP" altLang="en-US" sz="1100" b="0" i="0" u="none" strike="noStrike" baseline="0">
                  <a:solidFill>
                    <a:srgbClr val="000000"/>
                  </a:solidFill>
                  <a:latin typeface="ＭＳ Ｐゴシック"/>
                  <a:ea typeface="ＭＳ Ｐゴシック"/>
                </a:rPr>
                <a:t>設定</a:t>
              </a:r>
            </a:p>
          </xdr:txBody>
        </xdr:sp>
        <xdr:clientData fPrintsWithSheet="0"/>
      </xdr:twoCellAnchor>
    </mc:Choice>
    <mc:Fallback/>
  </mc:AlternateContent>
  <xdr:twoCellAnchor>
    <xdr:from>
      <xdr:col>11</xdr:col>
      <xdr:colOff>57979</xdr:colOff>
      <xdr:row>13</xdr:row>
      <xdr:rowOff>190501</xdr:rowOff>
    </xdr:from>
    <xdr:to>
      <xdr:col>15</xdr:col>
      <xdr:colOff>41414</xdr:colOff>
      <xdr:row>13</xdr:row>
      <xdr:rowOff>414131</xdr:rowOff>
    </xdr:to>
    <xdr:sp macro="" textlink="">
      <xdr:nvSpPr>
        <xdr:cNvPr id="6" name="正方形/長方形 5" hidden="1">
          <a:extLst>
            <a:ext uri="{FF2B5EF4-FFF2-40B4-BE49-F238E27FC236}">
              <a16:creationId xmlns:a16="http://schemas.microsoft.com/office/drawing/2014/main" id="{00000000-0008-0000-0300-000006000000}"/>
            </a:ext>
          </a:extLst>
        </xdr:cNvPr>
        <xdr:cNvSpPr/>
      </xdr:nvSpPr>
      <xdr:spPr bwMode="auto">
        <a:xfrm>
          <a:off x="2915479" y="1905001"/>
          <a:ext cx="778565" cy="22363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11</xdr:col>
      <xdr:colOff>1</xdr:colOff>
      <xdr:row>16</xdr:row>
      <xdr:rowOff>182218</xdr:rowOff>
    </xdr:from>
    <xdr:to>
      <xdr:col>14</xdr:col>
      <xdr:colOff>182218</xdr:colOff>
      <xdr:row>16</xdr:row>
      <xdr:rowOff>405848</xdr:rowOff>
    </xdr:to>
    <xdr:sp macro="" textlink="">
      <xdr:nvSpPr>
        <xdr:cNvPr id="8" name="正方形/長方形 7" hidden="1">
          <a:extLst>
            <a:ext uri="{FF2B5EF4-FFF2-40B4-BE49-F238E27FC236}">
              <a16:creationId xmlns:a16="http://schemas.microsoft.com/office/drawing/2014/main" id="{00000000-0008-0000-0300-000008000000}"/>
            </a:ext>
          </a:extLst>
        </xdr:cNvPr>
        <xdr:cNvSpPr/>
      </xdr:nvSpPr>
      <xdr:spPr bwMode="auto">
        <a:xfrm>
          <a:off x="2857501" y="4315240"/>
          <a:ext cx="778565" cy="22363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23</xdr:col>
      <xdr:colOff>0</xdr:colOff>
      <xdr:row>34</xdr:row>
      <xdr:rowOff>157370</xdr:rowOff>
    </xdr:from>
    <xdr:to>
      <xdr:col>26</xdr:col>
      <xdr:colOff>182217</xdr:colOff>
      <xdr:row>34</xdr:row>
      <xdr:rowOff>381000</xdr:rowOff>
    </xdr:to>
    <xdr:sp macro="" textlink="">
      <xdr:nvSpPr>
        <xdr:cNvPr id="9" name="正方形/長方形 8" hidden="1">
          <a:extLst>
            <a:ext uri="{FF2B5EF4-FFF2-40B4-BE49-F238E27FC236}">
              <a16:creationId xmlns:a16="http://schemas.microsoft.com/office/drawing/2014/main" id="{00000000-0008-0000-0300-000009000000}"/>
            </a:ext>
          </a:extLst>
        </xdr:cNvPr>
        <xdr:cNvSpPr/>
      </xdr:nvSpPr>
      <xdr:spPr bwMode="auto">
        <a:xfrm>
          <a:off x="5242891" y="11943522"/>
          <a:ext cx="778565" cy="22363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23</xdr:col>
      <xdr:colOff>3313</xdr:colOff>
      <xdr:row>35</xdr:row>
      <xdr:rowOff>160683</xdr:rowOff>
    </xdr:from>
    <xdr:to>
      <xdr:col>26</xdr:col>
      <xdr:colOff>185530</xdr:colOff>
      <xdr:row>35</xdr:row>
      <xdr:rowOff>384313</xdr:rowOff>
    </xdr:to>
    <xdr:sp macro="" textlink="">
      <xdr:nvSpPr>
        <xdr:cNvPr id="10" name="正方形/長方形 9" hidden="1">
          <a:extLst>
            <a:ext uri="{FF2B5EF4-FFF2-40B4-BE49-F238E27FC236}">
              <a16:creationId xmlns:a16="http://schemas.microsoft.com/office/drawing/2014/main" id="{00000000-0008-0000-0300-00000A000000}"/>
            </a:ext>
          </a:extLst>
        </xdr:cNvPr>
        <xdr:cNvSpPr/>
      </xdr:nvSpPr>
      <xdr:spPr bwMode="auto">
        <a:xfrm>
          <a:off x="5246204" y="12476922"/>
          <a:ext cx="778565" cy="22363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1</xdr:colOff>
      <xdr:row>12</xdr:row>
      <xdr:rowOff>215348</xdr:rowOff>
    </xdr:from>
    <xdr:to>
      <xdr:col>4</xdr:col>
      <xdr:colOff>24848</xdr:colOff>
      <xdr:row>12</xdr:row>
      <xdr:rowOff>538370</xdr:rowOff>
    </xdr:to>
    <xdr:sp macro="" textlink="">
      <xdr:nvSpPr>
        <xdr:cNvPr id="11" name="正方形/長方形 10" hidden="1">
          <a:extLst>
            <a:ext uri="{FF2B5EF4-FFF2-40B4-BE49-F238E27FC236}">
              <a16:creationId xmlns:a16="http://schemas.microsoft.com/office/drawing/2014/main" id="{00000000-0008-0000-0300-00000B000000}"/>
            </a:ext>
          </a:extLst>
        </xdr:cNvPr>
        <xdr:cNvSpPr/>
      </xdr:nvSpPr>
      <xdr:spPr bwMode="auto">
        <a:xfrm>
          <a:off x="339588" y="1234109"/>
          <a:ext cx="223630" cy="32302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323021</xdr:colOff>
      <xdr:row>13</xdr:row>
      <xdr:rowOff>173933</xdr:rowOff>
    </xdr:from>
    <xdr:to>
      <xdr:col>9</xdr:col>
      <xdr:colOff>24847</xdr:colOff>
      <xdr:row>13</xdr:row>
      <xdr:rowOff>538368</xdr:rowOff>
    </xdr:to>
    <xdr:sp macro="" textlink="">
      <xdr:nvSpPr>
        <xdr:cNvPr id="12" name="正方形/長方形 11" hidden="1">
          <a:extLst>
            <a:ext uri="{FF2B5EF4-FFF2-40B4-BE49-F238E27FC236}">
              <a16:creationId xmlns:a16="http://schemas.microsoft.com/office/drawing/2014/main" id="{00000000-0008-0000-0300-00000C000000}"/>
            </a:ext>
          </a:extLst>
        </xdr:cNvPr>
        <xdr:cNvSpPr/>
      </xdr:nvSpPr>
      <xdr:spPr bwMode="auto">
        <a:xfrm flipV="1">
          <a:off x="323021" y="1888433"/>
          <a:ext cx="1697935" cy="36443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19878</xdr:colOff>
      <xdr:row>14</xdr:row>
      <xdr:rowOff>226943</xdr:rowOff>
    </xdr:from>
    <xdr:to>
      <xdr:col>4</xdr:col>
      <xdr:colOff>44725</xdr:colOff>
      <xdr:row>14</xdr:row>
      <xdr:rowOff>549965</xdr:rowOff>
    </xdr:to>
    <xdr:sp macro="" textlink="">
      <xdr:nvSpPr>
        <xdr:cNvPr id="13" name="正方形/長方形 12" hidden="1">
          <a:extLst>
            <a:ext uri="{FF2B5EF4-FFF2-40B4-BE49-F238E27FC236}">
              <a16:creationId xmlns:a16="http://schemas.microsoft.com/office/drawing/2014/main" id="{00000000-0008-0000-0300-00000D000000}"/>
            </a:ext>
          </a:extLst>
        </xdr:cNvPr>
        <xdr:cNvSpPr/>
      </xdr:nvSpPr>
      <xdr:spPr bwMode="auto">
        <a:xfrm>
          <a:off x="359465" y="2637182"/>
          <a:ext cx="223630" cy="32302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31473</xdr:colOff>
      <xdr:row>16</xdr:row>
      <xdr:rowOff>172278</xdr:rowOff>
    </xdr:from>
    <xdr:to>
      <xdr:col>9</xdr:col>
      <xdr:colOff>422412</xdr:colOff>
      <xdr:row>16</xdr:row>
      <xdr:rowOff>495300</xdr:rowOff>
    </xdr:to>
    <xdr:sp macro="" textlink="">
      <xdr:nvSpPr>
        <xdr:cNvPr id="14" name="正方形/長方形 13" hidden="1">
          <a:extLst>
            <a:ext uri="{FF2B5EF4-FFF2-40B4-BE49-F238E27FC236}">
              <a16:creationId xmlns:a16="http://schemas.microsoft.com/office/drawing/2014/main" id="{00000000-0008-0000-0300-00000E000000}"/>
            </a:ext>
          </a:extLst>
        </xdr:cNvPr>
        <xdr:cNvSpPr/>
      </xdr:nvSpPr>
      <xdr:spPr bwMode="auto">
        <a:xfrm>
          <a:off x="371060" y="4305300"/>
          <a:ext cx="2047461" cy="32302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24848</xdr:colOff>
      <xdr:row>15</xdr:row>
      <xdr:rowOff>372717</xdr:rowOff>
    </xdr:from>
    <xdr:to>
      <xdr:col>4</xdr:col>
      <xdr:colOff>49695</xdr:colOff>
      <xdr:row>15</xdr:row>
      <xdr:rowOff>695739</xdr:rowOff>
    </xdr:to>
    <xdr:sp macro="" textlink="">
      <xdr:nvSpPr>
        <xdr:cNvPr id="15" name="正方形/長方形 14" hidden="1">
          <a:extLst>
            <a:ext uri="{FF2B5EF4-FFF2-40B4-BE49-F238E27FC236}">
              <a16:creationId xmlns:a16="http://schemas.microsoft.com/office/drawing/2014/main" id="{00000000-0008-0000-0300-00000F000000}"/>
            </a:ext>
          </a:extLst>
        </xdr:cNvPr>
        <xdr:cNvSpPr/>
      </xdr:nvSpPr>
      <xdr:spPr bwMode="auto">
        <a:xfrm>
          <a:off x="364435" y="3478695"/>
          <a:ext cx="223630" cy="32302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8283</xdr:colOff>
      <xdr:row>37</xdr:row>
      <xdr:rowOff>132520</xdr:rowOff>
    </xdr:from>
    <xdr:to>
      <xdr:col>7</xdr:col>
      <xdr:colOff>314740</xdr:colOff>
      <xdr:row>38</xdr:row>
      <xdr:rowOff>298172</xdr:rowOff>
    </xdr:to>
    <xdr:sp macro="" textlink="">
      <xdr:nvSpPr>
        <xdr:cNvPr id="16" name="正方形/長方形 15" hidden="1">
          <a:extLst>
            <a:ext uri="{FF2B5EF4-FFF2-40B4-BE49-F238E27FC236}">
              <a16:creationId xmlns:a16="http://schemas.microsoft.com/office/drawing/2014/main" id="{00000000-0008-0000-0300-000010000000}"/>
            </a:ext>
          </a:extLst>
        </xdr:cNvPr>
        <xdr:cNvSpPr/>
      </xdr:nvSpPr>
      <xdr:spPr bwMode="auto">
        <a:xfrm>
          <a:off x="347870" y="13508933"/>
          <a:ext cx="1101587" cy="69573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16565</xdr:colOff>
      <xdr:row>37</xdr:row>
      <xdr:rowOff>132522</xdr:rowOff>
    </xdr:from>
    <xdr:to>
      <xdr:col>18</xdr:col>
      <xdr:colOff>57979</xdr:colOff>
      <xdr:row>38</xdr:row>
      <xdr:rowOff>298174</xdr:rowOff>
    </xdr:to>
    <xdr:sp macro="" textlink="">
      <xdr:nvSpPr>
        <xdr:cNvPr id="17" name="正方形/長方形 16" hidden="1">
          <a:extLst>
            <a:ext uri="{FF2B5EF4-FFF2-40B4-BE49-F238E27FC236}">
              <a16:creationId xmlns:a16="http://schemas.microsoft.com/office/drawing/2014/main" id="{00000000-0008-0000-0300-000011000000}"/>
            </a:ext>
          </a:extLst>
        </xdr:cNvPr>
        <xdr:cNvSpPr/>
      </xdr:nvSpPr>
      <xdr:spPr bwMode="auto">
        <a:xfrm>
          <a:off x="1581978" y="13508935"/>
          <a:ext cx="2724979" cy="69573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24849</xdr:colOff>
      <xdr:row>85</xdr:row>
      <xdr:rowOff>91109</xdr:rowOff>
    </xdr:from>
    <xdr:to>
      <xdr:col>7</xdr:col>
      <xdr:colOff>331306</xdr:colOff>
      <xdr:row>88</xdr:row>
      <xdr:rowOff>140805</xdr:rowOff>
    </xdr:to>
    <xdr:sp macro="" textlink="">
      <xdr:nvSpPr>
        <xdr:cNvPr id="18" name="正方形/長方形 17" hidden="1">
          <a:extLst>
            <a:ext uri="{FF2B5EF4-FFF2-40B4-BE49-F238E27FC236}">
              <a16:creationId xmlns:a16="http://schemas.microsoft.com/office/drawing/2014/main" id="{00000000-0008-0000-0300-000012000000}"/>
            </a:ext>
          </a:extLst>
        </xdr:cNvPr>
        <xdr:cNvSpPr/>
      </xdr:nvSpPr>
      <xdr:spPr bwMode="auto">
        <a:xfrm>
          <a:off x="364436" y="23530892"/>
          <a:ext cx="1101587" cy="69573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33131</xdr:colOff>
      <xdr:row>85</xdr:row>
      <xdr:rowOff>91111</xdr:rowOff>
    </xdr:from>
    <xdr:to>
      <xdr:col>18</xdr:col>
      <xdr:colOff>74545</xdr:colOff>
      <xdr:row>88</xdr:row>
      <xdr:rowOff>140807</xdr:rowOff>
    </xdr:to>
    <xdr:sp macro="" textlink="">
      <xdr:nvSpPr>
        <xdr:cNvPr id="19" name="正方形/長方形 18" hidden="1">
          <a:extLst>
            <a:ext uri="{FF2B5EF4-FFF2-40B4-BE49-F238E27FC236}">
              <a16:creationId xmlns:a16="http://schemas.microsoft.com/office/drawing/2014/main" id="{00000000-0008-0000-0300-000013000000}"/>
            </a:ext>
          </a:extLst>
        </xdr:cNvPr>
        <xdr:cNvSpPr/>
      </xdr:nvSpPr>
      <xdr:spPr bwMode="auto">
        <a:xfrm>
          <a:off x="1598544" y="23530894"/>
          <a:ext cx="2724979" cy="69573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22</xdr:col>
      <xdr:colOff>190500</xdr:colOff>
      <xdr:row>73</xdr:row>
      <xdr:rowOff>190501</xdr:rowOff>
    </xdr:from>
    <xdr:to>
      <xdr:col>31</xdr:col>
      <xdr:colOff>33131</xdr:colOff>
      <xdr:row>82</xdr:row>
      <xdr:rowOff>16565</xdr:rowOff>
    </xdr:to>
    <xdr:sp macro="" textlink="">
      <xdr:nvSpPr>
        <xdr:cNvPr id="20" name="正方形/長方形 19" hidden="1">
          <a:extLst>
            <a:ext uri="{FF2B5EF4-FFF2-40B4-BE49-F238E27FC236}">
              <a16:creationId xmlns:a16="http://schemas.microsoft.com/office/drawing/2014/main" id="{00000000-0008-0000-0300-000014000000}"/>
            </a:ext>
          </a:extLst>
        </xdr:cNvPr>
        <xdr:cNvSpPr/>
      </xdr:nvSpPr>
      <xdr:spPr bwMode="auto">
        <a:xfrm>
          <a:off x="5234609" y="22553544"/>
          <a:ext cx="1631674" cy="25676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23</xdr:col>
      <xdr:colOff>0</xdr:colOff>
      <xdr:row>83</xdr:row>
      <xdr:rowOff>0</xdr:rowOff>
    </xdr:from>
    <xdr:to>
      <xdr:col>31</xdr:col>
      <xdr:colOff>41413</xdr:colOff>
      <xdr:row>84</xdr:row>
      <xdr:rowOff>198782</xdr:rowOff>
    </xdr:to>
    <xdr:sp macro="" textlink="">
      <xdr:nvSpPr>
        <xdr:cNvPr id="21" name="正方形/長方形 20" hidden="1">
          <a:extLst>
            <a:ext uri="{FF2B5EF4-FFF2-40B4-BE49-F238E27FC236}">
              <a16:creationId xmlns:a16="http://schemas.microsoft.com/office/drawing/2014/main" id="{00000000-0008-0000-0300-000015000000}"/>
            </a:ext>
          </a:extLst>
        </xdr:cNvPr>
        <xdr:cNvSpPr/>
      </xdr:nvSpPr>
      <xdr:spPr bwMode="auto">
        <a:xfrm>
          <a:off x="5242891" y="23009087"/>
          <a:ext cx="1631674" cy="41413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endPar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228600</xdr:colOff>
      <xdr:row>25</xdr:row>
      <xdr:rowOff>0</xdr:rowOff>
    </xdr:from>
    <xdr:to>
      <xdr:col>19</xdr:col>
      <xdr:colOff>1000125</xdr:colOff>
      <xdr:row>26</xdr:row>
      <xdr:rowOff>28575</xdr:rowOff>
    </xdr:to>
    <xdr:sp macro="" textlink="'2.確認'!$BC$119">
      <xdr:nvSpPr>
        <xdr:cNvPr id="51205" name="Text Box 1">
          <a:extLst>
            <a:ext uri="{FF2B5EF4-FFF2-40B4-BE49-F238E27FC236}">
              <a16:creationId xmlns:a16="http://schemas.microsoft.com/office/drawing/2014/main" id="{00000000-0008-0000-1600-000005C80000}"/>
            </a:ext>
          </a:extLst>
        </xdr:cNvPr>
        <xdr:cNvSpPr txBox="1">
          <a:spLocks noChangeArrowheads="1"/>
        </xdr:cNvSpPr>
      </xdr:nvSpPr>
      <xdr:spPr bwMode="auto">
        <a:xfrm>
          <a:off x="12944475" y="6848475"/>
          <a:ext cx="771525" cy="3429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5B00894-47C2-4C81-AE82-9949CB7DA5D6}" type="TxLink">
            <a:rPr lang="ja-JP" altLang="en-US" sz="1400" b="1" i="0" u="none" strike="noStrike" baseline="0">
              <a:solidFill>
                <a:srgbClr val="000000"/>
              </a:solidFill>
              <a:latin typeface="ＭＳ Ｐゴシック"/>
              <a:ea typeface="ＭＳ Ｐゴシック"/>
            </a:rPr>
            <a:pPr algn="ctr" rtl="0">
              <a:defRPr sz="1000"/>
            </a:pPr>
            <a:t>確認11</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19</xdr:col>
      <xdr:colOff>9525</xdr:colOff>
      <xdr:row>25</xdr:row>
      <xdr:rowOff>142875</xdr:rowOff>
    </xdr:from>
    <xdr:to>
      <xdr:col>19</xdr:col>
      <xdr:colOff>209550</xdr:colOff>
      <xdr:row>25</xdr:row>
      <xdr:rowOff>142875</xdr:rowOff>
    </xdr:to>
    <xdr:sp macro="" textlink="">
      <xdr:nvSpPr>
        <xdr:cNvPr id="97282" name="Line 2">
          <a:extLst>
            <a:ext uri="{FF2B5EF4-FFF2-40B4-BE49-F238E27FC236}">
              <a16:creationId xmlns:a16="http://schemas.microsoft.com/office/drawing/2014/main" id="{00000000-0008-0000-1600-0000027C0100}"/>
            </a:ext>
          </a:extLst>
        </xdr:cNvPr>
        <xdr:cNvSpPr>
          <a:spLocks noChangeShapeType="1"/>
        </xdr:cNvSpPr>
      </xdr:nvSpPr>
      <xdr:spPr bwMode="auto">
        <a:xfrm flipH="1">
          <a:off x="12725400" y="6677025"/>
          <a:ext cx="2000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381000</xdr:colOff>
      <xdr:row>0</xdr:row>
      <xdr:rowOff>0</xdr:rowOff>
    </xdr:to>
    <xdr:sp macro="" textlink="">
      <xdr:nvSpPr>
        <xdr:cNvPr id="98305" name="Oval 1">
          <a:extLst>
            <a:ext uri="{FF2B5EF4-FFF2-40B4-BE49-F238E27FC236}">
              <a16:creationId xmlns:a16="http://schemas.microsoft.com/office/drawing/2014/main" id="{00000000-0008-0000-1700-000001800100}"/>
            </a:ext>
          </a:extLst>
        </xdr:cNvPr>
        <xdr:cNvSpPr>
          <a:spLocks noChangeArrowheads="1"/>
        </xdr:cNvSpPr>
      </xdr:nvSpPr>
      <xdr:spPr bwMode="auto">
        <a:xfrm>
          <a:off x="276225" y="0"/>
          <a:ext cx="11887200" cy="0"/>
        </a:xfrm>
        <a:prstGeom prst="ellipse">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77</xdr:row>
      <xdr:rowOff>57150</xdr:rowOff>
    </xdr:from>
    <xdr:to>
      <xdr:col>11</xdr:col>
      <xdr:colOff>925800</xdr:colOff>
      <xdr:row>79</xdr:row>
      <xdr:rowOff>70650</xdr:rowOff>
    </xdr:to>
    <xdr:sp macro="" textlink="'2.確認'!$BC$123">
      <xdr:nvSpPr>
        <xdr:cNvPr id="54278" name="Text Box 5">
          <a:extLst>
            <a:ext uri="{FF2B5EF4-FFF2-40B4-BE49-F238E27FC236}">
              <a16:creationId xmlns:a16="http://schemas.microsoft.com/office/drawing/2014/main" id="{00000000-0008-0000-1700-000006D40000}"/>
            </a:ext>
          </a:extLst>
        </xdr:cNvPr>
        <xdr:cNvSpPr txBox="1">
          <a:spLocks noChangeArrowheads="1"/>
        </xdr:cNvSpPr>
      </xdr:nvSpPr>
      <xdr:spPr bwMode="auto">
        <a:xfrm>
          <a:off x="6924675" y="1409700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83777A15-1C87-4B53-85CA-0E8F91219FF4}" type="TxLink">
            <a:rPr lang="ja-JP" altLang="en-US" sz="1400" b="1" i="0" u="none" strike="noStrike" baseline="0">
              <a:solidFill>
                <a:srgbClr val="000000"/>
              </a:solidFill>
              <a:latin typeface="ＭＳ Ｐゴシック"/>
              <a:ea typeface="ＭＳ Ｐゴシック"/>
            </a:rPr>
            <a:pPr algn="ctr" rtl="0">
              <a:defRPr sz="1000"/>
            </a:pPr>
            <a:t>確認12</a:t>
          </a:fld>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dr:col>2</xdr:col>
      <xdr:colOff>104775</xdr:colOff>
      <xdr:row>73</xdr:row>
      <xdr:rowOff>238125</xdr:rowOff>
    </xdr:from>
    <xdr:to>
      <xdr:col>19</xdr:col>
      <xdr:colOff>1219200</xdr:colOff>
      <xdr:row>77</xdr:row>
      <xdr:rowOff>9525</xdr:rowOff>
    </xdr:to>
    <xdr:sp macro="" textlink="">
      <xdr:nvSpPr>
        <xdr:cNvPr id="98307" name="AutoShape 7">
          <a:extLst>
            <a:ext uri="{FF2B5EF4-FFF2-40B4-BE49-F238E27FC236}">
              <a16:creationId xmlns:a16="http://schemas.microsoft.com/office/drawing/2014/main" id="{00000000-0008-0000-1700-000003800100}"/>
            </a:ext>
          </a:extLst>
        </xdr:cNvPr>
        <xdr:cNvSpPr>
          <a:spLocks/>
        </xdr:cNvSpPr>
      </xdr:nvSpPr>
      <xdr:spPr bwMode="auto">
        <a:xfrm rot="-5400000">
          <a:off x="7100888" y="6757987"/>
          <a:ext cx="571500" cy="14011275"/>
        </a:xfrm>
        <a:prstGeom prst="leftBrace">
          <a:avLst>
            <a:gd name="adj1" fmla="val 224722"/>
            <a:gd name="adj2" fmla="val 49728"/>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xdr:row>
      <xdr:rowOff>0</xdr:rowOff>
    </xdr:from>
    <xdr:to>
      <xdr:col>13</xdr:col>
      <xdr:colOff>485777</xdr:colOff>
      <xdr:row>9</xdr:row>
      <xdr:rowOff>639538</xdr:rowOff>
    </xdr:to>
    <xdr:sp macro="" textlink="">
      <xdr:nvSpPr>
        <xdr:cNvPr id="5" name="正方形/長方形 4" hidden="1">
          <a:extLst>
            <a:ext uri="{FF2B5EF4-FFF2-40B4-BE49-F238E27FC236}">
              <a16:creationId xmlns:a16="http://schemas.microsoft.com/office/drawing/2014/main" id="{00000000-0008-0000-1700-000005000000}"/>
            </a:ext>
          </a:extLst>
        </xdr:cNvPr>
        <xdr:cNvSpPr/>
      </xdr:nvSpPr>
      <xdr:spPr bwMode="auto">
        <a:xfrm>
          <a:off x="5429250" y="176893"/>
          <a:ext cx="4200527" cy="191860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rPr>
            <a:t>変更</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771525</xdr:colOff>
      <xdr:row>66</xdr:row>
      <xdr:rowOff>114300</xdr:rowOff>
    </xdr:from>
    <xdr:to>
      <xdr:col>14</xdr:col>
      <xdr:colOff>430500</xdr:colOff>
      <xdr:row>68</xdr:row>
      <xdr:rowOff>127800</xdr:rowOff>
    </xdr:to>
    <xdr:sp macro="" textlink="'2.確認'!$BC$124">
      <xdr:nvSpPr>
        <xdr:cNvPr id="57351" name="Text Box 3">
          <a:extLst>
            <a:ext uri="{FF2B5EF4-FFF2-40B4-BE49-F238E27FC236}">
              <a16:creationId xmlns:a16="http://schemas.microsoft.com/office/drawing/2014/main" id="{00000000-0008-0000-1800-000007E00000}"/>
            </a:ext>
          </a:extLst>
        </xdr:cNvPr>
        <xdr:cNvSpPr txBox="1">
          <a:spLocks noChangeArrowheads="1"/>
        </xdr:cNvSpPr>
      </xdr:nvSpPr>
      <xdr:spPr bwMode="auto">
        <a:xfrm>
          <a:off x="7591425" y="12573000"/>
          <a:ext cx="849600" cy="356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ABD0462E-7069-4488-B0B2-6F426EF79869}" type="TxLink">
            <a:rPr lang="ja-JP" altLang="en-US" sz="1400" b="1" i="0" u="none" strike="noStrike" baseline="0">
              <a:solidFill>
                <a:srgbClr val="000000"/>
              </a:solidFill>
              <a:latin typeface="ＭＳ Ｐゴシック"/>
              <a:ea typeface="ＭＳ Ｐゴシック"/>
            </a:rPr>
            <a:pPr algn="ctr" rtl="0">
              <a:defRPr sz="1000"/>
            </a:pPr>
            <a:t>確認13</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2</xdr:col>
      <xdr:colOff>0</xdr:colOff>
      <xdr:row>62</xdr:row>
      <xdr:rowOff>152400</xdr:rowOff>
    </xdr:from>
    <xdr:to>
      <xdr:col>25</xdr:col>
      <xdr:colOff>1171575</xdr:colOff>
      <xdr:row>66</xdr:row>
      <xdr:rowOff>38100</xdr:rowOff>
    </xdr:to>
    <xdr:sp macro="" textlink="">
      <xdr:nvSpPr>
        <xdr:cNvPr id="99330" name="AutoShape 8">
          <a:extLst>
            <a:ext uri="{FF2B5EF4-FFF2-40B4-BE49-F238E27FC236}">
              <a16:creationId xmlns:a16="http://schemas.microsoft.com/office/drawing/2014/main" id="{00000000-0008-0000-1800-000002840100}"/>
            </a:ext>
          </a:extLst>
        </xdr:cNvPr>
        <xdr:cNvSpPr>
          <a:spLocks/>
        </xdr:cNvSpPr>
      </xdr:nvSpPr>
      <xdr:spPr bwMode="auto">
        <a:xfrm rot="-5400000">
          <a:off x="6324600" y="2028825"/>
          <a:ext cx="571500" cy="12668250"/>
        </a:xfrm>
        <a:prstGeom prst="leftBrace">
          <a:avLst>
            <a:gd name="adj1" fmla="val 184722"/>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1197427</xdr:colOff>
      <xdr:row>3</xdr:row>
      <xdr:rowOff>81640</xdr:rowOff>
    </xdr:from>
    <xdr:to>
      <xdr:col>17</xdr:col>
      <xdr:colOff>408214</xdr:colOff>
      <xdr:row>8</xdr:row>
      <xdr:rowOff>1292678</xdr:rowOff>
    </xdr:to>
    <xdr:sp macro="" textlink="">
      <xdr:nvSpPr>
        <xdr:cNvPr id="4" name="正方形/長方形 3" hidden="1">
          <a:extLst>
            <a:ext uri="{FF2B5EF4-FFF2-40B4-BE49-F238E27FC236}">
              <a16:creationId xmlns:a16="http://schemas.microsoft.com/office/drawing/2014/main" id="{00000000-0008-0000-1800-000004000000}"/>
            </a:ext>
          </a:extLst>
        </xdr:cNvPr>
        <xdr:cNvSpPr/>
      </xdr:nvSpPr>
      <xdr:spPr bwMode="auto">
        <a:xfrm>
          <a:off x="6653891" y="653140"/>
          <a:ext cx="4191002" cy="1918609"/>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6600">
              <a:solidFill>
                <a:schemeClr val="accent2">
                  <a:lumMod val="75000"/>
                </a:schemeClr>
              </a:solidFill>
              <a:latin typeface="HG丸ｺﾞｼｯｸM-PRO" panose="020F0600000000000000" pitchFamily="50" charset="-128"/>
              <a:ea typeface="HG丸ｺﾞｼｯｸM-PRO" panose="020F0600000000000000" pitchFamily="50" charset="-128"/>
            </a:rPr>
            <a:t>変更</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5</xdr:row>
      <xdr:rowOff>0</xdr:rowOff>
    </xdr:from>
    <xdr:to>
      <xdr:col>5</xdr:col>
      <xdr:colOff>145677</xdr:colOff>
      <xdr:row>5</xdr:row>
      <xdr:rowOff>403412</xdr:rowOff>
    </xdr:to>
    <xdr:sp macro="" textlink="">
      <xdr:nvSpPr>
        <xdr:cNvPr id="5" name="正方形/長方形 4" hidden="1">
          <a:extLst>
            <a:ext uri="{FF2B5EF4-FFF2-40B4-BE49-F238E27FC236}">
              <a16:creationId xmlns:a16="http://schemas.microsoft.com/office/drawing/2014/main" id="{00000000-0008-0000-1A00-000005000000}"/>
            </a:ext>
          </a:extLst>
        </xdr:cNvPr>
        <xdr:cNvSpPr/>
      </xdr:nvSpPr>
      <xdr:spPr bwMode="auto">
        <a:xfrm>
          <a:off x="1176618" y="728382"/>
          <a:ext cx="773206" cy="40341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526677</xdr:colOff>
      <xdr:row>18</xdr:row>
      <xdr:rowOff>123263</xdr:rowOff>
    </xdr:from>
    <xdr:to>
      <xdr:col>7</xdr:col>
      <xdr:colOff>493059</xdr:colOff>
      <xdr:row>20</xdr:row>
      <xdr:rowOff>67234</xdr:rowOff>
    </xdr:to>
    <xdr:sp macro="" textlink="">
      <xdr:nvSpPr>
        <xdr:cNvPr id="6" name="正方形/長方形 5" hidden="1">
          <a:extLst>
            <a:ext uri="{FF2B5EF4-FFF2-40B4-BE49-F238E27FC236}">
              <a16:creationId xmlns:a16="http://schemas.microsoft.com/office/drawing/2014/main" id="{00000000-0008-0000-1A00-000006000000}"/>
            </a:ext>
          </a:extLst>
        </xdr:cNvPr>
        <xdr:cNvSpPr/>
      </xdr:nvSpPr>
      <xdr:spPr bwMode="auto">
        <a:xfrm>
          <a:off x="2330824" y="5871881"/>
          <a:ext cx="773206" cy="280147"/>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235323</xdr:colOff>
      <xdr:row>33</xdr:row>
      <xdr:rowOff>67236</xdr:rowOff>
    </xdr:from>
    <xdr:to>
      <xdr:col>18</xdr:col>
      <xdr:colOff>532873</xdr:colOff>
      <xdr:row>106</xdr:row>
      <xdr:rowOff>123265</xdr:rowOff>
    </xdr:to>
    <xdr:pic>
      <xdr:nvPicPr>
        <xdr:cNvPr id="7" name="図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634" b="3101"/>
        <a:stretch/>
      </xdr:blipFill>
      <xdr:spPr>
        <a:xfrm>
          <a:off x="235323" y="8225118"/>
          <a:ext cx="7917550" cy="12326471"/>
        </a:xfrm>
        <a:prstGeom prst="rect">
          <a:avLst/>
        </a:prstGeom>
      </xdr:spPr>
    </xdr:pic>
    <xdr:clientData/>
  </xdr:twoCellAnchor>
  <xdr:twoCellAnchor editAs="oneCell">
    <xdr:from>
      <xdr:col>0</xdr:col>
      <xdr:colOff>123264</xdr:colOff>
      <xdr:row>108</xdr:row>
      <xdr:rowOff>89646</xdr:rowOff>
    </xdr:from>
    <xdr:to>
      <xdr:col>18</xdr:col>
      <xdr:colOff>326150</xdr:colOff>
      <xdr:row>201</xdr:row>
      <xdr:rowOff>42730</xdr:rowOff>
    </xdr:to>
    <xdr:pic>
      <xdr:nvPicPr>
        <xdr:cNvPr id="8" name="図 7">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64" y="20697264"/>
          <a:ext cx="7822886" cy="155852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57149</xdr:colOff>
      <xdr:row>11</xdr:row>
      <xdr:rowOff>123825</xdr:rowOff>
    </xdr:from>
    <xdr:to>
      <xdr:col>9</xdr:col>
      <xdr:colOff>190498</xdr:colOff>
      <xdr:row>12</xdr:row>
      <xdr:rowOff>152399</xdr:rowOff>
    </xdr:to>
    <xdr:sp macro="" textlink="">
      <xdr:nvSpPr>
        <xdr:cNvPr id="76801" name="Line 3">
          <a:extLst>
            <a:ext uri="{FF2B5EF4-FFF2-40B4-BE49-F238E27FC236}">
              <a16:creationId xmlns:a16="http://schemas.microsoft.com/office/drawing/2014/main" id="{00000000-0008-0000-0500-0000012C0100}"/>
            </a:ext>
          </a:extLst>
        </xdr:cNvPr>
        <xdr:cNvSpPr>
          <a:spLocks noChangeShapeType="1"/>
        </xdr:cNvSpPr>
      </xdr:nvSpPr>
      <xdr:spPr bwMode="auto">
        <a:xfrm flipH="1" flipV="1">
          <a:off x="6029324" y="2266950"/>
          <a:ext cx="133349" cy="200024"/>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2171700</xdr:colOff>
      <xdr:row>48</xdr:row>
      <xdr:rowOff>161926</xdr:rowOff>
    </xdr:from>
    <xdr:to>
      <xdr:col>9</xdr:col>
      <xdr:colOff>180975</xdr:colOff>
      <xdr:row>51</xdr:row>
      <xdr:rowOff>85725</xdr:rowOff>
    </xdr:to>
    <xdr:sp macro="" textlink="">
      <xdr:nvSpPr>
        <xdr:cNvPr id="76802" name="Oval 10">
          <a:extLst>
            <a:ext uri="{FF2B5EF4-FFF2-40B4-BE49-F238E27FC236}">
              <a16:creationId xmlns:a16="http://schemas.microsoft.com/office/drawing/2014/main" id="{00000000-0008-0000-0500-0000022C0100}"/>
            </a:ext>
          </a:extLst>
        </xdr:cNvPr>
        <xdr:cNvSpPr>
          <a:spLocks noChangeArrowheads="1"/>
        </xdr:cNvSpPr>
      </xdr:nvSpPr>
      <xdr:spPr bwMode="auto">
        <a:xfrm>
          <a:off x="4400550" y="8896351"/>
          <a:ext cx="1752600" cy="314324"/>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51</xdr:row>
      <xdr:rowOff>19050</xdr:rowOff>
    </xdr:from>
    <xdr:to>
      <xdr:col>9</xdr:col>
      <xdr:colOff>323850</xdr:colOff>
      <xdr:row>51</xdr:row>
      <xdr:rowOff>104775</xdr:rowOff>
    </xdr:to>
    <xdr:sp macro="" textlink="">
      <xdr:nvSpPr>
        <xdr:cNvPr id="76803" name="Line 3">
          <a:extLst>
            <a:ext uri="{FF2B5EF4-FFF2-40B4-BE49-F238E27FC236}">
              <a16:creationId xmlns:a16="http://schemas.microsoft.com/office/drawing/2014/main" id="{00000000-0008-0000-0500-0000032C0100}"/>
            </a:ext>
          </a:extLst>
        </xdr:cNvPr>
        <xdr:cNvSpPr>
          <a:spLocks noChangeShapeType="1"/>
        </xdr:cNvSpPr>
      </xdr:nvSpPr>
      <xdr:spPr bwMode="auto">
        <a:xfrm flipH="1" flipV="1">
          <a:off x="5219700" y="7410450"/>
          <a:ext cx="247650" cy="85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xdr:col>
      <xdr:colOff>2352675</xdr:colOff>
      <xdr:row>4</xdr:row>
      <xdr:rowOff>9525</xdr:rowOff>
    </xdr:from>
    <xdr:to>
      <xdr:col>8</xdr:col>
      <xdr:colOff>152400</xdr:colOff>
      <xdr:row>5</xdr:row>
      <xdr:rowOff>38100</xdr:rowOff>
    </xdr:to>
    <xdr:sp macro="" textlink="">
      <xdr:nvSpPr>
        <xdr:cNvPr id="76805" name="Oval 10">
          <a:extLst>
            <a:ext uri="{FF2B5EF4-FFF2-40B4-BE49-F238E27FC236}">
              <a16:creationId xmlns:a16="http://schemas.microsoft.com/office/drawing/2014/main" id="{00000000-0008-0000-0500-0000052C0100}"/>
            </a:ext>
          </a:extLst>
        </xdr:cNvPr>
        <xdr:cNvSpPr>
          <a:spLocks noChangeArrowheads="1"/>
        </xdr:cNvSpPr>
      </xdr:nvSpPr>
      <xdr:spPr bwMode="auto">
        <a:xfrm>
          <a:off x="4581525" y="952500"/>
          <a:ext cx="457200" cy="20002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2324100</xdr:colOff>
      <xdr:row>5</xdr:row>
      <xdr:rowOff>161926</xdr:rowOff>
    </xdr:from>
    <xdr:to>
      <xdr:col>9</xdr:col>
      <xdr:colOff>104775</xdr:colOff>
      <xdr:row>14</xdr:row>
      <xdr:rowOff>66676</xdr:rowOff>
    </xdr:to>
    <xdr:sp macro="" textlink="">
      <xdr:nvSpPr>
        <xdr:cNvPr id="76806" name="Oval 10">
          <a:extLst>
            <a:ext uri="{FF2B5EF4-FFF2-40B4-BE49-F238E27FC236}">
              <a16:creationId xmlns:a16="http://schemas.microsoft.com/office/drawing/2014/main" id="{00000000-0008-0000-0500-0000062C0100}"/>
            </a:ext>
          </a:extLst>
        </xdr:cNvPr>
        <xdr:cNvSpPr>
          <a:spLocks noChangeArrowheads="1"/>
        </xdr:cNvSpPr>
      </xdr:nvSpPr>
      <xdr:spPr bwMode="auto">
        <a:xfrm>
          <a:off x="4552950" y="1276351"/>
          <a:ext cx="1524000" cy="127635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8</xdr:col>
      <xdr:colOff>190500</xdr:colOff>
      <xdr:row>3</xdr:row>
      <xdr:rowOff>209550</xdr:rowOff>
    </xdr:from>
    <xdr:to>
      <xdr:col>9</xdr:col>
      <xdr:colOff>123825</xdr:colOff>
      <xdr:row>4</xdr:row>
      <xdr:rowOff>114300</xdr:rowOff>
    </xdr:to>
    <xdr:sp macro="" textlink="">
      <xdr:nvSpPr>
        <xdr:cNvPr id="76807" name="Line 3">
          <a:extLst>
            <a:ext uri="{FF2B5EF4-FFF2-40B4-BE49-F238E27FC236}">
              <a16:creationId xmlns:a16="http://schemas.microsoft.com/office/drawing/2014/main" id="{00000000-0008-0000-0500-0000072C0100}"/>
            </a:ext>
          </a:extLst>
        </xdr:cNvPr>
        <xdr:cNvSpPr>
          <a:spLocks noChangeShapeType="1"/>
        </xdr:cNvSpPr>
      </xdr:nvSpPr>
      <xdr:spPr bwMode="auto">
        <a:xfrm flipH="1">
          <a:off x="5076825" y="904875"/>
          <a:ext cx="1019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342899</xdr:colOff>
      <xdr:row>26</xdr:row>
      <xdr:rowOff>161925</xdr:rowOff>
    </xdr:from>
    <xdr:to>
      <xdr:col>7</xdr:col>
      <xdr:colOff>28575</xdr:colOff>
      <xdr:row>27</xdr:row>
      <xdr:rowOff>457200</xdr:rowOff>
    </xdr:to>
    <xdr:sp macro="" textlink="">
      <xdr:nvSpPr>
        <xdr:cNvPr id="10" name="正方形/長方形 9" hidden="1">
          <a:extLst>
            <a:ext uri="{FF2B5EF4-FFF2-40B4-BE49-F238E27FC236}">
              <a16:creationId xmlns:a16="http://schemas.microsoft.com/office/drawing/2014/main" id="{00000000-0008-0000-0500-00000A000000}"/>
            </a:ext>
          </a:extLst>
        </xdr:cNvPr>
        <xdr:cNvSpPr/>
      </xdr:nvSpPr>
      <xdr:spPr bwMode="auto">
        <a:xfrm>
          <a:off x="1285874" y="4362450"/>
          <a:ext cx="2886076" cy="46672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250692</xdr:colOff>
      <xdr:row>43</xdr:row>
      <xdr:rowOff>335054</xdr:rowOff>
    </xdr:from>
    <xdr:to>
      <xdr:col>6</xdr:col>
      <xdr:colOff>2367482</xdr:colOff>
      <xdr:row>44</xdr:row>
      <xdr:rowOff>202664</xdr:rowOff>
    </xdr:to>
    <xdr:sp macro="" textlink="">
      <xdr:nvSpPr>
        <xdr:cNvPr id="12" name="正方形/長方形 11" hidden="1">
          <a:extLst>
            <a:ext uri="{FF2B5EF4-FFF2-40B4-BE49-F238E27FC236}">
              <a16:creationId xmlns:a16="http://schemas.microsoft.com/office/drawing/2014/main" id="{00000000-0008-0000-0500-00000C000000}"/>
            </a:ext>
          </a:extLst>
        </xdr:cNvPr>
        <xdr:cNvSpPr/>
      </xdr:nvSpPr>
      <xdr:spPr bwMode="auto">
        <a:xfrm>
          <a:off x="526917" y="7421654"/>
          <a:ext cx="4069415" cy="22003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20011</xdr:colOff>
      <xdr:row>37</xdr:row>
      <xdr:rowOff>27214</xdr:rowOff>
    </xdr:from>
    <xdr:to>
      <xdr:col>6</xdr:col>
      <xdr:colOff>2548618</xdr:colOff>
      <xdr:row>38</xdr:row>
      <xdr:rowOff>2322</xdr:rowOff>
    </xdr:to>
    <xdr:sp macro="" textlink="">
      <xdr:nvSpPr>
        <xdr:cNvPr id="13" name="正方形/長方形 12" hidden="1">
          <a:extLst>
            <a:ext uri="{FF2B5EF4-FFF2-40B4-BE49-F238E27FC236}">
              <a16:creationId xmlns:a16="http://schemas.microsoft.com/office/drawing/2014/main" id="{00000000-0008-0000-0500-00000D000000}"/>
            </a:ext>
          </a:extLst>
        </xdr:cNvPr>
        <xdr:cNvSpPr/>
      </xdr:nvSpPr>
      <xdr:spPr bwMode="auto">
        <a:xfrm>
          <a:off x="962986" y="6875689"/>
          <a:ext cx="3785907" cy="14655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352424</xdr:colOff>
      <xdr:row>30</xdr:row>
      <xdr:rowOff>0</xdr:rowOff>
    </xdr:from>
    <xdr:to>
      <xdr:col>7</xdr:col>
      <xdr:colOff>38100</xdr:colOff>
      <xdr:row>31</xdr:row>
      <xdr:rowOff>47625</xdr:rowOff>
    </xdr:to>
    <xdr:sp macro="" textlink="">
      <xdr:nvSpPr>
        <xdr:cNvPr id="11" name="正方形/長方形 10" hidden="1">
          <a:extLst>
            <a:ext uri="{FF2B5EF4-FFF2-40B4-BE49-F238E27FC236}">
              <a16:creationId xmlns:a16="http://schemas.microsoft.com/office/drawing/2014/main" id="{00000000-0008-0000-0500-00000B000000}"/>
            </a:ext>
          </a:extLst>
        </xdr:cNvPr>
        <xdr:cNvSpPr/>
      </xdr:nvSpPr>
      <xdr:spPr bwMode="auto">
        <a:xfrm>
          <a:off x="1295399" y="5019675"/>
          <a:ext cx="3371851" cy="21907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20011</xdr:colOff>
      <xdr:row>40</xdr:row>
      <xdr:rowOff>27214</xdr:rowOff>
    </xdr:from>
    <xdr:to>
      <xdr:col>6</xdr:col>
      <xdr:colOff>2548618</xdr:colOff>
      <xdr:row>41</xdr:row>
      <xdr:rowOff>2322</xdr:rowOff>
    </xdr:to>
    <xdr:sp macro="" textlink="">
      <xdr:nvSpPr>
        <xdr:cNvPr id="14" name="正方形/長方形 13" hidden="1">
          <a:extLst>
            <a:ext uri="{FF2B5EF4-FFF2-40B4-BE49-F238E27FC236}">
              <a16:creationId xmlns:a16="http://schemas.microsoft.com/office/drawing/2014/main" id="{00000000-0008-0000-0500-00000E000000}"/>
            </a:ext>
          </a:extLst>
        </xdr:cNvPr>
        <xdr:cNvSpPr/>
      </xdr:nvSpPr>
      <xdr:spPr bwMode="auto">
        <a:xfrm>
          <a:off x="962986" y="6780439"/>
          <a:ext cx="3652557" cy="14655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2657475</xdr:colOff>
      <xdr:row>20</xdr:row>
      <xdr:rowOff>161925</xdr:rowOff>
    </xdr:from>
    <xdr:to>
      <xdr:col>6</xdr:col>
      <xdr:colOff>457200</xdr:colOff>
      <xdr:row>22</xdr:row>
      <xdr:rowOff>9525</xdr:rowOff>
    </xdr:to>
    <xdr:sp macro="" textlink="">
      <xdr:nvSpPr>
        <xdr:cNvPr id="77825" name="Line 2">
          <a:extLst>
            <a:ext uri="{FF2B5EF4-FFF2-40B4-BE49-F238E27FC236}">
              <a16:creationId xmlns:a16="http://schemas.microsoft.com/office/drawing/2014/main" id="{00000000-0008-0000-0600-000001300100}"/>
            </a:ext>
          </a:extLst>
        </xdr:cNvPr>
        <xdr:cNvSpPr>
          <a:spLocks noChangeShapeType="1"/>
        </xdr:cNvSpPr>
      </xdr:nvSpPr>
      <xdr:spPr bwMode="auto">
        <a:xfrm flipH="1">
          <a:off x="5686425" y="1228725"/>
          <a:ext cx="49530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77826" name="Oval 3">
          <a:extLst>
            <a:ext uri="{FF2B5EF4-FFF2-40B4-BE49-F238E27FC236}">
              <a16:creationId xmlns:a16="http://schemas.microsoft.com/office/drawing/2014/main" id="{00000000-0008-0000-0600-0000023001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438150</xdr:colOff>
      <xdr:row>20</xdr:row>
      <xdr:rowOff>38100</xdr:rowOff>
    </xdr:from>
    <xdr:to>
      <xdr:col>6</xdr:col>
      <xdr:colOff>1095375</xdr:colOff>
      <xdr:row>22</xdr:row>
      <xdr:rowOff>9525</xdr:rowOff>
    </xdr:to>
    <xdr:sp macro="" textlink="'2.確認'!BC103">
      <xdr:nvSpPr>
        <xdr:cNvPr id="49180" name="Text Box 4">
          <a:extLst>
            <a:ext uri="{FF2B5EF4-FFF2-40B4-BE49-F238E27FC236}">
              <a16:creationId xmlns:a16="http://schemas.microsoft.com/office/drawing/2014/main" id="{00000000-0008-0000-0600-00001CC00000}"/>
            </a:ext>
          </a:extLst>
        </xdr:cNvPr>
        <xdr:cNvSpPr txBox="1">
          <a:spLocks noChangeArrowheads="1"/>
        </xdr:cNvSpPr>
      </xdr:nvSpPr>
      <xdr:spPr bwMode="auto">
        <a:xfrm>
          <a:off x="6162675" y="3619500"/>
          <a:ext cx="657225" cy="31432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9A3C126C-C91E-4F26-B06D-EC82A01AC994}" type="TxLink">
            <a:rPr lang="ja-JP" altLang="en-US" sz="1400" b="1" i="0" u="none" strike="noStrike" baseline="0">
              <a:solidFill>
                <a:srgbClr val="000000"/>
              </a:solidFill>
              <a:latin typeface="ＭＳ Ｐゴシック"/>
              <a:ea typeface="ＭＳ Ｐゴシック"/>
            </a:rPr>
            <a:pPr algn="ctr" rtl="0">
              <a:defRPr sz="1000"/>
            </a:pPr>
            <a:t>確認1</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77828" name="Oval 3">
          <a:extLst>
            <a:ext uri="{FF2B5EF4-FFF2-40B4-BE49-F238E27FC236}">
              <a16:creationId xmlns:a16="http://schemas.microsoft.com/office/drawing/2014/main" id="{00000000-0008-0000-0600-0000043001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77829" name="Oval 3">
          <a:extLst>
            <a:ext uri="{FF2B5EF4-FFF2-40B4-BE49-F238E27FC236}">
              <a16:creationId xmlns:a16="http://schemas.microsoft.com/office/drawing/2014/main" id="{00000000-0008-0000-0600-0000053001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11206</xdr:colOff>
      <xdr:row>23</xdr:row>
      <xdr:rowOff>44824</xdr:rowOff>
    </xdr:from>
    <xdr:to>
      <xdr:col>5</xdr:col>
      <xdr:colOff>2656355</xdr:colOff>
      <xdr:row>25</xdr:row>
      <xdr:rowOff>12327</xdr:rowOff>
    </xdr:to>
    <xdr:sp macro="" textlink="">
      <xdr:nvSpPr>
        <xdr:cNvPr id="7" name="正方形/長方形 6" hidden="1">
          <a:extLst>
            <a:ext uri="{FF2B5EF4-FFF2-40B4-BE49-F238E27FC236}">
              <a16:creationId xmlns:a16="http://schemas.microsoft.com/office/drawing/2014/main" id="{00000000-0008-0000-0600-000007000000}"/>
            </a:ext>
          </a:extLst>
        </xdr:cNvPr>
        <xdr:cNvSpPr/>
      </xdr:nvSpPr>
      <xdr:spPr bwMode="auto">
        <a:xfrm>
          <a:off x="291353" y="1613648"/>
          <a:ext cx="5457826" cy="43815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1949824</xdr:colOff>
      <xdr:row>39</xdr:row>
      <xdr:rowOff>36418</xdr:rowOff>
    </xdr:from>
    <xdr:to>
      <xdr:col>6</xdr:col>
      <xdr:colOff>11206</xdr:colOff>
      <xdr:row>40</xdr:row>
      <xdr:rowOff>70037</xdr:rowOff>
    </xdr:to>
    <xdr:sp macro="" textlink="">
      <xdr:nvSpPr>
        <xdr:cNvPr id="11" name="正方形/長方形 10" hidden="1">
          <a:extLst>
            <a:ext uri="{FF2B5EF4-FFF2-40B4-BE49-F238E27FC236}">
              <a16:creationId xmlns:a16="http://schemas.microsoft.com/office/drawing/2014/main" id="{00000000-0008-0000-0600-00000B000000}"/>
            </a:ext>
          </a:extLst>
        </xdr:cNvPr>
        <xdr:cNvSpPr/>
      </xdr:nvSpPr>
      <xdr:spPr bwMode="auto">
        <a:xfrm flipV="1">
          <a:off x="2510118" y="4014506"/>
          <a:ext cx="3294529" cy="201707"/>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1949824</xdr:colOff>
      <xdr:row>42</xdr:row>
      <xdr:rowOff>19048</xdr:rowOff>
    </xdr:from>
    <xdr:to>
      <xdr:col>5</xdr:col>
      <xdr:colOff>2678205</xdr:colOff>
      <xdr:row>43</xdr:row>
      <xdr:rowOff>22411</xdr:rowOff>
    </xdr:to>
    <xdr:sp macro="" textlink="">
      <xdr:nvSpPr>
        <xdr:cNvPr id="12" name="正方形/長方形 11" hidden="1">
          <a:extLst>
            <a:ext uri="{FF2B5EF4-FFF2-40B4-BE49-F238E27FC236}">
              <a16:creationId xmlns:a16="http://schemas.microsoft.com/office/drawing/2014/main" id="{00000000-0008-0000-0600-00000C000000}"/>
            </a:ext>
          </a:extLst>
        </xdr:cNvPr>
        <xdr:cNvSpPr/>
      </xdr:nvSpPr>
      <xdr:spPr bwMode="auto">
        <a:xfrm flipV="1">
          <a:off x="2510118" y="4501401"/>
          <a:ext cx="3260911" cy="171451"/>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1949824</xdr:colOff>
      <xdr:row>45</xdr:row>
      <xdr:rowOff>11203</xdr:rowOff>
    </xdr:from>
    <xdr:to>
      <xdr:col>6</xdr:col>
      <xdr:colOff>11206</xdr:colOff>
      <xdr:row>46</xdr:row>
      <xdr:rowOff>44822</xdr:rowOff>
    </xdr:to>
    <xdr:sp macro="" textlink="">
      <xdr:nvSpPr>
        <xdr:cNvPr id="13" name="正方形/長方形 12" hidden="1">
          <a:extLst>
            <a:ext uri="{FF2B5EF4-FFF2-40B4-BE49-F238E27FC236}">
              <a16:creationId xmlns:a16="http://schemas.microsoft.com/office/drawing/2014/main" id="{00000000-0008-0000-0600-00000D000000}"/>
            </a:ext>
          </a:extLst>
        </xdr:cNvPr>
        <xdr:cNvSpPr/>
      </xdr:nvSpPr>
      <xdr:spPr bwMode="auto">
        <a:xfrm flipV="1">
          <a:off x="2510118" y="4997821"/>
          <a:ext cx="3294529" cy="201707"/>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2678207</xdr:colOff>
      <xdr:row>48</xdr:row>
      <xdr:rowOff>11204</xdr:rowOff>
    </xdr:from>
    <xdr:to>
      <xdr:col>6</xdr:col>
      <xdr:colOff>336178</xdr:colOff>
      <xdr:row>56</xdr:row>
      <xdr:rowOff>67234</xdr:rowOff>
    </xdr:to>
    <xdr:sp macro="" textlink="">
      <xdr:nvSpPr>
        <xdr:cNvPr id="14" name="正方形/長方形 13" hidden="1">
          <a:extLst>
            <a:ext uri="{FF2B5EF4-FFF2-40B4-BE49-F238E27FC236}">
              <a16:creationId xmlns:a16="http://schemas.microsoft.com/office/drawing/2014/main" id="{00000000-0008-0000-0600-00000E000000}"/>
            </a:ext>
          </a:extLst>
        </xdr:cNvPr>
        <xdr:cNvSpPr/>
      </xdr:nvSpPr>
      <xdr:spPr bwMode="auto">
        <a:xfrm flipV="1">
          <a:off x="5771031" y="5502086"/>
          <a:ext cx="358588" cy="161364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180975</xdr:colOff>
      <xdr:row>15</xdr:row>
      <xdr:rowOff>9525</xdr:rowOff>
    </xdr:from>
    <xdr:to>
      <xdr:col>5</xdr:col>
      <xdr:colOff>838200</xdr:colOff>
      <xdr:row>17</xdr:row>
      <xdr:rowOff>0</xdr:rowOff>
    </xdr:to>
    <xdr:sp macro="" textlink="'2.確認'!$BC$106">
      <xdr:nvSpPr>
        <xdr:cNvPr id="40987" name="Text Box 6">
          <a:extLst>
            <a:ext uri="{FF2B5EF4-FFF2-40B4-BE49-F238E27FC236}">
              <a16:creationId xmlns:a16="http://schemas.microsoft.com/office/drawing/2014/main" id="{00000000-0008-0000-0700-00001BA00000}"/>
            </a:ext>
          </a:extLst>
        </xdr:cNvPr>
        <xdr:cNvSpPr txBox="1">
          <a:spLocks noChangeArrowheads="1"/>
        </xdr:cNvSpPr>
      </xdr:nvSpPr>
      <xdr:spPr bwMode="auto">
        <a:xfrm>
          <a:off x="6523504" y="2508437"/>
          <a:ext cx="657225" cy="349063"/>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CEF5BA48-70A7-482C-92DA-17181798E9A0}" type="TxLink">
            <a:rPr lang="ja-JP" altLang="en-US" sz="1400" b="1" i="0" u="none" strike="noStrike" baseline="0">
              <a:solidFill>
                <a:srgbClr val="000000"/>
              </a:solidFill>
              <a:latin typeface="ＭＳ Ｐゴシック"/>
              <a:ea typeface="ＭＳ Ｐゴシック"/>
            </a:rPr>
            <a:pPr algn="ctr" rtl="0">
              <a:defRPr sz="1000"/>
            </a:pPr>
            <a:t>確認3</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4</xdr:col>
      <xdr:colOff>2409264</xdr:colOff>
      <xdr:row>16</xdr:row>
      <xdr:rowOff>38100</xdr:rowOff>
    </xdr:from>
    <xdr:to>
      <xdr:col>5</xdr:col>
      <xdr:colOff>171449</xdr:colOff>
      <xdr:row>26</xdr:row>
      <xdr:rowOff>67235</xdr:rowOff>
    </xdr:to>
    <xdr:sp macro="" textlink="">
      <xdr:nvSpPr>
        <xdr:cNvPr id="78851" name="Line 9">
          <a:extLst>
            <a:ext uri="{FF2B5EF4-FFF2-40B4-BE49-F238E27FC236}">
              <a16:creationId xmlns:a16="http://schemas.microsoft.com/office/drawing/2014/main" id="{00000000-0008-0000-0700-000003340100}"/>
            </a:ext>
          </a:extLst>
        </xdr:cNvPr>
        <xdr:cNvSpPr>
          <a:spLocks noChangeShapeType="1"/>
        </xdr:cNvSpPr>
      </xdr:nvSpPr>
      <xdr:spPr bwMode="auto">
        <a:xfrm flipH="1">
          <a:off x="5356411" y="2705100"/>
          <a:ext cx="1157567" cy="21963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228600</xdr:colOff>
      <xdr:row>22</xdr:row>
      <xdr:rowOff>38100</xdr:rowOff>
    </xdr:from>
    <xdr:to>
      <xdr:col>4</xdr:col>
      <xdr:colOff>2343150</xdr:colOff>
      <xdr:row>30</xdr:row>
      <xdr:rowOff>161925</xdr:rowOff>
    </xdr:to>
    <xdr:sp macro="" textlink="">
      <xdr:nvSpPr>
        <xdr:cNvPr id="78854" name="Rectangle 37">
          <a:extLst>
            <a:ext uri="{FF2B5EF4-FFF2-40B4-BE49-F238E27FC236}">
              <a16:creationId xmlns:a16="http://schemas.microsoft.com/office/drawing/2014/main" id="{00000000-0008-0000-0700-000006340100}"/>
            </a:ext>
          </a:extLst>
        </xdr:cNvPr>
        <xdr:cNvSpPr>
          <a:spLocks noChangeArrowheads="1"/>
        </xdr:cNvSpPr>
      </xdr:nvSpPr>
      <xdr:spPr bwMode="auto">
        <a:xfrm>
          <a:off x="2724150" y="2705100"/>
          <a:ext cx="2371725" cy="171450"/>
        </a:xfrm>
        <a:prstGeom prst="rect">
          <a:avLst/>
        </a:prstGeom>
        <a:noFill/>
        <a:ln w="1905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xdr:row>
      <xdr:rowOff>0</xdr:rowOff>
    </xdr:from>
    <xdr:to>
      <xdr:col>6</xdr:col>
      <xdr:colOff>1228725</xdr:colOff>
      <xdr:row>5</xdr:row>
      <xdr:rowOff>0</xdr:rowOff>
    </xdr:to>
    <xdr:sp macro="" textlink="">
      <xdr:nvSpPr>
        <xdr:cNvPr id="8" name="Line 9">
          <a:extLst>
            <a:ext uri="{FF2B5EF4-FFF2-40B4-BE49-F238E27FC236}">
              <a16:creationId xmlns:a16="http://schemas.microsoft.com/office/drawing/2014/main" id="{00000000-0008-0000-0700-000008000000}"/>
            </a:ext>
          </a:extLst>
        </xdr:cNvPr>
        <xdr:cNvSpPr>
          <a:spLocks noChangeShapeType="1"/>
        </xdr:cNvSpPr>
      </xdr:nvSpPr>
      <xdr:spPr bwMode="auto">
        <a:xfrm flipH="1">
          <a:off x="6334125" y="590550"/>
          <a:ext cx="1228725"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1028700</xdr:colOff>
      <xdr:row>4</xdr:row>
      <xdr:rowOff>19050</xdr:rowOff>
    </xdr:from>
    <xdr:to>
      <xdr:col>4</xdr:col>
      <xdr:colOff>3390900</xdr:colOff>
      <xdr:row>4</xdr:row>
      <xdr:rowOff>228600</xdr:rowOff>
    </xdr:to>
    <xdr:sp macro="" textlink="">
      <xdr:nvSpPr>
        <xdr:cNvPr id="9" name="Rectangle 37">
          <a:extLst>
            <a:ext uri="{FF2B5EF4-FFF2-40B4-BE49-F238E27FC236}">
              <a16:creationId xmlns:a16="http://schemas.microsoft.com/office/drawing/2014/main" id="{00000000-0008-0000-0700-000009000000}"/>
            </a:ext>
          </a:extLst>
        </xdr:cNvPr>
        <xdr:cNvSpPr>
          <a:spLocks noChangeArrowheads="1"/>
        </xdr:cNvSpPr>
      </xdr:nvSpPr>
      <xdr:spPr bwMode="auto">
        <a:xfrm>
          <a:off x="3962400" y="609600"/>
          <a:ext cx="2362200" cy="2095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9525</xdr:colOff>
      <xdr:row>2</xdr:row>
      <xdr:rowOff>123825</xdr:rowOff>
    </xdr:from>
    <xdr:to>
      <xdr:col>5</xdr:col>
      <xdr:colOff>1238250</xdr:colOff>
      <xdr:row>4</xdr:row>
      <xdr:rowOff>95250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flipH="1">
          <a:off x="6343650" y="438150"/>
          <a:ext cx="1228725"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1238250</xdr:colOff>
      <xdr:row>1</xdr:row>
      <xdr:rowOff>28575</xdr:rowOff>
    </xdr:from>
    <xdr:to>
      <xdr:col>5</xdr:col>
      <xdr:colOff>1895475</xdr:colOff>
      <xdr:row>3</xdr:row>
      <xdr:rowOff>76200</xdr:rowOff>
    </xdr:to>
    <xdr:sp macro="" textlink="'2.確認'!BC104">
      <xdr:nvSpPr>
        <xdr:cNvPr id="11" name="Text Box 5">
          <a:extLst>
            <a:ext uri="{FF2B5EF4-FFF2-40B4-BE49-F238E27FC236}">
              <a16:creationId xmlns:a16="http://schemas.microsoft.com/office/drawing/2014/main" id="{00000000-0008-0000-0700-00000B000000}"/>
            </a:ext>
          </a:extLst>
        </xdr:cNvPr>
        <xdr:cNvSpPr txBox="1">
          <a:spLocks noChangeArrowheads="1"/>
        </xdr:cNvSpPr>
      </xdr:nvSpPr>
      <xdr:spPr bwMode="auto">
        <a:xfrm>
          <a:off x="7572375" y="247650"/>
          <a:ext cx="657225" cy="33337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9E930736-AF27-46E8-94CA-2B4F890F83F3}" type="TxLink">
            <a:rPr lang="ja-JP" altLang="en-US" sz="1400" b="1" i="0" u="none" strike="noStrike" baseline="0">
              <a:solidFill>
                <a:srgbClr val="000000"/>
              </a:solidFill>
              <a:latin typeface="ＭＳ Ｐゴシック"/>
              <a:ea typeface="ＭＳ Ｐゴシック"/>
            </a:rPr>
            <a:pPr algn="ctr" rtl="0">
              <a:defRPr sz="1000"/>
            </a:pPr>
            <a:t>確認2</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190499</xdr:colOff>
      <xdr:row>36</xdr:row>
      <xdr:rowOff>156882</xdr:rowOff>
    </xdr:from>
    <xdr:to>
      <xdr:col>5</xdr:col>
      <xdr:colOff>11206</xdr:colOff>
      <xdr:row>38</xdr:row>
      <xdr:rowOff>56030</xdr:rowOff>
    </xdr:to>
    <xdr:sp macro="" textlink="">
      <xdr:nvSpPr>
        <xdr:cNvPr id="12" name="正方形/長方形 11" hidden="1">
          <a:extLst>
            <a:ext uri="{FF2B5EF4-FFF2-40B4-BE49-F238E27FC236}">
              <a16:creationId xmlns:a16="http://schemas.microsoft.com/office/drawing/2014/main" id="{00000000-0008-0000-0700-00000C000000}"/>
            </a:ext>
          </a:extLst>
        </xdr:cNvPr>
        <xdr:cNvSpPr/>
      </xdr:nvSpPr>
      <xdr:spPr bwMode="auto">
        <a:xfrm>
          <a:off x="2879911" y="3518647"/>
          <a:ext cx="3473824" cy="235324"/>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0</xdr:colOff>
      <xdr:row>38</xdr:row>
      <xdr:rowOff>414618</xdr:rowOff>
    </xdr:from>
    <xdr:to>
      <xdr:col>5</xdr:col>
      <xdr:colOff>33618</xdr:colOff>
      <xdr:row>39</xdr:row>
      <xdr:rowOff>414618</xdr:rowOff>
    </xdr:to>
    <xdr:sp macro="" textlink="">
      <xdr:nvSpPr>
        <xdr:cNvPr id="13" name="正方形/長方形 12" hidden="1">
          <a:extLst>
            <a:ext uri="{FF2B5EF4-FFF2-40B4-BE49-F238E27FC236}">
              <a16:creationId xmlns:a16="http://schemas.microsoft.com/office/drawing/2014/main" id="{00000000-0008-0000-0700-00000D000000}"/>
            </a:ext>
          </a:extLst>
        </xdr:cNvPr>
        <xdr:cNvSpPr/>
      </xdr:nvSpPr>
      <xdr:spPr bwMode="auto">
        <a:xfrm>
          <a:off x="280147" y="4112559"/>
          <a:ext cx="6096000" cy="459441"/>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275665</xdr:colOff>
      <xdr:row>48</xdr:row>
      <xdr:rowOff>1</xdr:rowOff>
    </xdr:from>
    <xdr:to>
      <xdr:col>5</xdr:col>
      <xdr:colOff>510</xdr:colOff>
      <xdr:row>63</xdr:row>
      <xdr:rowOff>33618</xdr:rowOff>
    </xdr:to>
    <xdr:sp macro="" textlink="">
      <xdr:nvSpPr>
        <xdr:cNvPr id="14" name="正方形/長方形 13" hidden="1">
          <a:extLst>
            <a:ext uri="{FF2B5EF4-FFF2-40B4-BE49-F238E27FC236}">
              <a16:creationId xmlns:a16="http://schemas.microsoft.com/office/drawing/2014/main" id="{00000000-0008-0000-0700-00000E000000}"/>
            </a:ext>
          </a:extLst>
        </xdr:cNvPr>
        <xdr:cNvSpPr/>
      </xdr:nvSpPr>
      <xdr:spPr bwMode="auto">
        <a:xfrm>
          <a:off x="275665" y="5625354"/>
          <a:ext cx="6067374" cy="72838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11206</xdr:colOff>
      <xdr:row>71</xdr:row>
      <xdr:rowOff>156883</xdr:rowOff>
    </xdr:from>
    <xdr:to>
      <xdr:col>5</xdr:col>
      <xdr:colOff>16198</xdr:colOff>
      <xdr:row>73</xdr:row>
      <xdr:rowOff>56031</xdr:rowOff>
    </xdr:to>
    <xdr:sp macro="" textlink="">
      <xdr:nvSpPr>
        <xdr:cNvPr id="16" name="正方形/長方形 15" hidden="1">
          <a:extLst>
            <a:ext uri="{FF2B5EF4-FFF2-40B4-BE49-F238E27FC236}">
              <a16:creationId xmlns:a16="http://schemas.microsoft.com/office/drawing/2014/main" id="{00000000-0008-0000-0700-000010000000}"/>
            </a:ext>
          </a:extLst>
        </xdr:cNvPr>
        <xdr:cNvSpPr/>
      </xdr:nvSpPr>
      <xdr:spPr bwMode="auto">
        <a:xfrm>
          <a:off x="291353" y="8348383"/>
          <a:ext cx="6067374" cy="235324"/>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11206</xdr:colOff>
      <xdr:row>84</xdr:row>
      <xdr:rowOff>22411</xdr:rowOff>
    </xdr:from>
    <xdr:to>
      <xdr:col>5</xdr:col>
      <xdr:colOff>16198</xdr:colOff>
      <xdr:row>97</xdr:row>
      <xdr:rowOff>44823</xdr:rowOff>
    </xdr:to>
    <xdr:sp macro="" textlink="">
      <xdr:nvSpPr>
        <xdr:cNvPr id="17" name="正方形/長方形 16" hidden="1">
          <a:extLst>
            <a:ext uri="{FF2B5EF4-FFF2-40B4-BE49-F238E27FC236}">
              <a16:creationId xmlns:a16="http://schemas.microsoft.com/office/drawing/2014/main" id="{00000000-0008-0000-0700-000011000000}"/>
            </a:ext>
          </a:extLst>
        </xdr:cNvPr>
        <xdr:cNvSpPr/>
      </xdr:nvSpPr>
      <xdr:spPr bwMode="auto">
        <a:xfrm>
          <a:off x="291353" y="10936940"/>
          <a:ext cx="6067374" cy="2386854"/>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201706</xdr:colOff>
      <xdr:row>112</xdr:row>
      <xdr:rowOff>134469</xdr:rowOff>
    </xdr:from>
    <xdr:to>
      <xdr:col>4</xdr:col>
      <xdr:colOff>3384176</xdr:colOff>
      <xdr:row>115</xdr:row>
      <xdr:rowOff>33617</xdr:rowOff>
    </xdr:to>
    <xdr:sp macro="" textlink="">
      <xdr:nvSpPr>
        <xdr:cNvPr id="18" name="正方形/長方形 17" hidden="1">
          <a:extLst>
            <a:ext uri="{FF2B5EF4-FFF2-40B4-BE49-F238E27FC236}">
              <a16:creationId xmlns:a16="http://schemas.microsoft.com/office/drawing/2014/main" id="{00000000-0008-0000-0700-000012000000}"/>
            </a:ext>
          </a:extLst>
        </xdr:cNvPr>
        <xdr:cNvSpPr/>
      </xdr:nvSpPr>
      <xdr:spPr bwMode="auto">
        <a:xfrm>
          <a:off x="201706" y="15957175"/>
          <a:ext cx="6129617" cy="582707"/>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50</xdr:row>
      <xdr:rowOff>76200</xdr:rowOff>
    </xdr:from>
    <xdr:to>
      <xdr:col>10</xdr:col>
      <xdr:colOff>9525</xdr:colOff>
      <xdr:row>50</xdr:row>
      <xdr:rowOff>76200</xdr:rowOff>
    </xdr:to>
    <xdr:sp macro="" textlink="">
      <xdr:nvSpPr>
        <xdr:cNvPr id="79873" name="Line 3">
          <a:extLst>
            <a:ext uri="{FF2B5EF4-FFF2-40B4-BE49-F238E27FC236}">
              <a16:creationId xmlns:a16="http://schemas.microsoft.com/office/drawing/2014/main" id="{00000000-0008-0000-0800-000001380100}"/>
            </a:ext>
          </a:extLst>
        </xdr:cNvPr>
        <xdr:cNvSpPr>
          <a:spLocks noChangeShapeType="1"/>
        </xdr:cNvSpPr>
      </xdr:nvSpPr>
      <xdr:spPr bwMode="auto">
        <a:xfrm flipH="1" flipV="1">
          <a:off x="5200650" y="7077075"/>
          <a:ext cx="9048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95250</xdr:colOff>
      <xdr:row>71</xdr:row>
      <xdr:rowOff>28575</xdr:rowOff>
    </xdr:from>
    <xdr:to>
      <xdr:col>10</xdr:col>
      <xdr:colOff>247650</xdr:colOff>
      <xdr:row>84</xdr:row>
      <xdr:rowOff>9525</xdr:rowOff>
    </xdr:to>
    <xdr:sp macro="" textlink="">
      <xdr:nvSpPr>
        <xdr:cNvPr id="79874" name="AutoShape 4">
          <a:extLst>
            <a:ext uri="{FF2B5EF4-FFF2-40B4-BE49-F238E27FC236}">
              <a16:creationId xmlns:a16="http://schemas.microsoft.com/office/drawing/2014/main" id="{00000000-0008-0000-0800-000002380100}"/>
            </a:ext>
          </a:extLst>
        </xdr:cNvPr>
        <xdr:cNvSpPr>
          <a:spLocks/>
        </xdr:cNvSpPr>
      </xdr:nvSpPr>
      <xdr:spPr bwMode="auto">
        <a:xfrm>
          <a:off x="6191250" y="10382250"/>
          <a:ext cx="152400" cy="2152650"/>
        </a:xfrm>
        <a:prstGeom prst="rightBrace">
          <a:avLst>
            <a:gd name="adj1" fmla="val 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390525</xdr:colOff>
      <xdr:row>77</xdr:row>
      <xdr:rowOff>104775</xdr:rowOff>
    </xdr:from>
    <xdr:to>
      <xdr:col>10</xdr:col>
      <xdr:colOff>1114425</xdr:colOff>
      <xdr:row>78</xdr:row>
      <xdr:rowOff>247650</xdr:rowOff>
    </xdr:to>
    <xdr:sp macro="" textlink="">
      <xdr:nvSpPr>
        <xdr:cNvPr id="42063" name="Text Box 5">
          <a:extLst>
            <a:ext uri="{FF2B5EF4-FFF2-40B4-BE49-F238E27FC236}">
              <a16:creationId xmlns:a16="http://schemas.microsoft.com/office/drawing/2014/main" id="{00000000-0008-0000-0800-00004FA40000}"/>
            </a:ext>
          </a:extLst>
        </xdr:cNvPr>
        <xdr:cNvSpPr txBox="1">
          <a:spLocks noChangeArrowheads="1"/>
        </xdr:cNvSpPr>
      </xdr:nvSpPr>
      <xdr:spPr bwMode="auto">
        <a:xfrm>
          <a:off x="6486525" y="1307782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10</xdr:col>
      <xdr:colOff>9525</xdr:colOff>
      <xdr:row>7</xdr:row>
      <xdr:rowOff>142875</xdr:rowOff>
    </xdr:from>
    <xdr:to>
      <xdr:col>10</xdr:col>
      <xdr:colOff>666750</xdr:colOff>
      <xdr:row>9</xdr:row>
      <xdr:rowOff>133350</xdr:rowOff>
    </xdr:to>
    <xdr:sp macro="" textlink="'2.確認'!$BC$115">
      <xdr:nvSpPr>
        <xdr:cNvPr id="42064" name="Text Box 6">
          <a:extLst>
            <a:ext uri="{FF2B5EF4-FFF2-40B4-BE49-F238E27FC236}">
              <a16:creationId xmlns:a16="http://schemas.microsoft.com/office/drawing/2014/main" id="{00000000-0008-0000-0800-000050A40000}"/>
            </a:ext>
          </a:extLst>
        </xdr:cNvPr>
        <xdr:cNvSpPr txBox="1">
          <a:spLocks noChangeArrowheads="1"/>
        </xdr:cNvSpPr>
      </xdr:nvSpPr>
      <xdr:spPr bwMode="auto">
        <a:xfrm>
          <a:off x="6105525" y="14287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44EF1EB-58A1-42BF-A64E-AC5F6550908B}" type="TxLink">
            <a:rPr lang="ja-JP" altLang="en-US" sz="1400" b="1" i="0" u="none" strike="noStrike" baseline="0">
              <a:solidFill>
                <a:srgbClr val="000000"/>
              </a:solidFill>
              <a:latin typeface="ＭＳ Ｐゴシック"/>
              <a:ea typeface="ＭＳ Ｐゴシック"/>
            </a:rPr>
            <a:pPr algn="ctr" rtl="0">
              <a:defRPr sz="1000"/>
            </a:pPr>
            <a:t>確認9</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9525</xdr:colOff>
      <xdr:row>5</xdr:row>
      <xdr:rowOff>66675</xdr:rowOff>
    </xdr:from>
    <xdr:to>
      <xdr:col>10</xdr:col>
      <xdr:colOff>666750</xdr:colOff>
      <xdr:row>6</xdr:row>
      <xdr:rowOff>152400</xdr:rowOff>
    </xdr:to>
    <xdr:sp macro="" textlink="'2.確認'!$BC$112">
      <xdr:nvSpPr>
        <xdr:cNvPr id="42065" name="Text Box 7">
          <a:extLst>
            <a:ext uri="{FF2B5EF4-FFF2-40B4-BE49-F238E27FC236}">
              <a16:creationId xmlns:a16="http://schemas.microsoft.com/office/drawing/2014/main" id="{00000000-0008-0000-0800-000051A40000}"/>
            </a:ext>
          </a:extLst>
        </xdr:cNvPr>
        <xdr:cNvSpPr txBox="1">
          <a:spLocks noChangeArrowheads="1"/>
        </xdr:cNvSpPr>
      </xdr:nvSpPr>
      <xdr:spPr bwMode="auto">
        <a:xfrm>
          <a:off x="6105525" y="9334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0998DAD-BA49-44F5-B2C4-02B7B9174FAF}" type="TxLink">
            <a:rPr lang="ja-JP" altLang="en-US" sz="1400" b="1" i="0" u="none" strike="noStrike" baseline="0">
              <a:solidFill>
                <a:srgbClr val="000000"/>
              </a:solidFill>
              <a:latin typeface="ＭＳ Ｐゴシック"/>
              <a:ea typeface="ＭＳ Ｐゴシック"/>
            </a:rPr>
            <a:pPr algn="ctr" rtl="0">
              <a:defRPr sz="1000"/>
            </a:pPr>
            <a:t>確認8</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9525</xdr:colOff>
      <xdr:row>12</xdr:row>
      <xdr:rowOff>123825</xdr:rowOff>
    </xdr:from>
    <xdr:to>
      <xdr:col>10</xdr:col>
      <xdr:colOff>666750</xdr:colOff>
      <xdr:row>14</xdr:row>
      <xdr:rowOff>114300</xdr:rowOff>
    </xdr:to>
    <xdr:sp macro="" textlink="'2.確認'!$BC$118">
      <xdr:nvSpPr>
        <xdr:cNvPr id="42066" name="Text Box 8">
          <a:extLst>
            <a:ext uri="{FF2B5EF4-FFF2-40B4-BE49-F238E27FC236}">
              <a16:creationId xmlns:a16="http://schemas.microsoft.com/office/drawing/2014/main" id="{00000000-0008-0000-0800-000052A40000}"/>
            </a:ext>
          </a:extLst>
        </xdr:cNvPr>
        <xdr:cNvSpPr txBox="1">
          <a:spLocks noChangeArrowheads="1"/>
        </xdr:cNvSpPr>
      </xdr:nvSpPr>
      <xdr:spPr bwMode="auto">
        <a:xfrm>
          <a:off x="6105525" y="19240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82943B47-F808-48CF-A682-88AF95FAA389}" type="TxLink">
            <a:rPr lang="ja-JP" altLang="en-US" sz="1400" b="1" i="0" u="none" strike="noStrike" baseline="0">
              <a:solidFill>
                <a:srgbClr val="000000"/>
              </a:solidFill>
              <a:latin typeface="ＭＳ Ｐゴシック"/>
              <a:ea typeface="ＭＳ Ｐゴシック"/>
            </a:rPr>
            <a:pPr algn="ctr" rtl="0">
              <a:defRPr sz="1000"/>
            </a:pPr>
            <a:t>確認10</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0</xdr:colOff>
      <xdr:row>5</xdr:row>
      <xdr:rowOff>228600</xdr:rowOff>
    </xdr:from>
    <xdr:to>
      <xdr:col>10</xdr:col>
      <xdr:colOff>0</xdr:colOff>
      <xdr:row>7</xdr:row>
      <xdr:rowOff>57150</xdr:rowOff>
    </xdr:to>
    <xdr:sp macro="" textlink="">
      <xdr:nvSpPr>
        <xdr:cNvPr id="79879" name="Line 9">
          <a:extLst>
            <a:ext uri="{FF2B5EF4-FFF2-40B4-BE49-F238E27FC236}">
              <a16:creationId xmlns:a16="http://schemas.microsoft.com/office/drawing/2014/main" id="{00000000-0008-0000-0800-000007380100}"/>
            </a:ext>
          </a:extLst>
        </xdr:cNvPr>
        <xdr:cNvSpPr>
          <a:spLocks noChangeShapeType="1"/>
        </xdr:cNvSpPr>
      </xdr:nvSpPr>
      <xdr:spPr bwMode="auto">
        <a:xfrm flipH="1">
          <a:off x="5200650" y="942975"/>
          <a:ext cx="89535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8</xdr:row>
      <xdr:rowOff>114300</xdr:rowOff>
    </xdr:from>
    <xdr:to>
      <xdr:col>10</xdr:col>
      <xdr:colOff>19050</xdr:colOff>
      <xdr:row>9</xdr:row>
      <xdr:rowOff>66675</xdr:rowOff>
    </xdr:to>
    <xdr:sp macro="" textlink="">
      <xdr:nvSpPr>
        <xdr:cNvPr id="79880" name="Line 10">
          <a:extLst>
            <a:ext uri="{FF2B5EF4-FFF2-40B4-BE49-F238E27FC236}">
              <a16:creationId xmlns:a16="http://schemas.microsoft.com/office/drawing/2014/main" id="{00000000-0008-0000-0800-000008380100}"/>
            </a:ext>
          </a:extLst>
        </xdr:cNvPr>
        <xdr:cNvSpPr>
          <a:spLocks noChangeShapeType="1"/>
        </xdr:cNvSpPr>
      </xdr:nvSpPr>
      <xdr:spPr bwMode="auto">
        <a:xfrm flipH="1">
          <a:off x="5229225" y="1419225"/>
          <a:ext cx="885825" cy="1238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12</xdr:row>
      <xdr:rowOff>95250</xdr:rowOff>
    </xdr:from>
    <xdr:to>
      <xdr:col>10</xdr:col>
      <xdr:colOff>19050</xdr:colOff>
      <xdr:row>13</xdr:row>
      <xdr:rowOff>104775</xdr:rowOff>
    </xdr:to>
    <xdr:sp macro="" textlink="">
      <xdr:nvSpPr>
        <xdr:cNvPr id="79881" name="Line 11">
          <a:extLst>
            <a:ext uri="{FF2B5EF4-FFF2-40B4-BE49-F238E27FC236}">
              <a16:creationId xmlns:a16="http://schemas.microsoft.com/office/drawing/2014/main" id="{00000000-0008-0000-0800-000009380100}"/>
            </a:ext>
          </a:extLst>
        </xdr:cNvPr>
        <xdr:cNvSpPr>
          <a:spLocks noChangeShapeType="1"/>
        </xdr:cNvSpPr>
      </xdr:nvSpPr>
      <xdr:spPr bwMode="auto">
        <a:xfrm flipH="1" flipV="1">
          <a:off x="5219700" y="1743075"/>
          <a:ext cx="89535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52</xdr:row>
      <xdr:rowOff>95250</xdr:rowOff>
    </xdr:from>
    <xdr:to>
      <xdr:col>10</xdr:col>
      <xdr:colOff>28575</xdr:colOff>
      <xdr:row>52</xdr:row>
      <xdr:rowOff>152400</xdr:rowOff>
    </xdr:to>
    <xdr:sp macro="" textlink="">
      <xdr:nvSpPr>
        <xdr:cNvPr id="79882" name="Line 13">
          <a:extLst>
            <a:ext uri="{FF2B5EF4-FFF2-40B4-BE49-F238E27FC236}">
              <a16:creationId xmlns:a16="http://schemas.microsoft.com/office/drawing/2014/main" id="{00000000-0008-0000-0800-00000A380100}"/>
            </a:ext>
          </a:extLst>
        </xdr:cNvPr>
        <xdr:cNvSpPr>
          <a:spLocks noChangeShapeType="1"/>
        </xdr:cNvSpPr>
      </xdr:nvSpPr>
      <xdr:spPr bwMode="auto">
        <a:xfrm flipH="1" flipV="1">
          <a:off x="5219700" y="7439025"/>
          <a:ext cx="904875" cy="571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40</xdr:row>
      <xdr:rowOff>57150</xdr:rowOff>
    </xdr:from>
    <xdr:to>
      <xdr:col>10</xdr:col>
      <xdr:colOff>19050</xdr:colOff>
      <xdr:row>41</xdr:row>
      <xdr:rowOff>85725</xdr:rowOff>
    </xdr:to>
    <xdr:sp macro="" textlink="">
      <xdr:nvSpPr>
        <xdr:cNvPr id="79883" name="Line 17">
          <a:extLst>
            <a:ext uri="{FF2B5EF4-FFF2-40B4-BE49-F238E27FC236}">
              <a16:creationId xmlns:a16="http://schemas.microsoft.com/office/drawing/2014/main" id="{00000000-0008-0000-0800-00000B380100}"/>
            </a:ext>
          </a:extLst>
        </xdr:cNvPr>
        <xdr:cNvSpPr>
          <a:spLocks noChangeShapeType="1"/>
        </xdr:cNvSpPr>
      </xdr:nvSpPr>
      <xdr:spPr bwMode="auto">
        <a:xfrm flipH="1">
          <a:off x="5219700" y="5133975"/>
          <a:ext cx="8953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19049</xdr:colOff>
      <xdr:row>45</xdr:row>
      <xdr:rowOff>228599</xdr:rowOff>
    </xdr:from>
    <xdr:to>
      <xdr:col>10</xdr:col>
      <xdr:colOff>19049</xdr:colOff>
      <xdr:row>47</xdr:row>
      <xdr:rowOff>123824</xdr:rowOff>
    </xdr:to>
    <xdr:sp macro="" textlink="">
      <xdr:nvSpPr>
        <xdr:cNvPr id="79884" name="Line 19">
          <a:extLst>
            <a:ext uri="{FF2B5EF4-FFF2-40B4-BE49-F238E27FC236}">
              <a16:creationId xmlns:a16="http://schemas.microsoft.com/office/drawing/2014/main" id="{00000000-0008-0000-0800-00000C380100}"/>
            </a:ext>
          </a:extLst>
        </xdr:cNvPr>
        <xdr:cNvSpPr>
          <a:spLocks noChangeShapeType="1"/>
        </xdr:cNvSpPr>
      </xdr:nvSpPr>
      <xdr:spPr bwMode="auto">
        <a:xfrm flipH="1">
          <a:off x="6038849" y="7667624"/>
          <a:ext cx="895350" cy="4667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47</xdr:row>
      <xdr:rowOff>19050</xdr:rowOff>
    </xdr:from>
    <xdr:to>
      <xdr:col>10</xdr:col>
      <xdr:colOff>9525</xdr:colOff>
      <xdr:row>48</xdr:row>
      <xdr:rowOff>219075</xdr:rowOff>
    </xdr:to>
    <xdr:sp macro="" textlink="">
      <xdr:nvSpPr>
        <xdr:cNvPr id="79885" name="Line 23">
          <a:extLst>
            <a:ext uri="{FF2B5EF4-FFF2-40B4-BE49-F238E27FC236}">
              <a16:creationId xmlns:a16="http://schemas.microsoft.com/office/drawing/2014/main" id="{00000000-0008-0000-0800-00000D380100}"/>
            </a:ext>
          </a:extLst>
        </xdr:cNvPr>
        <xdr:cNvSpPr>
          <a:spLocks noChangeShapeType="1"/>
        </xdr:cNvSpPr>
      </xdr:nvSpPr>
      <xdr:spPr bwMode="auto">
        <a:xfrm flipH="1">
          <a:off x="5219700" y="6296025"/>
          <a:ext cx="885825" cy="3714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48</xdr:row>
      <xdr:rowOff>276225</xdr:rowOff>
    </xdr:from>
    <xdr:to>
      <xdr:col>10</xdr:col>
      <xdr:colOff>19050</xdr:colOff>
      <xdr:row>49</xdr:row>
      <xdr:rowOff>95250</xdr:rowOff>
    </xdr:to>
    <xdr:sp macro="" textlink="">
      <xdr:nvSpPr>
        <xdr:cNvPr id="79886" name="Line 24">
          <a:extLst>
            <a:ext uri="{FF2B5EF4-FFF2-40B4-BE49-F238E27FC236}">
              <a16:creationId xmlns:a16="http://schemas.microsoft.com/office/drawing/2014/main" id="{00000000-0008-0000-0800-00000E380100}"/>
            </a:ext>
          </a:extLst>
        </xdr:cNvPr>
        <xdr:cNvSpPr>
          <a:spLocks noChangeShapeType="1"/>
        </xdr:cNvSpPr>
      </xdr:nvSpPr>
      <xdr:spPr bwMode="auto">
        <a:xfrm flipH="1">
          <a:off x="5210175" y="6724650"/>
          <a:ext cx="904875"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161925</xdr:rowOff>
    </xdr:from>
    <xdr:to>
      <xdr:col>10</xdr:col>
      <xdr:colOff>790575</xdr:colOff>
      <xdr:row>55</xdr:row>
      <xdr:rowOff>476250</xdr:rowOff>
    </xdr:to>
    <xdr:sp macro="" textlink="">
      <xdr:nvSpPr>
        <xdr:cNvPr id="42079" name="Text Box 25">
          <a:extLst>
            <a:ext uri="{FF2B5EF4-FFF2-40B4-BE49-F238E27FC236}">
              <a16:creationId xmlns:a16="http://schemas.microsoft.com/office/drawing/2014/main" id="{00000000-0008-0000-0800-00005FA40000}"/>
            </a:ext>
          </a:extLst>
        </xdr:cNvPr>
        <xdr:cNvSpPr txBox="1">
          <a:spLocks noChangeArrowheads="1"/>
        </xdr:cNvSpPr>
      </xdr:nvSpPr>
      <xdr:spPr bwMode="auto">
        <a:xfrm>
          <a:off x="6105525" y="8686800"/>
          <a:ext cx="78105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9525</xdr:colOff>
      <xdr:row>43</xdr:row>
      <xdr:rowOff>95250</xdr:rowOff>
    </xdr:from>
    <xdr:to>
      <xdr:col>10</xdr:col>
      <xdr:colOff>0</xdr:colOff>
      <xdr:row>43</xdr:row>
      <xdr:rowOff>114300</xdr:rowOff>
    </xdr:to>
    <xdr:sp macro="" textlink="">
      <xdr:nvSpPr>
        <xdr:cNvPr id="79888" name="Line 26">
          <a:extLst>
            <a:ext uri="{FF2B5EF4-FFF2-40B4-BE49-F238E27FC236}">
              <a16:creationId xmlns:a16="http://schemas.microsoft.com/office/drawing/2014/main" id="{00000000-0008-0000-0800-000010380100}"/>
            </a:ext>
          </a:extLst>
        </xdr:cNvPr>
        <xdr:cNvSpPr>
          <a:spLocks noChangeShapeType="1"/>
        </xdr:cNvSpPr>
      </xdr:nvSpPr>
      <xdr:spPr bwMode="auto">
        <a:xfrm flipH="1">
          <a:off x="5210175" y="5514975"/>
          <a:ext cx="885825" cy="190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30256</xdr:colOff>
      <xdr:row>49</xdr:row>
      <xdr:rowOff>114300</xdr:rowOff>
    </xdr:from>
    <xdr:to>
      <xdr:col>10</xdr:col>
      <xdr:colOff>811306</xdr:colOff>
      <xdr:row>51</xdr:row>
      <xdr:rowOff>104775</xdr:rowOff>
    </xdr:to>
    <xdr:sp macro="" textlink="'2.確認'!$BC$179">
      <xdr:nvSpPr>
        <xdr:cNvPr id="42113" name="Text Box 12">
          <a:extLst>
            <a:ext uri="{FF2B5EF4-FFF2-40B4-BE49-F238E27FC236}">
              <a16:creationId xmlns:a16="http://schemas.microsoft.com/office/drawing/2014/main" id="{00000000-0008-0000-0800-000081A40000}"/>
            </a:ext>
          </a:extLst>
        </xdr:cNvPr>
        <xdr:cNvSpPr txBox="1">
          <a:spLocks noChangeArrowheads="1"/>
        </xdr:cNvSpPr>
      </xdr:nvSpPr>
      <xdr:spPr bwMode="auto">
        <a:xfrm>
          <a:off x="6137462" y="6692153"/>
          <a:ext cx="781050"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EB8FF1D1-DEE3-4C0C-BBB0-B483848C08C0}" type="TxLink">
            <a:rPr lang="ja-JP" altLang="en-US" sz="1400" b="1" i="0" u="none" strike="noStrike" baseline="0">
              <a:solidFill>
                <a:srgbClr val="000000"/>
              </a:solidFill>
              <a:latin typeface="ＭＳ Ｐゴシック"/>
              <a:ea typeface="ＭＳ Ｐゴシック"/>
            </a:rPr>
            <a:pPr algn="ctr" rtl="0">
              <a:defRPr sz="1000"/>
            </a:pPr>
            <a:t>確認32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39</xdr:row>
      <xdr:rowOff>57150</xdr:rowOff>
    </xdr:from>
    <xdr:to>
      <xdr:col>10</xdr:col>
      <xdr:colOff>792256</xdr:colOff>
      <xdr:row>41</xdr:row>
      <xdr:rowOff>49050</xdr:rowOff>
    </xdr:to>
    <xdr:sp macro="" textlink="'2.確認'!$BC$139">
      <xdr:nvSpPr>
        <xdr:cNvPr id="42114" name="Text Box 16">
          <a:extLst>
            <a:ext uri="{FF2B5EF4-FFF2-40B4-BE49-F238E27FC236}">
              <a16:creationId xmlns:a16="http://schemas.microsoft.com/office/drawing/2014/main" id="{00000000-0008-0000-0800-000082A40000}"/>
            </a:ext>
          </a:extLst>
        </xdr:cNvPr>
        <xdr:cNvSpPr txBox="1">
          <a:spLocks noChangeArrowheads="1"/>
        </xdr:cNvSpPr>
      </xdr:nvSpPr>
      <xdr:spPr bwMode="auto">
        <a:xfrm>
          <a:off x="6945406" y="6296025"/>
          <a:ext cx="762000" cy="33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9FA79C08-AD46-450A-BA01-7A75FEB3644E}" type="TxLink">
            <a:rPr lang="ja-JP" altLang="en-US" sz="1400" b="1" i="0" u="none" strike="noStrike" baseline="0">
              <a:solidFill>
                <a:srgbClr val="000000"/>
              </a:solidFill>
              <a:latin typeface="ＭＳ Ｐゴシック"/>
              <a:ea typeface="ＭＳ Ｐゴシック"/>
            </a:rPr>
            <a:pPr algn="ctr" rtl="0">
              <a:defRPr sz="1000"/>
            </a:pPr>
            <a:t>確認21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46</xdr:row>
      <xdr:rowOff>57150</xdr:rowOff>
    </xdr:from>
    <xdr:to>
      <xdr:col>10</xdr:col>
      <xdr:colOff>792256</xdr:colOff>
      <xdr:row>47</xdr:row>
      <xdr:rowOff>163350</xdr:rowOff>
    </xdr:to>
    <xdr:sp macro="" textlink="'2.確認'!$BC$164">
      <xdr:nvSpPr>
        <xdr:cNvPr id="42115" name="Text Box 20">
          <a:extLst>
            <a:ext uri="{FF2B5EF4-FFF2-40B4-BE49-F238E27FC236}">
              <a16:creationId xmlns:a16="http://schemas.microsoft.com/office/drawing/2014/main" id="{00000000-0008-0000-0800-000083A40000}"/>
            </a:ext>
          </a:extLst>
        </xdr:cNvPr>
        <xdr:cNvSpPr txBox="1">
          <a:spLocks noChangeArrowheads="1"/>
        </xdr:cNvSpPr>
      </xdr:nvSpPr>
      <xdr:spPr bwMode="auto">
        <a:xfrm>
          <a:off x="6945406" y="7839075"/>
          <a:ext cx="76200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3E12B8FC-7B0F-4D3F-ADA2-C1371F88A481}" type="TxLink">
            <a:rPr lang="ja-JP" altLang="en-US" sz="1400" b="1" i="0" u="none" strike="noStrike" baseline="0">
              <a:solidFill>
                <a:srgbClr val="000000"/>
              </a:solidFill>
              <a:latin typeface="ＭＳ Ｐゴシック"/>
              <a:ea typeface="ＭＳ Ｐゴシック"/>
            </a:rPr>
            <a:pPr algn="ctr" rtl="0">
              <a:defRPr sz="1000"/>
            </a:pPr>
            <a:t>確認30</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48</xdr:row>
      <xdr:rowOff>95250</xdr:rowOff>
    </xdr:from>
    <xdr:to>
      <xdr:col>10</xdr:col>
      <xdr:colOff>792256</xdr:colOff>
      <xdr:row>49</xdr:row>
      <xdr:rowOff>47625</xdr:rowOff>
    </xdr:to>
    <xdr:sp macro="" textlink="'2.確認'!$BC$172">
      <xdr:nvSpPr>
        <xdr:cNvPr id="42116" name="Text Box 21">
          <a:extLst>
            <a:ext uri="{FF2B5EF4-FFF2-40B4-BE49-F238E27FC236}">
              <a16:creationId xmlns:a16="http://schemas.microsoft.com/office/drawing/2014/main" id="{00000000-0008-0000-0800-000084A40000}"/>
            </a:ext>
          </a:extLst>
        </xdr:cNvPr>
        <xdr:cNvSpPr txBox="1">
          <a:spLocks noChangeArrowheads="1"/>
        </xdr:cNvSpPr>
      </xdr:nvSpPr>
      <xdr:spPr bwMode="auto">
        <a:xfrm>
          <a:off x="6137462" y="6292103"/>
          <a:ext cx="7620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DC2E89A-1C15-4E8D-8914-3A747E87E502}" type="TxLink">
            <a:rPr lang="ja-JP" altLang="en-US" sz="1400" b="1" i="0" u="none" strike="noStrike" baseline="0">
              <a:solidFill>
                <a:srgbClr val="000000"/>
              </a:solidFill>
              <a:latin typeface="ＭＳ Ｐゴシック"/>
              <a:ea typeface="ＭＳ Ｐゴシック"/>
            </a:rPr>
            <a:pPr algn="ctr" rtl="0">
              <a:defRPr sz="1000"/>
            </a:pPr>
            <a:t>確認31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52</xdr:row>
      <xdr:rowOff>19050</xdr:rowOff>
    </xdr:from>
    <xdr:to>
      <xdr:col>10</xdr:col>
      <xdr:colOff>811306</xdr:colOff>
      <xdr:row>53</xdr:row>
      <xdr:rowOff>161925</xdr:rowOff>
    </xdr:to>
    <xdr:sp macro="" textlink="'2.確認'!$BC$107">
      <xdr:nvSpPr>
        <xdr:cNvPr id="42117" name="Text Box 25">
          <a:extLst>
            <a:ext uri="{FF2B5EF4-FFF2-40B4-BE49-F238E27FC236}">
              <a16:creationId xmlns:a16="http://schemas.microsoft.com/office/drawing/2014/main" id="{00000000-0008-0000-0800-000085A40000}"/>
            </a:ext>
          </a:extLst>
        </xdr:cNvPr>
        <xdr:cNvSpPr txBox="1">
          <a:spLocks noChangeArrowheads="1"/>
        </xdr:cNvSpPr>
      </xdr:nvSpPr>
      <xdr:spPr bwMode="auto">
        <a:xfrm>
          <a:off x="6137462" y="7101168"/>
          <a:ext cx="781050" cy="310963"/>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F57969F-4FBE-4BC7-96AA-786AEC003E31}" type="TxLink">
            <a:rPr lang="ja-JP" altLang="en-US" sz="1400" b="1" i="0" u="none" strike="noStrike" baseline="0">
              <a:solidFill>
                <a:srgbClr val="000000"/>
              </a:solidFill>
              <a:latin typeface="ＭＳ Ｐゴシック"/>
              <a:ea typeface="ＭＳ Ｐゴシック"/>
            </a:rPr>
            <a:pPr algn="ctr" rtl="0">
              <a:defRPr sz="1000"/>
            </a:pPr>
            <a:t>確認4</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45</xdr:row>
      <xdr:rowOff>0</xdr:rowOff>
    </xdr:from>
    <xdr:to>
      <xdr:col>10</xdr:col>
      <xdr:colOff>792256</xdr:colOff>
      <xdr:row>45</xdr:row>
      <xdr:rowOff>304800</xdr:rowOff>
    </xdr:to>
    <xdr:sp macro="" textlink="'2.確認'!$BC$162">
      <xdr:nvSpPr>
        <xdr:cNvPr id="42118" name="Text Box 29">
          <a:extLst>
            <a:ext uri="{FF2B5EF4-FFF2-40B4-BE49-F238E27FC236}">
              <a16:creationId xmlns:a16="http://schemas.microsoft.com/office/drawing/2014/main" id="{00000000-0008-0000-0800-000086A40000}"/>
            </a:ext>
          </a:extLst>
        </xdr:cNvPr>
        <xdr:cNvSpPr txBox="1">
          <a:spLocks noChangeArrowheads="1"/>
        </xdr:cNvSpPr>
      </xdr:nvSpPr>
      <xdr:spPr bwMode="auto">
        <a:xfrm>
          <a:off x="6945406" y="7439025"/>
          <a:ext cx="76200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9C7FABB1-E89F-4954-AA97-DD86FEA048DE}" type="TxLink">
            <a:rPr lang="ja-JP" altLang="en-US" sz="1400" b="1" i="0" u="none" strike="noStrike" baseline="0">
              <a:solidFill>
                <a:srgbClr val="000000"/>
              </a:solidFill>
              <a:latin typeface="ＭＳ Ｐゴシック"/>
              <a:ea typeface="ＭＳ Ｐゴシック"/>
            </a:rPr>
            <a:pPr algn="ctr" rtl="0">
              <a:defRPr sz="1000"/>
            </a:pPr>
            <a:t>確認29</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30256</xdr:colOff>
      <xdr:row>43</xdr:row>
      <xdr:rowOff>47625</xdr:rowOff>
    </xdr:from>
    <xdr:to>
      <xdr:col>10</xdr:col>
      <xdr:colOff>801781</xdr:colOff>
      <xdr:row>44</xdr:row>
      <xdr:rowOff>209550</xdr:rowOff>
    </xdr:to>
    <xdr:sp macro="" textlink="'2.確認'!$BC$158">
      <xdr:nvSpPr>
        <xdr:cNvPr id="42131" name="Text Box 28">
          <a:extLst>
            <a:ext uri="{FF2B5EF4-FFF2-40B4-BE49-F238E27FC236}">
              <a16:creationId xmlns:a16="http://schemas.microsoft.com/office/drawing/2014/main" id="{00000000-0008-0000-0800-000093A40000}"/>
            </a:ext>
          </a:extLst>
        </xdr:cNvPr>
        <xdr:cNvSpPr txBox="1">
          <a:spLocks noChangeArrowheads="1"/>
        </xdr:cNvSpPr>
      </xdr:nvSpPr>
      <xdr:spPr bwMode="auto">
        <a:xfrm>
          <a:off x="6137462" y="5213537"/>
          <a:ext cx="771525" cy="330013"/>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F1DD24A-D8EE-4CC1-8296-2082274D1B19}" type="TxLink">
            <a:rPr lang="ja-JP" altLang="en-US" sz="1400" b="1" i="0" u="none" strike="noStrike" baseline="0">
              <a:solidFill>
                <a:srgbClr val="000000"/>
              </a:solidFill>
              <a:latin typeface="ＭＳ Ｐゴシック"/>
              <a:ea typeface="ＭＳ Ｐゴシック"/>
            </a:rPr>
            <a:pPr algn="ctr" rtl="0">
              <a:defRPr sz="1000"/>
            </a:pPr>
            <a:t>確認27</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0</xdr:col>
      <xdr:colOff>0</xdr:colOff>
      <xdr:row>86</xdr:row>
      <xdr:rowOff>95250</xdr:rowOff>
    </xdr:from>
    <xdr:to>
      <xdr:col>10</xdr:col>
      <xdr:colOff>1190625</xdr:colOff>
      <xdr:row>86</xdr:row>
      <xdr:rowOff>209550</xdr:rowOff>
    </xdr:to>
    <xdr:sp macro="" textlink="">
      <xdr:nvSpPr>
        <xdr:cNvPr id="79900" name="Freeform 151">
          <a:extLst>
            <a:ext uri="{FF2B5EF4-FFF2-40B4-BE49-F238E27FC236}">
              <a16:creationId xmlns:a16="http://schemas.microsoft.com/office/drawing/2014/main" id="{00000000-0008-0000-0800-00001C380100}"/>
            </a:ext>
          </a:extLst>
        </xdr:cNvPr>
        <xdr:cNvSpPr>
          <a:spLocks/>
        </xdr:cNvSpPr>
      </xdr:nvSpPr>
      <xdr:spPr bwMode="auto">
        <a:xfrm>
          <a:off x="0" y="12696825"/>
          <a:ext cx="7286625" cy="0"/>
        </a:xfrm>
        <a:custGeom>
          <a:avLst/>
          <a:gdLst>
            <a:gd name="T0" fmla="*/ 0 w 597"/>
            <a:gd name="T1" fmla="*/ 0 h 7"/>
            <a:gd name="T2" fmla="*/ 2147483647 w 597"/>
            <a:gd name="T3" fmla="*/ 0 h 7"/>
            <a:gd name="T4" fmla="*/ 2147483647 w 597"/>
            <a:gd name="T5" fmla="*/ 0 h 7"/>
            <a:gd name="T6" fmla="*/ 2147483647 w 597"/>
            <a:gd name="T7" fmla="*/ 0 h 7"/>
            <a:gd name="T8" fmla="*/ 0 60000 65536"/>
            <a:gd name="T9" fmla="*/ 0 60000 65536"/>
            <a:gd name="T10" fmla="*/ 0 60000 65536"/>
            <a:gd name="T11" fmla="*/ 0 60000 65536"/>
            <a:gd name="T12" fmla="*/ 0 w 597"/>
            <a:gd name="T13" fmla="*/ 0 h 7"/>
            <a:gd name="T14" fmla="*/ 597 w 597"/>
            <a:gd name="T15" fmla="*/ 0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86</xdr:row>
      <xdr:rowOff>142875</xdr:rowOff>
    </xdr:from>
    <xdr:to>
      <xdr:col>10</xdr:col>
      <xdr:colOff>1190625</xdr:colOff>
      <xdr:row>86</xdr:row>
      <xdr:rowOff>257175</xdr:rowOff>
    </xdr:to>
    <xdr:sp macro="" textlink="">
      <xdr:nvSpPr>
        <xdr:cNvPr id="79901" name="Freeform 155">
          <a:extLst>
            <a:ext uri="{FF2B5EF4-FFF2-40B4-BE49-F238E27FC236}">
              <a16:creationId xmlns:a16="http://schemas.microsoft.com/office/drawing/2014/main" id="{00000000-0008-0000-0800-00001D380100}"/>
            </a:ext>
          </a:extLst>
        </xdr:cNvPr>
        <xdr:cNvSpPr>
          <a:spLocks/>
        </xdr:cNvSpPr>
      </xdr:nvSpPr>
      <xdr:spPr bwMode="auto">
        <a:xfrm>
          <a:off x="0" y="12696825"/>
          <a:ext cx="7286625" cy="0"/>
        </a:xfrm>
        <a:custGeom>
          <a:avLst/>
          <a:gdLst>
            <a:gd name="T0" fmla="*/ 0 w 1026"/>
            <a:gd name="T1" fmla="*/ 0 h 12"/>
            <a:gd name="T2" fmla="*/ 2147483647 w 1026"/>
            <a:gd name="T3" fmla="*/ 0 h 12"/>
            <a:gd name="T4" fmla="*/ 2147483647 w 1026"/>
            <a:gd name="T5" fmla="*/ 0 h 12"/>
            <a:gd name="T6" fmla="*/ 2147483647 w 1026"/>
            <a:gd name="T7" fmla="*/ 0 h 12"/>
            <a:gd name="T8" fmla="*/ 0 60000 65536"/>
            <a:gd name="T9" fmla="*/ 0 60000 65536"/>
            <a:gd name="T10" fmla="*/ 0 60000 65536"/>
            <a:gd name="T11" fmla="*/ 0 60000 65536"/>
            <a:gd name="T12" fmla="*/ 0 w 1026"/>
            <a:gd name="T13" fmla="*/ 0 h 12"/>
            <a:gd name="T14" fmla="*/ 1026 w 1026"/>
            <a:gd name="T15" fmla="*/ 0 h 12"/>
          </a:gdLst>
          <a:ahLst/>
          <a:cxnLst>
            <a:cxn ang="T8">
              <a:pos x="T0" y="T1"/>
            </a:cxn>
            <a:cxn ang="T9">
              <a:pos x="T2" y="T3"/>
            </a:cxn>
            <a:cxn ang="T10">
              <a:pos x="T4" y="T5"/>
            </a:cxn>
            <a:cxn ang="T11">
              <a:pos x="T6" y="T7"/>
            </a:cxn>
          </a:cxnLst>
          <a:rect l="T12" t="T13" r="T14" b="T15"/>
          <a:pathLst>
            <a:path w="1026" h="12">
              <a:moveTo>
                <a:pt x="0" y="0"/>
              </a:moveTo>
              <a:lnTo>
                <a:pt x="440" y="0"/>
              </a:lnTo>
              <a:lnTo>
                <a:pt x="400" y="12"/>
              </a:lnTo>
              <a:lnTo>
                <a:pt x="1026" y="12"/>
              </a:lnTo>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54</xdr:row>
      <xdr:rowOff>95250</xdr:rowOff>
    </xdr:from>
    <xdr:to>
      <xdr:col>10</xdr:col>
      <xdr:colOff>9525</xdr:colOff>
      <xdr:row>55</xdr:row>
      <xdr:rowOff>352425</xdr:rowOff>
    </xdr:to>
    <xdr:sp macro="" textlink="">
      <xdr:nvSpPr>
        <xdr:cNvPr id="79902" name="Line 13">
          <a:extLst>
            <a:ext uri="{FF2B5EF4-FFF2-40B4-BE49-F238E27FC236}">
              <a16:creationId xmlns:a16="http://schemas.microsoft.com/office/drawing/2014/main" id="{00000000-0008-0000-0800-00001E380100}"/>
            </a:ext>
          </a:extLst>
        </xdr:cNvPr>
        <xdr:cNvSpPr>
          <a:spLocks noChangeShapeType="1"/>
        </xdr:cNvSpPr>
      </xdr:nvSpPr>
      <xdr:spPr bwMode="auto">
        <a:xfrm flipH="1" flipV="1">
          <a:off x="5219700" y="7686675"/>
          <a:ext cx="8858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123825</xdr:colOff>
      <xdr:row>91</xdr:row>
      <xdr:rowOff>19050</xdr:rowOff>
    </xdr:from>
    <xdr:to>
      <xdr:col>15</xdr:col>
      <xdr:colOff>276225</xdr:colOff>
      <xdr:row>97</xdr:row>
      <xdr:rowOff>333375</xdr:rowOff>
    </xdr:to>
    <xdr:sp macro="" textlink="">
      <xdr:nvSpPr>
        <xdr:cNvPr id="79903" name="AutoShape 4">
          <a:extLst>
            <a:ext uri="{FF2B5EF4-FFF2-40B4-BE49-F238E27FC236}">
              <a16:creationId xmlns:a16="http://schemas.microsoft.com/office/drawing/2014/main" id="{00000000-0008-0000-0800-00001F380100}"/>
            </a:ext>
          </a:extLst>
        </xdr:cNvPr>
        <xdr:cNvSpPr>
          <a:spLocks/>
        </xdr:cNvSpPr>
      </xdr:nvSpPr>
      <xdr:spPr bwMode="auto">
        <a:xfrm>
          <a:off x="7305675" y="12696825"/>
          <a:ext cx="0" cy="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352425</xdr:colOff>
      <xdr:row>93</xdr:row>
      <xdr:rowOff>342900</xdr:rowOff>
    </xdr:from>
    <xdr:to>
      <xdr:col>15</xdr:col>
      <xdr:colOff>1057275</xdr:colOff>
      <xdr:row>94</xdr:row>
      <xdr:rowOff>323850</xdr:rowOff>
    </xdr:to>
    <xdr:sp macro="" textlink="">
      <xdr:nvSpPr>
        <xdr:cNvPr id="42144" name="Text Box 5">
          <a:extLst>
            <a:ext uri="{FF2B5EF4-FFF2-40B4-BE49-F238E27FC236}">
              <a16:creationId xmlns:a16="http://schemas.microsoft.com/office/drawing/2014/main" id="{00000000-0008-0000-0800-0000A0A40000}"/>
            </a:ext>
          </a:extLst>
        </xdr:cNvPr>
        <xdr:cNvSpPr txBox="1">
          <a:spLocks noChangeArrowheads="1"/>
        </xdr:cNvSpPr>
      </xdr:nvSpPr>
      <xdr:spPr bwMode="auto">
        <a:xfrm>
          <a:off x="11563350" y="17849850"/>
          <a:ext cx="7048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3</xdr:col>
      <xdr:colOff>380999</xdr:colOff>
      <xdr:row>29</xdr:row>
      <xdr:rowOff>19050</xdr:rowOff>
    </xdr:from>
    <xdr:to>
      <xdr:col>7</xdr:col>
      <xdr:colOff>66675</xdr:colOff>
      <xdr:row>31</xdr:row>
      <xdr:rowOff>9525</xdr:rowOff>
    </xdr:to>
    <xdr:sp macro="" textlink="">
      <xdr:nvSpPr>
        <xdr:cNvPr id="30" name="正方形/長方形 29" hidden="1">
          <a:extLst>
            <a:ext uri="{FF2B5EF4-FFF2-40B4-BE49-F238E27FC236}">
              <a16:creationId xmlns:a16="http://schemas.microsoft.com/office/drawing/2014/main" id="{00000000-0008-0000-0800-00001E000000}"/>
            </a:ext>
          </a:extLst>
        </xdr:cNvPr>
        <xdr:cNvSpPr/>
      </xdr:nvSpPr>
      <xdr:spPr bwMode="auto">
        <a:xfrm>
          <a:off x="1323974" y="4410075"/>
          <a:ext cx="3362326" cy="46672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20011</xdr:colOff>
      <xdr:row>39</xdr:row>
      <xdr:rowOff>27214</xdr:rowOff>
    </xdr:from>
    <xdr:to>
      <xdr:col>6</xdr:col>
      <xdr:colOff>2386693</xdr:colOff>
      <xdr:row>40</xdr:row>
      <xdr:rowOff>2322</xdr:rowOff>
    </xdr:to>
    <xdr:sp macro="" textlink="">
      <xdr:nvSpPr>
        <xdr:cNvPr id="31" name="正方形/長方形 30" hidden="1">
          <a:extLst>
            <a:ext uri="{FF2B5EF4-FFF2-40B4-BE49-F238E27FC236}">
              <a16:creationId xmlns:a16="http://schemas.microsoft.com/office/drawing/2014/main" id="{00000000-0008-0000-0800-00001F000000}"/>
            </a:ext>
          </a:extLst>
        </xdr:cNvPr>
        <xdr:cNvSpPr/>
      </xdr:nvSpPr>
      <xdr:spPr bwMode="auto">
        <a:xfrm>
          <a:off x="962986" y="6266089"/>
          <a:ext cx="3652557" cy="14655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250692</xdr:colOff>
      <xdr:row>45</xdr:row>
      <xdr:rowOff>335054</xdr:rowOff>
    </xdr:from>
    <xdr:to>
      <xdr:col>6</xdr:col>
      <xdr:colOff>2367482</xdr:colOff>
      <xdr:row>46</xdr:row>
      <xdr:rowOff>202664</xdr:rowOff>
    </xdr:to>
    <xdr:sp macro="" textlink="">
      <xdr:nvSpPr>
        <xdr:cNvPr id="32" name="正方形/長方形 31" hidden="1">
          <a:extLst>
            <a:ext uri="{FF2B5EF4-FFF2-40B4-BE49-F238E27FC236}">
              <a16:creationId xmlns:a16="http://schemas.microsoft.com/office/drawing/2014/main" id="{00000000-0008-0000-0800-000020000000}"/>
            </a:ext>
          </a:extLst>
        </xdr:cNvPr>
        <xdr:cNvSpPr/>
      </xdr:nvSpPr>
      <xdr:spPr bwMode="auto">
        <a:xfrm>
          <a:off x="526917" y="7774079"/>
          <a:ext cx="4069415" cy="21051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380999</xdr:colOff>
      <xdr:row>34</xdr:row>
      <xdr:rowOff>19050</xdr:rowOff>
    </xdr:from>
    <xdr:to>
      <xdr:col>7</xdr:col>
      <xdr:colOff>66675</xdr:colOff>
      <xdr:row>35</xdr:row>
      <xdr:rowOff>66675</xdr:rowOff>
    </xdr:to>
    <xdr:sp macro="" textlink="">
      <xdr:nvSpPr>
        <xdr:cNvPr id="33" name="正方形/長方形 32" hidden="1">
          <a:extLst>
            <a:ext uri="{FF2B5EF4-FFF2-40B4-BE49-F238E27FC236}">
              <a16:creationId xmlns:a16="http://schemas.microsoft.com/office/drawing/2014/main" id="{00000000-0008-0000-0800-000021000000}"/>
            </a:ext>
          </a:extLst>
        </xdr:cNvPr>
        <xdr:cNvSpPr/>
      </xdr:nvSpPr>
      <xdr:spPr bwMode="auto">
        <a:xfrm>
          <a:off x="1323974" y="5400675"/>
          <a:ext cx="3362326" cy="219075"/>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20011</xdr:colOff>
      <xdr:row>42</xdr:row>
      <xdr:rowOff>27214</xdr:rowOff>
    </xdr:from>
    <xdr:to>
      <xdr:col>6</xdr:col>
      <xdr:colOff>2386693</xdr:colOff>
      <xdr:row>43</xdr:row>
      <xdr:rowOff>2322</xdr:rowOff>
    </xdr:to>
    <xdr:sp macro="" textlink="">
      <xdr:nvSpPr>
        <xdr:cNvPr id="36" name="正方形/長方形 35" hidden="1">
          <a:extLst>
            <a:ext uri="{FF2B5EF4-FFF2-40B4-BE49-F238E27FC236}">
              <a16:creationId xmlns:a16="http://schemas.microsoft.com/office/drawing/2014/main" id="{00000000-0008-0000-0800-000024000000}"/>
            </a:ext>
          </a:extLst>
        </xdr:cNvPr>
        <xdr:cNvSpPr/>
      </xdr:nvSpPr>
      <xdr:spPr bwMode="auto">
        <a:xfrm>
          <a:off x="962986" y="6780439"/>
          <a:ext cx="3652557" cy="14655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27214</xdr:colOff>
      <xdr:row>13</xdr:row>
      <xdr:rowOff>163286</xdr:rowOff>
    </xdr:from>
    <xdr:to>
      <xdr:col>6</xdr:col>
      <xdr:colOff>1713141</xdr:colOff>
      <xdr:row>15</xdr:row>
      <xdr:rowOff>34018</xdr:rowOff>
    </xdr:to>
    <xdr:sp macro="" textlink="">
      <xdr:nvSpPr>
        <xdr:cNvPr id="37" name="正方形/長方形 36" hidden="1">
          <a:extLst>
            <a:ext uri="{FF2B5EF4-FFF2-40B4-BE49-F238E27FC236}">
              <a16:creationId xmlns:a16="http://schemas.microsoft.com/office/drawing/2014/main" id="{00000000-0008-0000-0800-000025000000}"/>
            </a:ext>
          </a:extLst>
        </xdr:cNvPr>
        <xdr:cNvSpPr/>
      </xdr:nvSpPr>
      <xdr:spPr bwMode="auto">
        <a:xfrm>
          <a:off x="571500" y="2367643"/>
          <a:ext cx="3373212" cy="22451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914400</xdr:colOff>
      <xdr:row>53</xdr:row>
      <xdr:rowOff>142875</xdr:rowOff>
    </xdr:from>
    <xdr:to>
      <xdr:col>6</xdr:col>
      <xdr:colOff>95250</xdr:colOff>
      <xdr:row>55</xdr:row>
      <xdr:rowOff>47625</xdr:rowOff>
    </xdr:to>
    <xdr:sp macro="" textlink="">
      <xdr:nvSpPr>
        <xdr:cNvPr id="80897" name="Oval 2">
          <a:extLst>
            <a:ext uri="{FF2B5EF4-FFF2-40B4-BE49-F238E27FC236}">
              <a16:creationId xmlns:a16="http://schemas.microsoft.com/office/drawing/2014/main" id="{00000000-0008-0000-0900-0000013C0100}"/>
            </a:ext>
          </a:extLst>
        </xdr:cNvPr>
        <xdr:cNvSpPr>
          <a:spLocks noChangeArrowheads="1"/>
        </xdr:cNvSpPr>
      </xdr:nvSpPr>
      <xdr:spPr bwMode="auto">
        <a:xfrm>
          <a:off x="3600450" y="3676650"/>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542925</xdr:colOff>
      <xdr:row>57</xdr:row>
      <xdr:rowOff>57150</xdr:rowOff>
    </xdr:from>
    <xdr:to>
      <xdr:col>7</xdr:col>
      <xdr:colOff>271637</xdr:colOff>
      <xdr:row>59</xdr:row>
      <xdr:rowOff>55773</xdr:rowOff>
    </xdr:to>
    <xdr:sp macro="" textlink="'2.確認'!$BC$103">
      <xdr:nvSpPr>
        <xdr:cNvPr id="43037" name="Text Box 3">
          <a:extLst>
            <a:ext uri="{FF2B5EF4-FFF2-40B4-BE49-F238E27FC236}">
              <a16:creationId xmlns:a16="http://schemas.microsoft.com/office/drawing/2014/main" id="{00000000-0008-0000-0900-00001DA80000}"/>
            </a:ext>
          </a:extLst>
        </xdr:cNvPr>
        <xdr:cNvSpPr txBox="1">
          <a:spLocks noChangeArrowheads="1"/>
        </xdr:cNvSpPr>
      </xdr:nvSpPr>
      <xdr:spPr bwMode="auto">
        <a:xfrm>
          <a:off x="5395072" y="4505885"/>
          <a:ext cx="65880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CF89BD34-7978-45F0-A699-E608ECF62373}" type="TxLink">
            <a:rPr lang="ja-JP" altLang="en-US" sz="1400" b="1" i="0" u="none" strike="noStrike" baseline="0">
              <a:solidFill>
                <a:srgbClr val="000000"/>
              </a:solidFill>
              <a:latin typeface="ＭＳ Ｐゴシック"/>
              <a:ea typeface="ＭＳ Ｐゴシック"/>
            </a:rPr>
            <a:pPr algn="ctr" rtl="0">
              <a:defRPr sz="1000"/>
            </a:pPr>
            <a:t>確認1</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xdr:col>
      <xdr:colOff>1590675</xdr:colOff>
      <xdr:row>55</xdr:row>
      <xdr:rowOff>38100</xdr:rowOff>
    </xdr:from>
    <xdr:to>
      <xdr:col>6</xdr:col>
      <xdr:colOff>523875</xdr:colOff>
      <xdr:row>58</xdr:row>
      <xdr:rowOff>57150</xdr:rowOff>
    </xdr:to>
    <xdr:sp macro="" textlink="">
      <xdr:nvSpPr>
        <xdr:cNvPr id="80899" name="Line 4">
          <a:extLst>
            <a:ext uri="{FF2B5EF4-FFF2-40B4-BE49-F238E27FC236}">
              <a16:creationId xmlns:a16="http://schemas.microsoft.com/office/drawing/2014/main" id="{00000000-0008-0000-0900-0000033C0100}"/>
            </a:ext>
          </a:extLst>
        </xdr:cNvPr>
        <xdr:cNvSpPr>
          <a:spLocks noChangeShapeType="1"/>
        </xdr:cNvSpPr>
      </xdr:nvSpPr>
      <xdr:spPr bwMode="auto">
        <a:xfrm flipH="1" flipV="1">
          <a:off x="4276725" y="3914775"/>
          <a:ext cx="1200150" cy="533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1171575</xdr:colOff>
      <xdr:row>87</xdr:row>
      <xdr:rowOff>47625</xdr:rowOff>
    </xdr:from>
    <xdr:to>
      <xdr:col>6</xdr:col>
      <xdr:colOff>647700</xdr:colOff>
      <xdr:row>93</xdr:row>
      <xdr:rowOff>0</xdr:rowOff>
    </xdr:to>
    <xdr:sp macro="" textlink="">
      <xdr:nvSpPr>
        <xdr:cNvPr id="80900" name="Oval 5">
          <a:extLst>
            <a:ext uri="{FF2B5EF4-FFF2-40B4-BE49-F238E27FC236}">
              <a16:creationId xmlns:a16="http://schemas.microsoft.com/office/drawing/2014/main" id="{00000000-0008-0000-0900-0000043C0100}"/>
            </a:ext>
          </a:extLst>
        </xdr:cNvPr>
        <xdr:cNvSpPr>
          <a:spLocks noChangeArrowheads="1"/>
        </xdr:cNvSpPr>
      </xdr:nvSpPr>
      <xdr:spPr bwMode="auto">
        <a:xfrm>
          <a:off x="3857625" y="6934200"/>
          <a:ext cx="1743075" cy="9810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323850</xdr:colOff>
      <xdr:row>88</xdr:row>
      <xdr:rowOff>159124</xdr:rowOff>
    </xdr:from>
    <xdr:to>
      <xdr:col>7</xdr:col>
      <xdr:colOff>982650</xdr:colOff>
      <xdr:row>90</xdr:row>
      <xdr:rowOff>157748</xdr:rowOff>
    </xdr:to>
    <xdr:sp macro="" textlink="'2.確認'!$BC$111">
      <xdr:nvSpPr>
        <xdr:cNvPr id="43040" name="Text Box 6">
          <a:extLst>
            <a:ext uri="{FF2B5EF4-FFF2-40B4-BE49-F238E27FC236}">
              <a16:creationId xmlns:a16="http://schemas.microsoft.com/office/drawing/2014/main" id="{00000000-0008-0000-0900-000020A80000}"/>
            </a:ext>
          </a:extLst>
        </xdr:cNvPr>
        <xdr:cNvSpPr txBox="1">
          <a:spLocks noChangeArrowheads="1"/>
        </xdr:cNvSpPr>
      </xdr:nvSpPr>
      <xdr:spPr bwMode="auto">
        <a:xfrm>
          <a:off x="6106085" y="7398124"/>
          <a:ext cx="65880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EDAE516A-7CE2-4C57-B250-5219BCE75221}" type="TxLink">
            <a:rPr lang="ja-JP" altLang="en-US" sz="1400" b="1" i="0" u="none" strike="noStrike" baseline="0">
              <a:solidFill>
                <a:srgbClr val="000000"/>
              </a:solidFill>
              <a:latin typeface="ＭＳ Ｐゴシック"/>
              <a:ea typeface="ＭＳ Ｐゴシック"/>
            </a:rPr>
            <a:pPr algn="ctr" rtl="0">
              <a:defRPr sz="1000"/>
            </a:pPr>
            <a:t>確認7</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6</xdr:col>
      <xdr:colOff>647700</xdr:colOff>
      <xdr:row>90</xdr:row>
      <xdr:rowOff>0</xdr:rowOff>
    </xdr:from>
    <xdr:to>
      <xdr:col>7</xdr:col>
      <xdr:colOff>333375</xdr:colOff>
      <xdr:row>90</xdr:row>
      <xdr:rowOff>0</xdr:rowOff>
    </xdr:to>
    <xdr:sp macro="" textlink="">
      <xdr:nvSpPr>
        <xdr:cNvPr id="80902" name="Line 7">
          <a:extLst>
            <a:ext uri="{FF2B5EF4-FFF2-40B4-BE49-F238E27FC236}">
              <a16:creationId xmlns:a16="http://schemas.microsoft.com/office/drawing/2014/main" id="{00000000-0008-0000-0900-0000063C0100}"/>
            </a:ext>
          </a:extLst>
        </xdr:cNvPr>
        <xdr:cNvSpPr>
          <a:spLocks noChangeShapeType="1"/>
        </xdr:cNvSpPr>
      </xdr:nvSpPr>
      <xdr:spPr bwMode="auto">
        <a:xfrm flipH="1">
          <a:off x="5600700" y="7400925"/>
          <a:ext cx="619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914400</xdr:colOff>
      <xdr:row>53</xdr:row>
      <xdr:rowOff>142875</xdr:rowOff>
    </xdr:from>
    <xdr:to>
      <xdr:col>6</xdr:col>
      <xdr:colOff>95250</xdr:colOff>
      <xdr:row>55</xdr:row>
      <xdr:rowOff>47625</xdr:rowOff>
    </xdr:to>
    <xdr:sp macro="" textlink="">
      <xdr:nvSpPr>
        <xdr:cNvPr id="80903" name="Oval 2">
          <a:extLst>
            <a:ext uri="{FF2B5EF4-FFF2-40B4-BE49-F238E27FC236}">
              <a16:creationId xmlns:a16="http://schemas.microsoft.com/office/drawing/2014/main" id="{00000000-0008-0000-0900-0000073C0100}"/>
            </a:ext>
          </a:extLst>
        </xdr:cNvPr>
        <xdr:cNvSpPr>
          <a:spLocks noChangeArrowheads="1"/>
        </xdr:cNvSpPr>
      </xdr:nvSpPr>
      <xdr:spPr bwMode="auto">
        <a:xfrm>
          <a:off x="3600450" y="3676650"/>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1165411</xdr:colOff>
      <xdr:row>3</xdr:row>
      <xdr:rowOff>56030</xdr:rowOff>
    </xdr:from>
    <xdr:to>
      <xdr:col>6</xdr:col>
      <xdr:colOff>346261</xdr:colOff>
      <xdr:row>5</xdr:row>
      <xdr:rowOff>16810</xdr:rowOff>
    </xdr:to>
    <xdr:sp macro="" textlink="">
      <xdr:nvSpPr>
        <xdr:cNvPr id="9" name="Oval 2">
          <a:extLst>
            <a:ext uri="{FF2B5EF4-FFF2-40B4-BE49-F238E27FC236}">
              <a16:creationId xmlns:a16="http://schemas.microsoft.com/office/drawing/2014/main" id="{00000000-0008-0000-0900-000009000000}"/>
            </a:ext>
          </a:extLst>
        </xdr:cNvPr>
        <xdr:cNvSpPr>
          <a:spLocks noChangeArrowheads="1"/>
        </xdr:cNvSpPr>
      </xdr:nvSpPr>
      <xdr:spPr bwMode="auto">
        <a:xfrm>
          <a:off x="3851461" y="551330"/>
          <a:ext cx="1447800" cy="23700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546847</xdr:colOff>
      <xdr:row>7</xdr:row>
      <xdr:rowOff>48186</xdr:rowOff>
    </xdr:from>
    <xdr:to>
      <xdr:col>7</xdr:col>
      <xdr:colOff>1205647</xdr:colOff>
      <xdr:row>9</xdr:row>
      <xdr:rowOff>24398</xdr:rowOff>
    </xdr:to>
    <xdr:sp macro="" textlink="'2.確認'!BC104">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6329082" y="1112745"/>
          <a:ext cx="65880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43029660-45F6-4848-A4D6-7431C7BAFAEF}" type="TxLink">
            <a:rPr lang="ja-JP" altLang="en-US" sz="1400" b="1" i="0" u="none" strike="noStrike" baseline="0">
              <a:solidFill>
                <a:srgbClr val="000000"/>
              </a:solidFill>
              <a:latin typeface="ＭＳ Ｐゴシック"/>
              <a:ea typeface="ＭＳ Ｐゴシック"/>
            </a:rPr>
            <a:pPr algn="ctr" rtl="0">
              <a:defRPr sz="1000"/>
            </a:pPr>
            <a:t>確認2</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6</xdr:col>
      <xdr:colOff>257735</xdr:colOff>
      <xdr:row>4</xdr:row>
      <xdr:rowOff>156883</xdr:rowOff>
    </xdr:from>
    <xdr:to>
      <xdr:col>7</xdr:col>
      <xdr:colOff>527797</xdr:colOff>
      <xdr:row>8</xdr:row>
      <xdr:rowOff>29136</xdr:rowOff>
    </xdr:to>
    <xdr:sp macro="" textlink="">
      <xdr:nvSpPr>
        <xdr:cNvPr id="11" name="Line 4">
          <a:extLst>
            <a:ext uri="{FF2B5EF4-FFF2-40B4-BE49-F238E27FC236}">
              <a16:creationId xmlns:a16="http://schemas.microsoft.com/office/drawing/2014/main" id="{00000000-0008-0000-0900-00000B000000}"/>
            </a:ext>
          </a:extLst>
        </xdr:cNvPr>
        <xdr:cNvSpPr>
          <a:spLocks noChangeShapeType="1"/>
        </xdr:cNvSpPr>
      </xdr:nvSpPr>
      <xdr:spPr bwMode="auto">
        <a:xfrm flipH="1" flipV="1">
          <a:off x="5221941" y="750795"/>
          <a:ext cx="1200150" cy="533400"/>
        </a:xfrm>
        <a:prstGeom prst="line">
          <a:avLst/>
        </a:prstGeom>
        <a:noFill/>
        <a:ln w="9525">
          <a:solidFill>
            <a:srgbClr val="FF0000"/>
          </a:solidFill>
          <a:round/>
          <a:headEnd/>
          <a:tailEnd type="triangle" w="med" len="med"/>
        </a:ln>
      </xdr:spPr>
    </xdr:sp>
    <xdr:clientData/>
  </xdr:twoCellAnchor>
  <xdr:twoCellAnchor>
    <xdr:from>
      <xdr:col>3</xdr:col>
      <xdr:colOff>145677</xdr:colOff>
      <xdr:row>60</xdr:row>
      <xdr:rowOff>1</xdr:rowOff>
    </xdr:from>
    <xdr:to>
      <xdr:col>3</xdr:col>
      <xdr:colOff>768568</xdr:colOff>
      <xdr:row>61</xdr:row>
      <xdr:rowOff>8283</xdr:rowOff>
    </xdr:to>
    <xdr:sp macro="" textlink="">
      <xdr:nvSpPr>
        <xdr:cNvPr id="12" name="正方形/長方形 11" hidden="1">
          <a:extLst>
            <a:ext uri="{FF2B5EF4-FFF2-40B4-BE49-F238E27FC236}">
              <a16:creationId xmlns:a16="http://schemas.microsoft.com/office/drawing/2014/main" id="{00000000-0008-0000-0900-00000C000000}"/>
            </a:ext>
          </a:extLst>
        </xdr:cNvPr>
        <xdr:cNvSpPr/>
      </xdr:nvSpPr>
      <xdr:spPr bwMode="auto">
        <a:xfrm>
          <a:off x="1907802" y="4962526"/>
          <a:ext cx="622891" cy="17973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145677</xdr:colOff>
      <xdr:row>57</xdr:row>
      <xdr:rowOff>1</xdr:rowOff>
    </xdr:from>
    <xdr:to>
      <xdr:col>3</xdr:col>
      <xdr:colOff>768568</xdr:colOff>
      <xdr:row>58</xdr:row>
      <xdr:rowOff>8283</xdr:rowOff>
    </xdr:to>
    <xdr:sp macro="" textlink="">
      <xdr:nvSpPr>
        <xdr:cNvPr id="13" name="正方形/長方形 12" hidden="1">
          <a:extLst>
            <a:ext uri="{FF2B5EF4-FFF2-40B4-BE49-F238E27FC236}">
              <a16:creationId xmlns:a16="http://schemas.microsoft.com/office/drawing/2014/main" id="{00000000-0008-0000-0900-00000D000000}"/>
            </a:ext>
          </a:extLst>
        </xdr:cNvPr>
        <xdr:cNvSpPr/>
      </xdr:nvSpPr>
      <xdr:spPr bwMode="auto">
        <a:xfrm>
          <a:off x="1907802" y="4448176"/>
          <a:ext cx="622891" cy="17973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190500</xdr:colOff>
      <xdr:row>59</xdr:row>
      <xdr:rowOff>144554</xdr:rowOff>
    </xdr:from>
    <xdr:to>
      <xdr:col>6</xdr:col>
      <xdr:colOff>11205</xdr:colOff>
      <xdr:row>61</xdr:row>
      <xdr:rowOff>44824</xdr:rowOff>
    </xdr:to>
    <xdr:sp macro="" textlink="">
      <xdr:nvSpPr>
        <xdr:cNvPr id="14" name="正方形/長方形 13" hidden="1">
          <a:extLst>
            <a:ext uri="{FF2B5EF4-FFF2-40B4-BE49-F238E27FC236}">
              <a16:creationId xmlns:a16="http://schemas.microsoft.com/office/drawing/2014/main" id="{00000000-0008-0000-0900-00000E000000}"/>
            </a:ext>
          </a:extLst>
        </xdr:cNvPr>
        <xdr:cNvSpPr/>
      </xdr:nvSpPr>
      <xdr:spPr bwMode="auto">
        <a:xfrm>
          <a:off x="1658471" y="4929466"/>
          <a:ext cx="3204881" cy="236446"/>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190500</xdr:colOff>
      <xdr:row>56</xdr:row>
      <xdr:rowOff>134470</xdr:rowOff>
    </xdr:from>
    <xdr:to>
      <xdr:col>6</xdr:col>
      <xdr:colOff>11205</xdr:colOff>
      <xdr:row>58</xdr:row>
      <xdr:rowOff>1</xdr:rowOff>
    </xdr:to>
    <xdr:sp macro="" textlink="">
      <xdr:nvSpPr>
        <xdr:cNvPr id="15" name="正方形/長方形 14" hidden="1">
          <a:extLst>
            <a:ext uri="{FF2B5EF4-FFF2-40B4-BE49-F238E27FC236}">
              <a16:creationId xmlns:a16="http://schemas.microsoft.com/office/drawing/2014/main" id="{00000000-0008-0000-0900-00000F000000}"/>
            </a:ext>
          </a:extLst>
        </xdr:cNvPr>
        <xdr:cNvSpPr/>
      </xdr:nvSpPr>
      <xdr:spPr bwMode="auto">
        <a:xfrm>
          <a:off x="1658471" y="4415117"/>
          <a:ext cx="3204881" cy="201708"/>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268941</xdr:colOff>
      <xdr:row>56</xdr:row>
      <xdr:rowOff>156883</xdr:rowOff>
    </xdr:from>
    <xdr:to>
      <xdr:col>2</xdr:col>
      <xdr:colOff>918882</xdr:colOff>
      <xdr:row>58</xdr:row>
      <xdr:rowOff>11206</xdr:rowOff>
    </xdr:to>
    <xdr:sp macro="" textlink="">
      <xdr:nvSpPr>
        <xdr:cNvPr id="16" name="正方形/長方形 15" hidden="1">
          <a:extLst>
            <a:ext uri="{FF2B5EF4-FFF2-40B4-BE49-F238E27FC236}">
              <a16:creationId xmlns:a16="http://schemas.microsoft.com/office/drawing/2014/main" id="{00000000-0008-0000-0900-000010000000}"/>
            </a:ext>
          </a:extLst>
        </xdr:cNvPr>
        <xdr:cNvSpPr/>
      </xdr:nvSpPr>
      <xdr:spPr bwMode="auto">
        <a:xfrm>
          <a:off x="481853" y="4437530"/>
          <a:ext cx="930088" cy="190500"/>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22413</xdr:colOff>
      <xdr:row>104</xdr:row>
      <xdr:rowOff>11206</xdr:rowOff>
    </xdr:from>
    <xdr:to>
      <xdr:col>6</xdr:col>
      <xdr:colOff>201706</xdr:colOff>
      <xdr:row>106</xdr:row>
      <xdr:rowOff>134470</xdr:rowOff>
    </xdr:to>
    <xdr:sp macro="" textlink="">
      <xdr:nvSpPr>
        <xdr:cNvPr id="17" name="正方形/長方形 16" hidden="1">
          <a:extLst>
            <a:ext uri="{FF2B5EF4-FFF2-40B4-BE49-F238E27FC236}">
              <a16:creationId xmlns:a16="http://schemas.microsoft.com/office/drawing/2014/main" id="{00000000-0008-0000-0900-000011000000}"/>
            </a:ext>
          </a:extLst>
        </xdr:cNvPr>
        <xdr:cNvSpPr/>
      </xdr:nvSpPr>
      <xdr:spPr bwMode="auto">
        <a:xfrm>
          <a:off x="22413" y="10006853"/>
          <a:ext cx="5031440" cy="728382"/>
        </a:xfrm>
        <a:prstGeom prst="rect">
          <a:avLst/>
        </a:prstGeom>
        <a:solidFill>
          <a:schemeClr val="accent2">
            <a:lumMod val="60000"/>
            <a:lumOff val="4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400050</xdr:colOff>
      <xdr:row>23</xdr:row>
      <xdr:rowOff>19050</xdr:rowOff>
    </xdr:from>
    <xdr:to>
      <xdr:col>28</xdr:col>
      <xdr:colOff>1123950</xdr:colOff>
      <xdr:row>25</xdr:row>
      <xdr:rowOff>9525</xdr:rowOff>
    </xdr:to>
    <xdr:sp macro="" textlink="">
      <xdr:nvSpPr>
        <xdr:cNvPr id="60424" name="Text Box 3">
          <a:extLst>
            <a:ext uri="{FF2B5EF4-FFF2-40B4-BE49-F238E27FC236}">
              <a16:creationId xmlns:a16="http://schemas.microsoft.com/office/drawing/2014/main" id="{00000000-0008-0000-0A00-000008EC0000}"/>
            </a:ext>
          </a:extLst>
        </xdr:cNvPr>
        <xdr:cNvSpPr txBox="1">
          <a:spLocks noChangeArrowheads="1"/>
        </xdr:cNvSpPr>
      </xdr:nvSpPr>
      <xdr:spPr bwMode="auto">
        <a:xfrm>
          <a:off x="9601200" y="431482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123825</xdr:colOff>
      <xdr:row>14</xdr:row>
      <xdr:rowOff>28575</xdr:rowOff>
    </xdr:from>
    <xdr:to>
      <xdr:col>28</xdr:col>
      <xdr:colOff>238125</xdr:colOff>
      <xdr:row>32</xdr:row>
      <xdr:rowOff>0</xdr:rowOff>
    </xdr:to>
    <xdr:sp macro="" textlink="">
      <xdr:nvSpPr>
        <xdr:cNvPr id="81922" name="AutoShape 5">
          <a:extLst>
            <a:ext uri="{FF2B5EF4-FFF2-40B4-BE49-F238E27FC236}">
              <a16:creationId xmlns:a16="http://schemas.microsoft.com/office/drawing/2014/main" id="{00000000-0008-0000-0A00-000002400100}"/>
            </a:ext>
          </a:extLst>
        </xdr:cNvPr>
        <xdr:cNvSpPr>
          <a:spLocks/>
        </xdr:cNvSpPr>
      </xdr:nvSpPr>
      <xdr:spPr bwMode="auto">
        <a:xfrm>
          <a:off x="9705975" y="2505075"/>
          <a:ext cx="0" cy="31146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400050</xdr:colOff>
      <xdr:row>23</xdr:row>
      <xdr:rowOff>19050</xdr:rowOff>
    </xdr:from>
    <xdr:to>
      <xdr:col>29</xdr:col>
      <xdr:colOff>1123950</xdr:colOff>
      <xdr:row>25</xdr:row>
      <xdr:rowOff>9525</xdr:rowOff>
    </xdr:to>
    <xdr:sp macro="" textlink="'2.確認'!$BC$147">
      <xdr:nvSpPr>
        <xdr:cNvPr id="60426" name="Text Box 3">
          <a:extLst>
            <a:ext uri="{FF2B5EF4-FFF2-40B4-BE49-F238E27FC236}">
              <a16:creationId xmlns:a16="http://schemas.microsoft.com/office/drawing/2014/main" id="{00000000-0008-0000-0A00-00000AEC0000}"/>
            </a:ext>
          </a:extLst>
        </xdr:cNvPr>
        <xdr:cNvSpPr txBox="1">
          <a:spLocks noChangeArrowheads="1"/>
        </xdr:cNvSpPr>
      </xdr:nvSpPr>
      <xdr:spPr bwMode="auto">
        <a:xfrm>
          <a:off x="10782300" y="431482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025A631-7D4F-4DF4-8966-AE0061F9703B}" type="TxLink">
            <a:rPr lang="ja-JP" altLang="en-US" sz="1400" b="1" i="0" u="none" strike="noStrike" baseline="0">
              <a:solidFill>
                <a:srgbClr val="000000"/>
              </a:solidFill>
              <a:latin typeface="ＭＳ Ｐゴシック"/>
              <a:ea typeface="ＭＳ Ｐゴシック"/>
            </a:rPr>
            <a:pPr algn="ctr" rtl="0">
              <a:defRPr sz="1000"/>
            </a:pPr>
            <a:t>確認24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29</xdr:col>
      <xdr:colOff>123825</xdr:colOff>
      <xdr:row>14</xdr:row>
      <xdr:rowOff>28575</xdr:rowOff>
    </xdr:from>
    <xdr:to>
      <xdr:col>29</xdr:col>
      <xdr:colOff>238125</xdr:colOff>
      <xdr:row>32</xdr:row>
      <xdr:rowOff>0</xdr:rowOff>
    </xdr:to>
    <xdr:sp macro="" textlink="">
      <xdr:nvSpPr>
        <xdr:cNvPr id="81924" name="AutoShape 5">
          <a:extLst>
            <a:ext uri="{FF2B5EF4-FFF2-40B4-BE49-F238E27FC236}">
              <a16:creationId xmlns:a16="http://schemas.microsoft.com/office/drawing/2014/main" id="{00000000-0008-0000-0A00-000004400100}"/>
            </a:ext>
          </a:extLst>
        </xdr:cNvPr>
        <xdr:cNvSpPr>
          <a:spLocks/>
        </xdr:cNvSpPr>
      </xdr:nvSpPr>
      <xdr:spPr bwMode="auto">
        <a:xfrm>
          <a:off x="9829800" y="2505075"/>
          <a:ext cx="114300" cy="3114675"/>
        </a:xfrm>
        <a:prstGeom prst="rightBrace">
          <a:avLst>
            <a:gd name="adj1" fmla="val 22708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180975</xdr:colOff>
      <xdr:row>11</xdr:row>
      <xdr:rowOff>180975</xdr:rowOff>
    </xdr:from>
    <xdr:to>
      <xdr:col>7</xdr:col>
      <xdr:colOff>9525</xdr:colOff>
      <xdr:row>13</xdr:row>
      <xdr:rowOff>19050</xdr:rowOff>
    </xdr:to>
    <xdr:sp macro="" textlink="">
      <xdr:nvSpPr>
        <xdr:cNvPr id="6" name="正方形/長方形 5" hidden="1">
          <a:extLst>
            <a:ext uri="{FF2B5EF4-FFF2-40B4-BE49-F238E27FC236}">
              <a16:creationId xmlns:a16="http://schemas.microsoft.com/office/drawing/2014/main" id="{00000000-0008-0000-0A00-000006000000}"/>
            </a:ext>
          </a:extLst>
        </xdr:cNvPr>
        <xdr:cNvSpPr/>
      </xdr:nvSpPr>
      <xdr:spPr bwMode="auto">
        <a:xfrm>
          <a:off x="304800" y="2085975"/>
          <a:ext cx="1390650" cy="21907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180975</xdr:colOff>
      <xdr:row>10</xdr:row>
      <xdr:rowOff>9525</xdr:rowOff>
    </xdr:from>
    <xdr:to>
      <xdr:col>7</xdr:col>
      <xdr:colOff>9525</xdr:colOff>
      <xdr:row>11</xdr:row>
      <xdr:rowOff>38100</xdr:rowOff>
    </xdr:to>
    <xdr:sp macro="" textlink="">
      <xdr:nvSpPr>
        <xdr:cNvPr id="7" name="正方形/長方形 6" hidden="1">
          <a:extLst>
            <a:ext uri="{FF2B5EF4-FFF2-40B4-BE49-F238E27FC236}">
              <a16:creationId xmlns:a16="http://schemas.microsoft.com/office/drawing/2014/main" id="{00000000-0008-0000-0A00-000007000000}"/>
            </a:ext>
          </a:extLst>
        </xdr:cNvPr>
        <xdr:cNvSpPr/>
      </xdr:nvSpPr>
      <xdr:spPr bwMode="auto">
        <a:xfrm>
          <a:off x="304800" y="1724025"/>
          <a:ext cx="1390650" cy="219075"/>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2181225</xdr:colOff>
      <xdr:row>18</xdr:row>
      <xdr:rowOff>19051</xdr:rowOff>
    </xdr:from>
    <xdr:to>
      <xdr:col>15</xdr:col>
      <xdr:colOff>28575</xdr:colOff>
      <xdr:row>19</xdr:row>
      <xdr:rowOff>19051</xdr:rowOff>
    </xdr:to>
    <xdr:sp macro="" textlink="">
      <xdr:nvSpPr>
        <xdr:cNvPr id="8" name="正方形/長方形 7" hidden="1">
          <a:extLst>
            <a:ext uri="{FF2B5EF4-FFF2-40B4-BE49-F238E27FC236}">
              <a16:creationId xmlns:a16="http://schemas.microsoft.com/office/drawing/2014/main" id="{00000000-0008-0000-0A00-000008000000}"/>
            </a:ext>
          </a:extLst>
        </xdr:cNvPr>
        <xdr:cNvSpPr/>
      </xdr:nvSpPr>
      <xdr:spPr bwMode="auto">
        <a:xfrm>
          <a:off x="4457700" y="3238501"/>
          <a:ext cx="419100" cy="171450"/>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2171700</xdr:colOff>
      <xdr:row>29</xdr:row>
      <xdr:rowOff>0</xdr:rowOff>
    </xdr:from>
    <xdr:to>
      <xdr:col>15</xdr:col>
      <xdr:colOff>19050</xdr:colOff>
      <xdr:row>30</xdr:row>
      <xdr:rowOff>0</xdr:rowOff>
    </xdr:to>
    <xdr:sp macro="" textlink="">
      <xdr:nvSpPr>
        <xdr:cNvPr id="9" name="正方形/長方形 8" hidden="1">
          <a:extLst>
            <a:ext uri="{FF2B5EF4-FFF2-40B4-BE49-F238E27FC236}">
              <a16:creationId xmlns:a16="http://schemas.microsoft.com/office/drawing/2014/main" id="{00000000-0008-0000-0A00-000009000000}"/>
            </a:ext>
          </a:extLst>
        </xdr:cNvPr>
        <xdr:cNvSpPr/>
      </xdr:nvSpPr>
      <xdr:spPr bwMode="auto">
        <a:xfrm>
          <a:off x="4448175" y="5105400"/>
          <a:ext cx="419100" cy="171450"/>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428625</xdr:colOff>
      <xdr:row>10</xdr:row>
      <xdr:rowOff>171450</xdr:rowOff>
    </xdr:from>
    <xdr:to>
      <xdr:col>21</xdr:col>
      <xdr:colOff>1152525</xdr:colOff>
      <xdr:row>11</xdr:row>
      <xdr:rowOff>190500</xdr:rowOff>
    </xdr:to>
    <xdr:sp macro="" textlink="">
      <xdr:nvSpPr>
        <xdr:cNvPr id="61445" name="Text Box 1">
          <a:extLst>
            <a:ext uri="{FF2B5EF4-FFF2-40B4-BE49-F238E27FC236}">
              <a16:creationId xmlns:a16="http://schemas.microsoft.com/office/drawing/2014/main" id="{00000000-0008-0000-0B00-000005F00000}"/>
            </a:ext>
          </a:extLst>
        </xdr:cNvPr>
        <xdr:cNvSpPr txBox="1">
          <a:spLocks noChangeArrowheads="1"/>
        </xdr:cNvSpPr>
      </xdr:nvSpPr>
      <xdr:spPr bwMode="auto">
        <a:xfrm>
          <a:off x="5800725" y="2571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21</xdr:col>
      <xdr:colOff>76200</xdr:colOff>
      <xdr:row>7</xdr:row>
      <xdr:rowOff>57150</xdr:rowOff>
    </xdr:from>
    <xdr:to>
      <xdr:col>21</xdr:col>
      <xdr:colOff>295275</xdr:colOff>
      <xdr:row>14</xdr:row>
      <xdr:rowOff>257175</xdr:rowOff>
    </xdr:to>
    <xdr:sp macro="" textlink="">
      <xdr:nvSpPr>
        <xdr:cNvPr id="82946" name="AutoShape 2">
          <a:extLst>
            <a:ext uri="{FF2B5EF4-FFF2-40B4-BE49-F238E27FC236}">
              <a16:creationId xmlns:a16="http://schemas.microsoft.com/office/drawing/2014/main" id="{00000000-0008-0000-0B00-000002440100}"/>
            </a:ext>
          </a:extLst>
        </xdr:cNvPr>
        <xdr:cNvSpPr>
          <a:spLocks/>
        </xdr:cNvSpPr>
      </xdr:nvSpPr>
      <xdr:spPr bwMode="auto">
        <a:xfrm>
          <a:off x="5372100" y="1295400"/>
          <a:ext cx="0" cy="24003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428625</xdr:colOff>
      <xdr:row>10</xdr:row>
      <xdr:rowOff>171450</xdr:rowOff>
    </xdr:from>
    <xdr:to>
      <xdr:col>22</xdr:col>
      <xdr:colOff>1152525</xdr:colOff>
      <xdr:row>11</xdr:row>
      <xdr:rowOff>190500</xdr:rowOff>
    </xdr:to>
    <xdr:sp macro="" textlink="'2.確認'!$BC$147">
      <xdr:nvSpPr>
        <xdr:cNvPr id="61447" name="Text Box 1">
          <a:extLst>
            <a:ext uri="{FF2B5EF4-FFF2-40B4-BE49-F238E27FC236}">
              <a16:creationId xmlns:a16="http://schemas.microsoft.com/office/drawing/2014/main" id="{00000000-0008-0000-0B00-000007F00000}"/>
            </a:ext>
          </a:extLst>
        </xdr:cNvPr>
        <xdr:cNvSpPr txBox="1">
          <a:spLocks noChangeArrowheads="1"/>
        </xdr:cNvSpPr>
      </xdr:nvSpPr>
      <xdr:spPr bwMode="auto">
        <a:xfrm>
          <a:off x="7058025" y="2571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A6E72F9D-CA6D-49B4-B5B3-0971BAA73E27}" type="TxLink">
            <a:rPr lang="ja-JP" altLang="en-US" sz="1400" b="1" i="0" u="none" strike="noStrike" baseline="0">
              <a:solidFill>
                <a:srgbClr val="000000"/>
              </a:solidFill>
              <a:latin typeface="ＭＳ Ｐゴシック"/>
              <a:ea typeface="ＭＳ Ｐゴシック"/>
            </a:rPr>
            <a:pPr algn="ctr" rtl="0">
              <a:defRPr sz="1000"/>
            </a:pPr>
            <a:t>確認24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22</xdr:col>
      <xdr:colOff>76200</xdr:colOff>
      <xdr:row>7</xdr:row>
      <xdr:rowOff>57150</xdr:rowOff>
    </xdr:from>
    <xdr:to>
      <xdr:col>22</xdr:col>
      <xdr:colOff>295275</xdr:colOff>
      <xdr:row>14</xdr:row>
      <xdr:rowOff>257175</xdr:rowOff>
    </xdr:to>
    <xdr:sp macro="" textlink="">
      <xdr:nvSpPr>
        <xdr:cNvPr id="82948" name="AutoShape 2">
          <a:extLst>
            <a:ext uri="{FF2B5EF4-FFF2-40B4-BE49-F238E27FC236}">
              <a16:creationId xmlns:a16="http://schemas.microsoft.com/office/drawing/2014/main" id="{00000000-0008-0000-0B00-000004440100}"/>
            </a:ext>
          </a:extLst>
        </xdr:cNvPr>
        <xdr:cNvSpPr>
          <a:spLocks/>
        </xdr:cNvSpPr>
      </xdr:nvSpPr>
      <xdr:spPr bwMode="auto">
        <a:xfrm>
          <a:off x="5448300" y="1295400"/>
          <a:ext cx="219075" cy="2400300"/>
        </a:xfrm>
        <a:prstGeom prst="rightBrace">
          <a:avLst>
            <a:gd name="adj1" fmla="val 9130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28575</xdr:colOff>
      <xdr:row>7</xdr:row>
      <xdr:rowOff>0</xdr:rowOff>
    </xdr:from>
    <xdr:to>
      <xdr:col>22</xdr:col>
      <xdr:colOff>47624</xdr:colOff>
      <xdr:row>8</xdr:row>
      <xdr:rowOff>66674</xdr:rowOff>
    </xdr:to>
    <xdr:sp macro="" textlink="">
      <xdr:nvSpPr>
        <xdr:cNvPr id="6" name="正方形/長方形 5" hidden="1">
          <a:extLst>
            <a:ext uri="{FF2B5EF4-FFF2-40B4-BE49-F238E27FC236}">
              <a16:creationId xmlns:a16="http://schemas.microsoft.com/office/drawing/2014/main" id="{00000000-0008-0000-0B00-000006000000}"/>
            </a:ext>
          </a:extLst>
        </xdr:cNvPr>
        <xdr:cNvSpPr/>
      </xdr:nvSpPr>
      <xdr:spPr bwMode="auto">
        <a:xfrm>
          <a:off x="2895600" y="1238250"/>
          <a:ext cx="2524124" cy="380999"/>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28574</xdr:colOff>
      <xdr:row>10</xdr:row>
      <xdr:rowOff>9525</xdr:rowOff>
    </xdr:from>
    <xdr:to>
      <xdr:col>22</xdr:col>
      <xdr:colOff>47625</xdr:colOff>
      <xdr:row>11</xdr:row>
      <xdr:rowOff>76199</xdr:rowOff>
    </xdr:to>
    <xdr:sp macro="" textlink="">
      <xdr:nvSpPr>
        <xdr:cNvPr id="7" name="正方形/長方形 6" hidden="1">
          <a:extLst>
            <a:ext uri="{FF2B5EF4-FFF2-40B4-BE49-F238E27FC236}">
              <a16:creationId xmlns:a16="http://schemas.microsoft.com/office/drawing/2014/main" id="{00000000-0008-0000-0B00-000007000000}"/>
            </a:ext>
          </a:extLst>
        </xdr:cNvPr>
        <xdr:cNvSpPr/>
      </xdr:nvSpPr>
      <xdr:spPr bwMode="auto">
        <a:xfrm>
          <a:off x="2895599" y="2190750"/>
          <a:ext cx="2524126" cy="380999"/>
        </a:xfrm>
        <a:prstGeom prst="rect">
          <a:avLst/>
        </a:prstGeom>
        <a:solidFill>
          <a:schemeClr val="accent2">
            <a:lumMod val="40000"/>
            <a:lumOff val="60000"/>
            <a:alpha val="50000"/>
          </a:scheme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96;&#20869;&#65291;&#12466;&#12473;&#12488;/K2/&#21463;&#35351;&#20107;&#26989;&#38306;&#36899;/5301_&#35576;&#32076;&#36027;&#21450;&#12403;&#24037;&#20107;&#12467;&#12473;&#12488;&#65288;&#20849;&#26377;&#65289;/2020&#24180;&#24230;&#65288;R2&#65289;/&#9733;&#9733;R2&#35519;&#26619;&#31080;/07_&#39640;&#36895;/01_&#30330;&#27880;&#32773;&#29992;/&#9322;&#12481;&#12455;&#12483;&#12463;&#12522;&#12473;&#12488;210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2.531\Desktop\&#35576;&#32076;&#36027;&#21205;&#21521;&#35519;&#26619;&#36039;&#26009;\01_&#24314;&#35373;\&#21463;&#27880;&#32773;\2020&#24180;&#24230;R2&#24180;&#24230;&#21463;&#27880;&#32773;\07_&#9322;&#20803;&#35531;2101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目的"/>
      <sheetName val="2.確認"/>
      <sheetName val="3.入力例"/>
      <sheetName val="4.未入力不備例"/>
      <sheetName val="5.発注 工事情報"/>
      <sheetName val="6.発注 一般事項"/>
      <sheetName val="7.発注 工事費"/>
      <sheetName val="8.元請 一般事項"/>
      <sheetName val="9.元請 A-1票"/>
      <sheetName val="10.元請 A-1'票"/>
      <sheetName val="11.元請 A-2票"/>
      <sheetName val="12.元請 A-4票(1_3)"/>
      <sheetName val="13.元請 A-4票(2_3)"/>
      <sheetName val="14.元請 A-4票(3_3)"/>
      <sheetName val="15.元請 工事費"/>
      <sheetName val="16.元請 下請入力"/>
      <sheetName val="17.元請 組織図"/>
      <sheetName val="18.元請 A-①票"/>
      <sheetName val="19.元請 A-②票"/>
      <sheetName val="20.元請 A-④票(1_3)"/>
      <sheetName val="21.元請 A-④票(2_3)"/>
      <sheetName val="22.元請 A-④(3_3)"/>
      <sheetName val="23.参考資料"/>
      <sheetName val="24.保険料"/>
      <sheetName val="修正履歴"/>
      <sheetName val="27.確認一覧"/>
      <sheetName val="28.配布証明（様式①）1次"/>
      <sheetName val="29.配布証明（様式①）2次"/>
      <sheetName val="30.様式①"/>
      <sheetName val="31.提出証明（様式②）2次"/>
      <sheetName val="32.提出証明（様式②）1次"/>
      <sheetName val="33.様式②"/>
    </sheetNames>
    <sheetDataSet>
      <sheetData sheetId="0"/>
      <sheetData sheetId="1"/>
      <sheetData sheetId="2"/>
      <sheetData sheetId="3">
        <row r="4">
          <cell r="AZ4"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修正履歴"/>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B3" t="str">
            <v>101：東北地方整備局</v>
          </cell>
        </row>
        <row r="136">
          <cell r="B136" t="str">
            <v>有</v>
          </cell>
        </row>
        <row r="137">
          <cell r="B137" t="str">
            <v>無</v>
          </cell>
        </row>
      </sheetData>
      <sheetData sheetId="4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91F4-F2FF-4C3E-B47A-9AA074105E0F}">
  <sheetPr codeName="Sheet1"/>
  <dimension ref="A1:H305"/>
  <sheetViews>
    <sheetView showGridLines="0" tabSelected="1" zoomScaleNormal="100" zoomScaleSheetLayoutView="100" workbookViewId="0"/>
  </sheetViews>
  <sheetFormatPr defaultRowHeight="13.5"/>
  <cols>
    <col min="1" max="1" width="8.625" style="1781" customWidth="1"/>
    <col min="2" max="4" width="14.5" style="1781" customWidth="1"/>
    <col min="5" max="5" width="12.875" style="1781" customWidth="1"/>
    <col min="6" max="6" width="17.5" style="1781" customWidth="1"/>
    <col min="7" max="7" width="7" style="1781" customWidth="1"/>
    <col min="8" max="8" width="17.125" style="302" hidden="1" customWidth="1"/>
    <col min="9" max="16384" width="9" style="1781"/>
  </cols>
  <sheetData>
    <row r="1" spans="1:8" ht="32.25" customHeight="1">
      <c r="F1" s="2149" t="s">
        <v>1003</v>
      </c>
      <c r="G1" s="2150"/>
      <c r="H1" s="1067" t="s">
        <v>1442</v>
      </c>
    </row>
    <row r="2" spans="1:8" ht="12.75" customHeight="1">
      <c r="H2" s="1069"/>
    </row>
    <row r="3" spans="1:8" ht="7.5" customHeight="1">
      <c r="H3" s="1070"/>
    </row>
    <row r="4" spans="1:8">
      <c r="H4" s="1070"/>
    </row>
    <row r="5" spans="1:8" s="61" customFormat="1" ht="30" customHeight="1">
      <c r="A5" s="2151" t="s">
        <v>1443</v>
      </c>
      <c r="B5" s="2152"/>
      <c r="C5" s="2152"/>
      <c r="D5" s="2152"/>
      <c r="E5" s="2152"/>
      <c r="F5" s="2152"/>
      <c r="G5" s="1779"/>
      <c r="H5" s="1071"/>
    </row>
    <row r="6" spans="1:8">
      <c r="A6" s="2148" t="s">
        <v>1557</v>
      </c>
      <c r="B6" s="2148"/>
      <c r="C6" s="2148"/>
      <c r="D6" s="2148"/>
      <c r="E6" s="2148"/>
      <c r="F6" s="2148"/>
      <c r="G6" s="1777"/>
      <c r="H6" s="1070"/>
    </row>
    <row r="7" spans="1:8">
      <c r="H7" s="1070"/>
    </row>
    <row r="8" spans="1:8">
      <c r="A8" s="2148" t="s">
        <v>1715</v>
      </c>
      <c r="B8" s="2148"/>
      <c r="C8" s="2148"/>
      <c r="D8" s="2148"/>
      <c r="E8" s="2148"/>
      <c r="F8" s="2148"/>
      <c r="H8" s="1070"/>
    </row>
    <row r="9" spans="1:8" hidden="1">
      <c r="H9" s="1070"/>
    </row>
    <row r="10" spans="1:8" hidden="1">
      <c r="A10" s="64"/>
      <c r="B10" s="65"/>
      <c r="C10" s="65"/>
      <c r="D10" s="65"/>
      <c r="E10" s="65"/>
      <c r="F10" s="66"/>
      <c r="G10" s="68"/>
      <c r="H10" s="1070"/>
    </row>
    <row r="11" spans="1:8" hidden="1">
      <c r="A11" s="67" t="s">
        <v>769</v>
      </c>
      <c r="B11" s="68"/>
      <c r="C11" s="68"/>
      <c r="D11" s="68"/>
      <c r="E11" s="68"/>
      <c r="F11" s="69"/>
      <c r="G11" s="68"/>
      <c r="H11" s="1070"/>
    </row>
    <row r="12" spans="1:8" hidden="1">
      <c r="A12" s="67"/>
      <c r="B12" s="68"/>
      <c r="C12" s="68"/>
      <c r="D12" s="68"/>
      <c r="E12" s="68"/>
      <c r="F12" s="69"/>
      <c r="G12" s="68"/>
      <c r="H12" s="1070"/>
    </row>
    <row r="13" spans="1:8" hidden="1">
      <c r="A13" s="85" t="s">
        <v>1017</v>
      </c>
      <c r="B13" s="71"/>
      <c r="C13" s="71"/>
      <c r="D13" s="71"/>
      <c r="E13" s="71"/>
      <c r="F13" s="69"/>
      <c r="G13" s="68"/>
      <c r="H13" s="1070"/>
    </row>
    <row r="14" spans="1:8" hidden="1">
      <c r="A14" s="414" t="s">
        <v>1444</v>
      </c>
      <c r="B14" s="71"/>
      <c r="C14" s="71"/>
      <c r="D14" s="71"/>
      <c r="E14" s="71"/>
      <c r="F14" s="69"/>
      <c r="G14" s="68"/>
      <c r="H14" s="1070"/>
    </row>
    <row r="15" spans="1:8" hidden="1">
      <c r="A15" s="72"/>
      <c r="B15" s="71"/>
      <c r="C15" s="71"/>
      <c r="D15" s="71"/>
      <c r="E15" s="71"/>
      <c r="F15" s="69"/>
      <c r="G15" s="68"/>
      <c r="H15" s="1070"/>
    </row>
    <row r="16" spans="1:8" hidden="1">
      <c r="A16" s="85" t="s">
        <v>1019</v>
      </c>
      <c r="B16" s="71"/>
      <c r="C16" s="71"/>
      <c r="D16" s="71"/>
      <c r="E16" s="71"/>
      <c r="F16" s="69"/>
      <c r="G16" s="68"/>
      <c r="H16" s="1070"/>
    </row>
    <row r="17" spans="1:8" hidden="1">
      <c r="A17" s="414" t="s">
        <v>1445</v>
      </c>
      <c r="B17" s="71"/>
      <c r="C17" s="71"/>
      <c r="D17" s="71"/>
      <c r="E17" s="71"/>
      <c r="F17" s="69"/>
      <c r="G17" s="68"/>
      <c r="H17" s="1070"/>
    </row>
    <row r="18" spans="1:8" hidden="1">
      <c r="A18" s="85"/>
      <c r="B18" s="71"/>
      <c r="C18" s="71"/>
      <c r="D18" s="71"/>
      <c r="E18" s="71"/>
      <c r="F18" s="69"/>
      <c r="G18" s="68"/>
      <c r="H18" s="1070"/>
    </row>
    <row r="19" spans="1:8" hidden="1">
      <c r="A19" s="67"/>
      <c r="B19" s="71"/>
      <c r="C19" s="71"/>
      <c r="D19" s="71"/>
      <c r="E19" s="71"/>
      <c r="F19" s="69"/>
      <c r="G19" s="68"/>
      <c r="H19" s="1070"/>
    </row>
    <row r="20" spans="1:8" hidden="1">
      <c r="A20" s="444"/>
      <c r="B20" s="443"/>
      <c r="C20" s="443"/>
      <c r="D20" s="443"/>
      <c r="E20" s="443"/>
      <c r="F20" s="70"/>
      <c r="G20" s="68"/>
      <c r="H20" s="1070"/>
    </row>
    <row r="21" spans="1:8" hidden="1">
      <c r="A21" s="2153" t="s">
        <v>1446</v>
      </c>
      <c r="B21" s="2153"/>
      <c r="C21" s="2153"/>
      <c r="D21" s="2153"/>
      <c r="E21" s="2153"/>
      <c r="F21" s="2153"/>
      <c r="G21" s="68"/>
      <c r="H21" s="1070"/>
    </row>
    <row r="22" spans="1:8" hidden="1">
      <c r="A22" s="2154"/>
      <c r="B22" s="2154"/>
      <c r="C22" s="2154"/>
      <c r="D22" s="2154"/>
      <c r="E22" s="2154"/>
      <c r="F22" s="2154"/>
      <c r="G22" s="68"/>
      <c r="H22" s="1070"/>
    </row>
    <row r="23" spans="1:8" hidden="1">
      <c r="A23" s="2154"/>
      <c r="B23" s="2154"/>
      <c r="C23" s="2154"/>
      <c r="D23" s="2154"/>
      <c r="E23" s="2154"/>
      <c r="F23" s="2154"/>
      <c r="G23" s="68"/>
      <c r="H23" s="1070"/>
    </row>
    <row r="24" spans="1:8" hidden="1">
      <c r="A24" s="2154"/>
      <c r="B24" s="2154"/>
      <c r="C24" s="2154"/>
      <c r="D24" s="2154"/>
      <c r="E24" s="2154"/>
      <c r="F24" s="2154"/>
      <c r="G24" s="68"/>
      <c r="H24" s="1070"/>
    </row>
    <row r="25" spans="1:8" hidden="1">
      <c r="A25" s="68"/>
      <c r="B25" s="68"/>
      <c r="C25" s="68"/>
      <c r="D25" s="68"/>
      <c r="E25" s="68"/>
      <c r="F25" s="68"/>
      <c r="G25" s="68"/>
      <c r="H25" s="1070"/>
    </row>
    <row r="26" spans="1:8" hidden="1">
      <c r="G26" s="301"/>
      <c r="H26" s="1070"/>
    </row>
    <row r="27" spans="1:8" hidden="1">
      <c r="G27" s="1780"/>
      <c r="H27" s="1070"/>
    </row>
    <row r="28" spans="1:8" hidden="1">
      <c r="G28" s="1780"/>
      <c r="H28" s="1070"/>
    </row>
    <row r="29" spans="1:8" hidden="1">
      <c r="G29" s="1780"/>
      <c r="H29" s="1070"/>
    </row>
    <row r="30" spans="1:8" ht="15" hidden="1" customHeight="1">
      <c r="A30" s="1781" t="s">
        <v>739</v>
      </c>
      <c r="H30" s="1070"/>
    </row>
    <row r="31" spans="1:8" ht="15" hidden="1" customHeight="1">
      <c r="H31" s="1070"/>
    </row>
    <row r="32" spans="1:8" ht="15" hidden="1" customHeight="1">
      <c r="B32" s="1781" t="s">
        <v>1447</v>
      </c>
      <c r="H32" s="1070"/>
    </row>
    <row r="33" spans="1:8" ht="15" hidden="1" customHeight="1">
      <c r="B33" s="1781" t="s">
        <v>1448</v>
      </c>
      <c r="D33" s="838"/>
      <c r="E33" s="838"/>
      <c r="F33" s="838"/>
      <c r="H33" s="1070"/>
    </row>
    <row r="34" spans="1:8" ht="15" hidden="1" customHeight="1">
      <c r="A34" s="304"/>
      <c r="D34" s="838"/>
      <c r="E34" s="838"/>
      <c r="F34" s="838"/>
      <c r="H34" s="1070"/>
    </row>
    <row r="35" spans="1:8" ht="15" hidden="1" customHeight="1">
      <c r="C35" s="1781" t="s">
        <v>740</v>
      </c>
      <c r="D35" s="838"/>
      <c r="E35" s="838"/>
      <c r="F35" s="838"/>
      <c r="H35" s="1070"/>
    </row>
    <row r="36" spans="1:8" ht="15" hidden="1" customHeight="1">
      <c r="C36" s="1781" t="s">
        <v>1449</v>
      </c>
      <c r="D36" s="838"/>
      <c r="E36" s="838"/>
      <c r="F36" s="838"/>
      <c r="H36" s="1070"/>
    </row>
    <row r="37" spans="1:8" ht="15" hidden="1" customHeight="1">
      <c r="E37" s="838" t="s">
        <v>1450</v>
      </c>
      <c r="F37" s="838"/>
      <c r="H37" s="1070"/>
    </row>
    <row r="38" spans="1:8" ht="15" hidden="1" customHeight="1">
      <c r="E38" s="838" t="s">
        <v>741</v>
      </c>
      <c r="F38" s="838"/>
      <c r="H38" s="1070"/>
    </row>
    <row r="39" spans="1:8" ht="15" hidden="1" customHeight="1">
      <c r="A39" s="838"/>
      <c r="B39" s="839"/>
      <c r="C39" s="839"/>
      <c r="D39" s="838"/>
      <c r="E39" s="838"/>
      <c r="F39" s="838"/>
      <c r="H39" s="1070"/>
    </row>
    <row r="40" spans="1:8" ht="15" hidden="1" customHeight="1">
      <c r="A40" s="1286" t="s">
        <v>742</v>
      </c>
      <c r="C40" s="846"/>
      <c r="D40" s="838"/>
      <c r="E40" s="840"/>
      <c r="F40" s="838"/>
      <c r="H40" s="1070"/>
    </row>
    <row r="41" spans="1:8" ht="15" hidden="1" customHeight="1">
      <c r="A41" s="838"/>
      <c r="B41" s="1778"/>
      <c r="C41" s="1778"/>
      <c r="D41" s="841"/>
      <c r="E41" s="840"/>
      <c r="F41" s="838"/>
      <c r="H41" s="1070"/>
    </row>
    <row r="42" spans="1:8" ht="15.75" hidden="1" customHeight="1">
      <c r="A42" s="838"/>
      <c r="B42" s="2155"/>
      <c r="C42" s="2155"/>
      <c r="D42" s="841"/>
      <c r="E42" s="840"/>
      <c r="F42" s="838"/>
      <c r="H42" s="1070"/>
    </row>
    <row r="43" spans="1:8" ht="9" hidden="1" customHeight="1">
      <c r="A43" s="838"/>
      <c r="B43" s="1778"/>
      <c r="C43" s="1778"/>
      <c r="D43" s="841"/>
      <c r="E43" s="840"/>
      <c r="F43" s="838"/>
      <c r="H43" s="1070"/>
    </row>
    <row r="44" spans="1:8" ht="15.75" hidden="1" customHeight="1">
      <c r="A44" s="838"/>
      <c r="B44" s="2155"/>
      <c r="C44" s="2155"/>
      <c r="D44" s="838"/>
      <c r="E44" s="840"/>
      <c r="F44" s="838"/>
      <c r="H44" s="1070"/>
    </row>
    <row r="45" spans="1:8" hidden="1">
      <c r="A45" s="838"/>
      <c r="B45" s="838"/>
      <c r="C45" s="838"/>
      <c r="D45" s="838"/>
      <c r="E45" s="838"/>
      <c r="F45" s="838"/>
      <c r="H45" s="1070"/>
    </row>
    <row r="46" spans="1:8" hidden="1">
      <c r="A46" s="838"/>
      <c r="B46" s="838"/>
      <c r="C46" s="838"/>
      <c r="D46" s="838"/>
      <c r="E46" s="838"/>
      <c r="F46" s="838"/>
      <c r="H46" s="1070"/>
    </row>
    <row r="47" spans="1:8" hidden="1">
      <c r="A47" s="838"/>
      <c r="B47" s="838"/>
      <c r="C47" s="838"/>
      <c r="D47" s="838"/>
      <c r="E47" s="838"/>
      <c r="F47" s="838"/>
      <c r="H47" s="1070"/>
    </row>
    <row r="48" spans="1:8" hidden="1">
      <c r="A48" s="838"/>
      <c r="B48" s="838"/>
      <c r="C48" s="838"/>
      <c r="D48" s="838"/>
      <c r="E48" s="838"/>
      <c r="F48" s="838"/>
      <c r="H48" s="1070"/>
    </row>
    <row r="49" spans="1:8" hidden="1">
      <c r="H49" s="1070"/>
    </row>
    <row r="50" spans="1:8" ht="15" hidden="1" customHeight="1">
      <c r="C50" s="2156"/>
      <c r="D50" s="2156"/>
      <c r="E50" s="2157"/>
      <c r="H50" s="1070"/>
    </row>
    <row r="51" spans="1:8" ht="15" hidden="1" customHeight="1">
      <c r="H51" s="1069"/>
    </row>
    <row r="52" spans="1:8" ht="21.75" hidden="1" customHeight="1">
      <c r="C52" s="2156" t="s">
        <v>1249</v>
      </c>
      <c r="D52" s="2156"/>
      <c r="E52" s="2157"/>
      <c r="H52" s="1067" t="s">
        <v>1451</v>
      </c>
    </row>
    <row r="53" spans="1:8" ht="32.25" hidden="1" customHeight="1">
      <c r="F53" s="2149" t="s">
        <v>1003</v>
      </c>
      <c r="G53" s="2150"/>
      <c r="H53" s="1068" t="s">
        <v>390</v>
      </c>
    </row>
    <row r="54" spans="1:8" ht="12.75" hidden="1" customHeight="1">
      <c r="H54" s="1072"/>
    </row>
    <row r="55" spans="1:8" ht="7.5" hidden="1" customHeight="1">
      <c r="H55" s="1070"/>
    </row>
    <row r="56" spans="1:8" hidden="1">
      <c r="H56" s="1070"/>
    </row>
    <row r="57" spans="1:8" s="61" customFormat="1" ht="50.25" hidden="1" customHeight="1">
      <c r="A57" s="2151" t="s">
        <v>886</v>
      </c>
      <c r="B57" s="2152"/>
      <c r="C57" s="2152"/>
      <c r="D57" s="2152"/>
      <c r="E57" s="2152"/>
      <c r="F57" s="2152"/>
      <c r="G57" s="1779"/>
      <c r="H57" s="1071"/>
    </row>
    <row r="58" spans="1:8" hidden="1">
      <c r="A58" s="2148" t="s">
        <v>1452</v>
      </c>
      <c r="B58" s="2148"/>
      <c r="C58" s="2148"/>
      <c r="D58" s="2148"/>
      <c r="E58" s="2148"/>
      <c r="F58" s="2148"/>
      <c r="G58" s="1777"/>
      <c r="H58" s="1070"/>
    </row>
    <row r="59" spans="1:8" hidden="1">
      <c r="H59" s="1070"/>
    </row>
    <row r="60" spans="1:8" hidden="1">
      <c r="A60" s="64"/>
      <c r="B60" s="65"/>
      <c r="C60" s="65"/>
      <c r="D60" s="65"/>
      <c r="E60" s="65"/>
      <c r="F60" s="66"/>
      <c r="G60" s="68"/>
      <c r="H60" s="1070"/>
    </row>
    <row r="61" spans="1:8" hidden="1">
      <c r="A61" s="67" t="s">
        <v>769</v>
      </c>
      <c r="B61" s="68"/>
      <c r="C61" s="68"/>
      <c r="D61" s="68"/>
      <c r="E61" s="68"/>
      <c r="F61" s="69"/>
      <c r="G61" s="68"/>
      <c r="H61" s="1070"/>
    </row>
    <row r="62" spans="1:8" hidden="1">
      <c r="A62" s="67"/>
      <c r="B62" s="68"/>
      <c r="C62" s="68"/>
      <c r="D62" s="68"/>
      <c r="E62" s="68"/>
      <c r="F62" s="69"/>
      <c r="G62" s="68"/>
      <c r="H62" s="1070"/>
    </row>
    <row r="63" spans="1:8" hidden="1">
      <c r="A63" s="85" t="s">
        <v>1017</v>
      </c>
      <c r="B63" s="71"/>
      <c r="C63" s="71"/>
      <c r="D63" s="71"/>
      <c r="E63" s="71"/>
      <c r="F63" s="69"/>
      <c r="G63" s="68"/>
      <c r="H63" s="1070"/>
    </row>
    <row r="64" spans="1:8" hidden="1">
      <c r="A64" s="414" t="s">
        <v>1018</v>
      </c>
      <c r="B64" s="71"/>
      <c r="C64" s="71"/>
      <c r="D64" s="71"/>
      <c r="E64" s="71"/>
      <c r="F64" s="69"/>
      <c r="G64" s="68"/>
      <c r="H64" s="1070"/>
    </row>
    <row r="65" spans="1:8" hidden="1">
      <c r="A65" s="72"/>
      <c r="B65" s="71"/>
      <c r="C65" s="71"/>
      <c r="D65" s="71"/>
      <c r="E65" s="71"/>
      <c r="F65" s="69"/>
      <c r="G65" s="68"/>
      <c r="H65" s="1070"/>
    </row>
    <row r="66" spans="1:8" hidden="1">
      <c r="A66" s="85" t="s">
        <v>1020</v>
      </c>
      <c r="B66" s="71"/>
      <c r="C66" s="71"/>
      <c r="D66" s="71"/>
      <c r="E66" s="71"/>
      <c r="F66" s="69"/>
      <c r="G66" s="68"/>
      <c r="H66" s="1070"/>
    </row>
    <row r="67" spans="1:8" hidden="1">
      <c r="A67" s="414" t="s">
        <v>279</v>
      </c>
      <c r="B67" s="71"/>
      <c r="C67" s="71"/>
      <c r="D67" s="71"/>
      <c r="E67" s="71"/>
      <c r="F67" s="69"/>
      <c r="G67" s="68"/>
      <c r="H67" s="1070"/>
    </row>
    <row r="68" spans="1:8" hidden="1">
      <c r="A68" s="442"/>
      <c r="B68" s="443"/>
      <c r="C68" s="443"/>
      <c r="D68" s="443"/>
      <c r="E68" s="443"/>
      <c r="F68" s="70"/>
      <c r="G68" s="68"/>
      <c r="H68" s="1070"/>
    </row>
    <row r="69" spans="1:8" ht="13.5" hidden="1" customHeight="1">
      <c r="A69" s="2153" t="s">
        <v>1453</v>
      </c>
      <c r="B69" s="2153"/>
      <c r="C69" s="2153"/>
      <c r="D69" s="2153"/>
      <c r="E69" s="2153"/>
      <c r="F69" s="2153"/>
      <c r="G69" s="68"/>
      <c r="H69" s="1070"/>
    </row>
    <row r="70" spans="1:8" hidden="1">
      <c r="A70" s="2154"/>
      <c r="B70" s="2154"/>
      <c r="C70" s="2154"/>
      <c r="D70" s="2154"/>
      <c r="E70" s="2154"/>
      <c r="F70" s="2154"/>
      <c r="G70" s="68"/>
      <c r="H70" s="1070"/>
    </row>
    <row r="71" spans="1:8" hidden="1">
      <c r="A71" s="2154"/>
      <c r="B71" s="2154"/>
      <c r="C71" s="2154"/>
      <c r="D71" s="2154"/>
      <c r="E71" s="2154"/>
      <c r="F71" s="2154"/>
      <c r="G71" s="68"/>
      <c r="H71" s="1070"/>
    </row>
    <row r="72" spans="1:8" hidden="1">
      <c r="A72" s="2154"/>
      <c r="B72" s="2154"/>
      <c r="C72" s="2154"/>
      <c r="D72" s="2154"/>
      <c r="E72" s="2154"/>
      <c r="F72" s="2154"/>
      <c r="G72" s="68"/>
      <c r="H72" s="1070"/>
    </row>
    <row r="73" spans="1:8" ht="13.5" hidden="1" customHeight="1">
      <c r="G73" s="301"/>
      <c r="H73" s="1070"/>
    </row>
    <row r="74" spans="1:8" hidden="1">
      <c r="G74" s="1780"/>
      <c r="H74" s="1070"/>
    </row>
    <row r="75" spans="1:8" hidden="1">
      <c r="G75" s="1780"/>
      <c r="H75" s="1070"/>
    </row>
    <row r="76" spans="1:8" hidden="1">
      <c r="G76" s="1780"/>
      <c r="H76" s="1070"/>
    </row>
    <row r="77" spans="1:8" hidden="1">
      <c r="A77" s="1780"/>
      <c r="B77" s="1780"/>
      <c r="C77" s="1780"/>
      <c r="D77" s="1780"/>
      <c r="E77" s="1780"/>
      <c r="F77" s="1780"/>
      <c r="G77" s="1780"/>
      <c r="H77" s="1070"/>
    </row>
    <row r="78" spans="1:8" hidden="1">
      <c r="A78" s="1780"/>
      <c r="B78" s="1780"/>
      <c r="C78" s="1780"/>
      <c r="D78" s="1780"/>
      <c r="E78" s="1780"/>
      <c r="F78" s="1780"/>
      <c r="G78" s="1780"/>
      <c r="H78" s="1070"/>
    </row>
    <row r="79" spans="1:8" hidden="1">
      <c r="A79" s="1780"/>
      <c r="B79" s="1780"/>
      <c r="C79" s="1780"/>
      <c r="D79" s="1780"/>
      <c r="E79" s="1780"/>
      <c r="F79" s="1780"/>
      <c r="G79" s="1780"/>
      <c r="H79" s="1070"/>
    </row>
    <row r="80" spans="1:8" hidden="1">
      <c r="A80" s="304"/>
      <c r="H80" s="1070"/>
    </row>
    <row r="81" spans="2:8" hidden="1">
      <c r="H81" s="1070"/>
    </row>
    <row r="82" spans="2:8" hidden="1">
      <c r="H82" s="1070"/>
    </row>
    <row r="83" spans="2:8" hidden="1">
      <c r="H83" s="1070"/>
    </row>
    <row r="84" spans="2:8" ht="14.25" hidden="1">
      <c r="B84" s="2158"/>
      <c r="C84" s="2158"/>
      <c r="D84" s="68"/>
      <c r="E84" s="68"/>
      <c r="F84" s="68"/>
      <c r="H84" s="1070"/>
    </row>
    <row r="85" spans="2:8" ht="7.5" hidden="1" customHeight="1">
      <c r="B85" s="835"/>
      <c r="C85" s="835"/>
      <c r="D85" s="68"/>
      <c r="E85" s="68"/>
      <c r="F85" s="68"/>
      <c r="H85" s="1070"/>
    </row>
    <row r="86" spans="2:8" ht="14.25" hidden="1">
      <c r="B86" s="2158"/>
      <c r="C86" s="2158"/>
      <c r="D86" s="68"/>
      <c r="E86" s="68"/>
      <c r="F86" s="68"/>
      <c r="H86" s="1070"/>
    </row>
    <row r="87" spans="2:8" ht="20.25" hidden="1" customHeight="1">
      <c r="B87" s="835"/>
      <c r="C87" s="835"/>
      <c r="D87" s="68"/>
      <c r="E87" s="68"/>
      <c r="F87" s="68"/>
      <c r="H87" s="1070"/>
    </row>
    <row r="88" spans="2:8" ht="15.75" hidden="1" customHeight="1">
      <c r="B88" s="2158"/>
      <c r="C88" s="2158"/>
      <c r="D88" s="68"/>
      <c r="E88" s="68"/>
      <c r="F88" s="68"/>
      <c r="H88" s="1070"/>
    </row>
    <row r="89" spans="2:8" ht="9" hidden="1" customHeight="1">
      <c r="B89" s="1776"/>
      <c r="C89" s="1776"/>
      <c r="D89" s="68"/>
      <c r="E89" s="68"/>
      <c r="F89" s="68"/>
      <c r="H89" s="1070"/>
    </row>
    <row r="90" spans="2:8" ht="15.75" hidden="1" customHeight="1">
      <c r="B90" s="2158"/>
      <c r="C90" s="2158"/>
      <c r="D90" s="68"/>
      <c r="E90" s="836"/>
      <c r="F90" s="68"/>
      <c r="H90" s="1070"/>
    </row>
    <row r="91" spans="2:8" ht="21.75" hidden="1" customHeight="1">
      <c r="B91" s="1776"/>
      <c r="C91" s="1776"/>
      <c r="D91" s="837"/>
      <c r="E91" s="836"/>
      <c r="F91" s="68"/>
      <c r="H91" s="1070"/>
    </row>
    <row r="92" spans="2:8" ht="15.75" hidden="1" customHeight="1">
      <c r="B92" s="2158"/>
      <c r="C92" s="2158"/>
      <c r="D92" s="837"/>
      <c r="E92" s="836"/>
      <c r="F92" s="68"/>
      <c r="H92" s="1070"/>
    </row>
    <row r="93" spans="2:8" ht="9" hidden="1" customHeight="1">
      <c r="B93" s="1776"/>
      <c r="C93" s="1776"/>
      <c r="D93" s="837"/>
      <c r="E93" s="836"/>
      <c r="F93" s="68"/>
      <c r="H93" s="1070"/>
    </row>
    <row r="94" spans="2:8" ht="15.75" hidden="1" customHeight="1">
      <c r="B94" s="2158"/>
      <c r="C94" s="2158"/>
      <c r="D94" s="68"/>
      <c r="E94" s="836"/>
      <c r="F94" s="68"/>
      <c r="H94" s="1070"/>
    </row>
    <row r="95" spans="2:8" hidden="1">
      <c r="B95" s="68"/>
      <c r="C95" s="68"/>
      <c r="D95" s="68"/>
      <c r="E95" s="68"/>
      <c r="F95" s="68"/>
      <c r="H95" s="1070"/>
    </row>
    <row r="96" spans="2:8" hidden="1">
      <c r="B96" s="68"/>
      <c r="C96" s="68"/>
      <c r="D96" s="68"/>
      <c r="E96" s="68"/>
      <c r="F96" s="68"/>
      <c r="H96" s="1070"/>
    </row>
    <row r="97" spans="1:8" hidden="1">
      <c r="B97" s="68"/>
      <c r="C97" s="68"/>
      <c r="D97" s="68"/>
      <c r="E97" s="68"/>
      <c r="F97" s="68"/>
      <c r="H97" s="1070"/>
    </row>
    <row r="98" spans="1:8" hidden="1">
      <c r="B98" s="68"/>
      <c r="C98" s="68"/>
      <c r="D98" s="68"/>
      <c r="E98" s="68"/>
      <c r="F98" s="68"/>
      <c r="H98" s="1070"/>
    </row>
    <row r="99" spans="1:8" hidden="1">
      <c r="B99" s="68"/>
      <c r="C99" s="68"/>
      <c r="D99" s="68"/>
      <c r="E99" s="68"/>
      <c r="F99" s="68"/>
      <c r="H99" s="1070"/>
    </row>
    <row r="100" spans="1:8" ht="21.75" hidden="1" customHeight="1">
      <c r="C100" s="2156"/>
      <c r="D100" s="2156"/>
      <c r="E100" s="2157"/>
      <c r="H100" s="1070"/>
    </row>
    <row r="101" spans="1:8" ht="21.75" hidden="1" customHeight="1">
      <c r="H101" s="1072"/>
    </row>
    <row r="102" spans="1:8" ht="21.75" hidden="1" customHeight="1">
      <c r="C102" s="2156" t="s">
        <v>1250</v>
      </c>
      <c r="D102" s="2156"/>
      <c r="E102" s="2159"/>
      <c r="H102" s="1068" t="s">
        <v>386</v>
      </c>
    </row>
    <row r="103" spans="1:8" ht="32.25" hidden="1" customHeight="1">
      <c r="F103" s="2149" t="s">
        <v>1003</v>
      </c>
      <c r="G103" s="2150"/>
      <c r="H103" s="1073" t="s">
        <v>391</v>
      </c>
    </row>
    <row r="104" spans="1:8" ht="12.75" hidden="1" customHeight="1">
      <c r="H104" s="1073"/>
    </row>
    <row r="105" spans="1:8" ht="7.5" hidden="1" customHeight="1">
      <c r="H105" s="1070"/>
    </row>
    <row r="106" spans="1:8" hidden="1">
      <c r="H106" s="1070"/>
    </row>
    <row r="107" spans="1:8" s="61" customFormat="1" ht="50.25" hidden="1" customHeight="1">
      <c r="A107" s="2151" t="s">
        <v>886</v>
      </c>
      <c r="B107" s="2152"/>
      <c r="C107" s="2152"/>
      <c r="D107" s="2152"/>
      <c r="E107" s="2152"/>
      <c r="F107" s="2152"/>
      <c r="G107" s="1779"/>
      <c r="H107" s="1071"/>
    </row>
    <row r="108" spans="1:8" hidden="1">
      <c r="A108" s="2148" t="s">
        <v>1452</v>
      </c>
      <c r="B108" s="2148"/>
      <c r="C108" s="2148"/>
      <c r="D108" s="2148"/>
      <c r="E108" s="2148"/>
      <c r="F108" s="2148"/>
      <c r="G108" s="1777"/>
      <c r="H108" s="1070"/>
    </row>
    <row r="109" spans="1:8" hidden="1">
      <c r="H109" s="1070"/>
    </row>
    <row r="110" spans="1:8" hidden="1">
      <c r="A110" s="64"/>
      <c r="B110" s="65"/>
      <c r="C110" s="65"/>
      <c r="D110" s="65"/>
      <c r="E110" s="65"/>
      <c r="F110" s="66"/>
      <c r="G110" s="68"/>
      <c r="H110" s="1070"/>
    </row>
    <row r="111" spans="1:8" hidden="1">
      <c r="A111" s="67" t="s">
        <v>769</v>
      </c>
      <c r="B111" s="68"/>
      <c r="C111" s="68"/>
      <c r="D111" s="68"/>
      <c r="E111" s="68"/>
      <c r="F111" s="69"/>
      <c r="G111" s="68"/>
      <c r="H111" s="1070"/>
    </row>
    <row r="112" spans="1:8" hidden="1">
      <c r="A112" s="67"/>
      <c r="B112" s="68"/>
      <c r="C112" s="68"/>
      <c r="D112" s="68"/>
      <c r="E112" s="68"/>
      <c r="F112" s="69"/>
      <c r="G112" s="68"/>
      <c r="H112" s="1070"/>
    </row>
    <row r="113" spans="1:8" hidden="1">
      <c r="A113" s="85" t="s">
        <v>1017</v>
      </c>
      <c r="B113" s="71"/>
      <c r="C113" s="71"/>
      <c r="D113" s="71"/>
      <c r="E113" s="71"/>
      <c r="F113" s="69"/>
      <c r="G113" s="68"/>
      <c r="H113" s="1070"/>
    </row>
    <row r="114" spans="1:8" hidden="1">
      <c r="A114" s="414" t="s">
        <v>1018</v>
      </c>
      <c r="B114" s="71"/>
      <c r="C114" s="71"/>
      <c r="D114" s="71"/>
      <c r="E114" s="71"/>
      <c r="F114" s="69"/>
      <c r="G114" s="68"/>
      <c r="H114" s="1070"/>
    </row>
    <row r="115" spans="1:8" hidden="1">
      <c r="A115" s="72"/>
      <c r="B115" s="71"/>
      <c r="C115" s="71"/>
      <c r="D115" s="71"/>
      <c r="E115" s="71"/>
      <c r="F115" s="69"/>
      <c r="G115" s="68"/>
      <c r="H115" s="1070"/>
    </row>
    <row r="116" spans="1:8" hidden="1">
      <c r="A116" s="85" t="s">
        <v>1021</v>
      </c>
      <c r="B116" s="71"/>
      <c r="C116" s="71"/>
      <c r="D116" s="71"/>
      <c r="E116" s="71"/>
      <c r="F116" s="69"/>
      <c r="G116" s="68"/>
      <c r="H116" s="1070"/>
    </row>
    <row r="117" spans="1:8" hidden="1">
      <c r="A117" s="414" t="s">
        <v>1023</v>
      </c>
      <c r="B117" s="71"/>
      <c r="C117" s="71"/>
      <c r="D117" s="71"/>
      <c r="E117" s="71"/>
      <c r="F117" s="69"/>
      <c r="G117" s="68"/>
      <c r="H117" s="1070"/>
    </row>
    <row r="118" spans="1:8" hidden="1">
      <c r="A118" s="85"/>
      <c r="B118" s="71"/>
      <c r="C118" s="71"/>
      <c r="D118" s="71"/>
      <c r="E118" s="71"/>
      <c r="F118" s="69"/>
      <c r="G118" s="68"/>
      <c r="H118" s="1070"/>
    </row>
    <row r="119" spans="1:8" hidden="1">
      <c r="A119" s="67" t="s">
        <v>589</v>
      </c>
      <c r="B119" s="71"/>
      <c r="C119" s="71"/>
      <c r="D119" s="71"/>
      <c r="E119" s="71"/>
      <c r="F119" s="69"/>
      <c r="G119" s="68"/>
      <c r="H119" s="1070"/>
    </row>
    <row r="120" spans="1:8" hidden="1">
      <c r="A120" s="444"/>
      <c r="B120" s="443"/>
      <c r="C120" s="443"/>
      <c r="D120" s="443"/>
      <c r="E120" s="443"/>
      <c r="F120" s="70"/>
      <c r="G120" s="68"/>
      <c r="H120" s="1070"/>
    </row>
    <row r="121" spans="1:8" ht="13.5" hidden="1" customHeight="1">
      <c r="A121" s="2153" t="s">
        <v>1453</v>
      </c>
      <c r="B121" s="2153"/>
      <c r="C121" s="2153"/>
      <c r="D121" s="2153"/>
      <c r="E121" s="2153"/>
      <c r="F121" s="2153"/>
      <c r="G121" s="68"/>
      <c r="H121" s="1070"/>
    </row>
    <row r="122" spans="1:8" hidden="1">
      <c r="A122" s="2154"/>
      <c r="B122" s="2154"/>
      <c r="C122" s="2154"/>
      <c r="D122" s="2154"/>
      <c r="E122" s="2154"/>
      <c r="F122" s="2154"/>
      <c r="G122" s="68"/>
      <c r="H122" s="1070"/>
    </row>
    <row r="123" spans="1:8" hidden="1">
      <c r="A123" s="2154"/>
      <c r="B123" s="2154"/>
      <c r="C123" s="2154"/>
      <c r="D123" s="2154"/>
      <c r="E123" s="2154"/>
      <c r="F123" s="2154"/>
      <c r="G123" s="68"/>
      <c r="H123" s="1070"/>
    </row>
    <row r="124" spans="1:8" hidden="1">
      <c r="A124" s="2154"/>
      <c r="B124" s="2154"/>
      <c r="C124" s="2154"/>
      <c r="D124" s="2154"/>
      <c r="E124" s="2154"/>
      <c r="F124" s="2154"/>
      <c r="G124" s="68"/>
      <c r="H124" s="1070"/>
    </row>
    <row r="125" spans="1:8" hidden="1">
      <c r="A125" s="68"/>
      <c r="B125" s="68"/>
      <c r="C125" s="68"/>
      <c r="D125" s="68"/>
      <c r="E125" s="68"/>
      <c r="F125" s="68"/>
      <c r="G125" s="68"/>
      <c r="H125" s="1070"/>
    </row>
    <row r="126" spans="1:8" hidden="1">
      <c r="G126" s="301"/>
      <c r="H126" s="1070"/>
    </row>
    <row r="127" spans="1:8" hidden="1">
      <c r="G127" s="1780"/>
      <c r="H127" s="1070"/>
    </row>
    <row r="128" spans="1:8" hidden="1">
      <c r="G128" s="1780"/>
      <c r="H128" s="1070"/>
    </row>
    <row r="129" spans="1:8" hidden="1">
      <c r="G129" s="1780"/>
      <c r="H129" s="1070"/>
    </row>
    <row r="130" spans="1:8" hidden="1">
      <c r="A130" s="304"/>
      <c r="H130" s="1070"/>
    </row>
    <row r="131" spans="1:8" hidden="1">
      <c r="H131" s="1070"/>
    </row>
    <row r="132" spans="1:8" hidden="1">
      <c r="H132" s="1070"/>
    </row>
    <row r="133" spans="1:8" hidden="1">
      <c r="H133" s="1070"/>
    </row>
    <row r="134" spans="1:8" ht="14.25" hidden="1">
      <c r="A134" s="838"/>
      <c r="B134" s="2155"/>
      <c r="C134" s="2155"/>
      <c r="D134" s="838"/>
      <c r="E134" s="838"/>
      <c r="F134" s="838"/>
      <c r="H134" s="1070"/>
    </row>
    <row r="135" spans="1:8" ht="7.5" hidden="1" customHeight="1">
      <c r="A135" s="838"/>
      <c r="B135" s="839"/>
      <c r="C135" s="839"/>
      <c r="D135" s="838"/>
      <c r="E135" s="838"/>
      <c r="F135" s="838"/>
      <c r="H135" s="1070"/>
    </row>
    <row r="136" spans="1:8" ht="14.25" hidden="1">
      <c r="A136" s="838"/>
      <c r="B136" s="2155"/>
      <c r="C136" s="2155"/>
      <c r="D136" s="838"/>
      <c r="E136" s="838"/>
      <c r="F136" s="838"/>
      <c r="H136" s="1070"/>
    </row>
    <row r="137" spans="1:8" ht="20.25" hidden="1" customHeight="1">
      <c r="A137" s="838"/>
      <c r="B137" s="839"/>
      <c r="C137" s="839"/>
      <c r="D137" s="838"/>
      <c r="E137" s="838"/>
      <c r="F137" s="838"/>
      <c r="H137" s="1070"/>
    </row>
    <row r="138" spans="1:8" ht="15.75" hidden="1" customHeight="1">
      <c r="A138" s="838"/>
      <c r="B138" s="2155"/>
      <c r="C138" s="2155"/>
      <c r="D138" s="838"/>
      <c r="E138" s="838"/>
      <c r="F138" s="838"/>
      <c r="H138" s="1070"/>
    </row>
    <row r="139" spans="1:8" ht="9" hidden="1" customHeight="1">
      <c r="A139" s="838"/>
      <c r="B139" s="1778"/>
      <c r="C139" s="1778"/>
      <c r="D139" s="838"/>
      <c r="E139" s="838"/>
      <c r="F139" s="838"/>
      <c r="H139" s="1070"/>
    </row>
    <row r="140" spans="1:8" ht="15.75" hidden="1" customHeight="1">
      <c r="A140" s="838"/>
      <c r="B140" s="2155"/>
      <c r="C140" s="2155"/>
      <c r="D140" s="838"/>
      <c r="E140" s="840"/>
      <c r="F140" s="838"/>
      <c r="H140" s="1070"/>
    </row>
    <row r="141" spans="1:8" ht="21.75" hidden="1" customHeight="1">
      <c r="A141" s="838"/>
      <c r="B141" s="1778"/>
      <c r="C141" s="1778"/>
      <c r="D141" s="841"/>
      <c r="E141" s="840"/>
      <c r="F141" s="838"/>
      <c r="H141" s="1070"/>
    </row>
    <row r="142" spans="1:8" ht="15.75" hidden="1" customHeight="1">
      <c r="A142" s="838"/>
      <c r="B142" s="2155"/>
      <c r="C142" s="2155"/>
      <c r="D142" s="841"/>
      <c r="E142" s="840"/>
      <c r="F142" s="838"/>
      <c r="H142" s="1070"/>
    </row>
    <row r="143" spans="1:8" ht="9" hidden="1" customHeight="1">
      <c r="A143" s="838"/>
      <c r="B143" s="1778"/>
      <c r="C143" s="1778"/>
      <c r="D143" s="841"/>
      <c r="E143" s="840"/>
      <c r="F143" s="838"/>
      <c r="H143" s="1070"/>
    </row>
    <row r="144" spans="1:8" ht="15.75" hidden="1" customHeight="1">
      <c r="A144" s="838"/>
      <c r="B144" s="2155"/>
      <c r="C144" s="2155"/>
      <c r="D144" s="838"/>
      <c r="E144" s="840"/>
      <c r="F144" s="838"/>
      <c r="H144" s="1070"/>
    </row>
    <row r="145" spans="1:8" hidden="1">
      <c r="A145" s="838"/>
      <c r="B145" s="838"/>
      <c r="C145" s="838"/>
      <c r="D145" s="838"/>
      <c r="E145" s="838"/>
      <c r="F145" s="838"/>
      <c r="H145" s="1070"/>
    </row>
    <row r="146" spans="1:8" hidden="1">
      <c r="A146" s="838"/>
      <c r="B146" s="838"/>
      <c r="C146" s="838"/>
      <c r="D146" s="838"/>
      <c r="E146" s="838"/>
      <c r="F146" s="838"/>
      <c r="H146" s="1070"/>
    </row>
    <row r="147" spans="1:8" hidden="1">
      <c r="A147" s="838"/>
      <c r="B147" s="838"/>
      <c r="C147" s="838"/>
      <c r="D147" s="838"/>
      <c r="E147" s="838"/>
      <c r="F147" s="838"/>
      <c r="H147" s="1070"/>
    </row>
    <row r="148" spans="1:8" hidden="1">
      <c r="A148" s="838"/>
      <c r="B148" s="838"/>
      <c r="C148" s="838"/>
      <c r="D148" s="838"/>
      <c r="E148" s="838"/>
      <c r="F148" s="838"/>
      <c r="H148" s="1070"/>
    </row>
    <row r="149" spans="1:8" hidden="1">
      <c r="H149" s="1070"/>
    </row>
    <row r="150" spans="1:8" ht="21.75" hidden="1" customHeight="1">
      <c r="C150" s="2156"/>
      <c r="D150" s="2156"/>
      <c r="E150" s="2157"/>
      <c r="H150" s="1070"/>
    </row>
    <row r="151" spans="1:8" ht="21.75" hidden="1" customHeight="1">
      <c r="H151" s="1073"/>
    </row>
    <row r="152" spans="1:8" ht="21.75" hidden="1" customHeight="1">
      <c r="C152" s="2156" t="s">
        <v>1249</v>
      </c>
      <c r="D152" s="2156"/>
      <c r="E152" s="2157"/>
      <c r="H152" s="1073" t="s">
        <v>387</v>
      </c>
    </row>
    <row r="153" spans="1:8" ht="32.25" hidden="1" customHeight="1">
      <c r="F153" s="2149" t="s">
        <v>1003</v>
      </c>
      <c r="G153" s="2150"/>
      <c r="H153" s="1074" t="s">
        <v>392</v>
      </c>
    </row>
    <row r="154" spans="1:8" ht="12.75" hidden="1" customHeight="1">
      <c r="H154" s="1074"/>
    </row>
    <row r="155" spans="1:8" ht="7.5" hidden="1" customHeight="1">
      <c r="H155" s="1070"/>
    </row>
    <row r="156" spans="1:8" hidden="1">
      <c r="H156" s="1070"/>
    </row>
    <row r="157" spans="1:8" s="61" customFormat="1" ht="50.25" hidden="1" customHeight="1">
      <c r="A157" s="2151" t="s">
        <v>886</v>
      </c>
      <c r="B157" s="2152"/>
      <c r="C157" s="2152"/>
      <c r="D157" s="2152"/>
      <c r="E157" s="2152"/>
      <c r="F157" s="2152"/>
      <c r="G157" s="1779"/>
      <c r="H157" s="1071"/>
    </row>
    <row r="158" spans="1:8" hidden="1">
      <c r="A158" s="2148" t="s">
        <v>1454</v>
      </c>
      <c r="B158" s="2148"/>
      <c r="C158" s="2148"/>
      <c r="D158" s="2148"/>
      <c r="E158" s="2148"/>
      <c r="F158" s="2148"/>
      <c r="G158" s="1777"/>
      <c r="H158" s="1070"/>
    </row>
    <row r="159" spans="1:8" hidden="1">
      <c r="H159" s="1070"/>
    </row>
    <row r="160" spans="1:8" hidden="1">
      <c r="A160" s="64"/>
      <c r="B160" s="65"/>
      <c r="C160" s="65"/>
      <c r="D160" s="65"/>
      <c r="E160" s="65"/>
      <c r="F160" s="66"/>
      <c r="G160" s="68"/>
      <c r="H160" s="1070"/>
    </row>
    <row r="161" spans="1:8" hidden="1">
      <c r="A161" s="67" t="s">
        <v>769</v>
      </c>
      <c r="B161" s="68"/>
      <c r="C161" s="68"/>
      <c r="D161" s="68"/>
      <c r="E161" s="68"/>
      <c r="F161" s="69"/>
      <c r="G161" s="68"/>
      <c r="H161" s="1070"/>
    </row>
    <row r="162" spans="1:8" hidden="1">
      <c r="A162" s="67"/>
      <c r="B162" s="68"/>
      <c r="C162" s="68"/>
      <c r="D162" s="68"/>
      <c r="E162" s="68"/>
      <c r="F162" s="69"/>
      <c r="G162" s="68"/>
      <c r="H162" s="1070"/>
    </row>
    <row r="163" spans="1:8" hidden="1">
      <c r="A163" s="1268" t="s">
        <v>1281</v>
      </c>
      <c r="B163" s="1269"/>
      <c r="C163" s="1269"/>
      <c r="D163" s="1269"/>
      <c r="E163" s="1269"/>
      <c r="F163" s="1270"/>
      <c r="G163" s="68"/>
      <c r="H163" s="1070"/>
    </row>
    <row r="164" spans="1:8" hidden="1">
      <c r="A164" s="1271" t="s">
        <v>1282</v>
      </c>
      <c r="B164" s="1269"/>
      <c r="C164" s="1269"/>
      <c r="D164" s="1269"/>
      <c r="E164" s="1269"/>
      <c r="F164" s="1270"/>
      <c r="G164" s="68"/>
      <c r="H164" s="1070"/>
    </row>
    <row r="165" spans="1:8" hidden="1">
      <c r="A165" s="1272"/>
      <c r="B165" s="1269"/>
      <c r="C165" s="1269"/>
      <c r="D165" s="1269"/>
      <c r="E165" s="1269"/>
      <c r="F165" s="1270"/>
      <c r="G165" s="68"/>
      <c r="H165" s="1070"/>
    </row>
    <row r="166" spans="1:8" hidden="1">
      <c r="A166" s="1268" t="s">
        <v>1283</v>
      </c>
      <c r="B166" s="1269"/>
      <c r="C166" s="1269"/>
      <c r="D166" s="1269"/>
      <c r="E166" s="1269"/>
      <c r="F166" s="1270"/>
      <c r="G166" s="68"/>
      <c r="H166" s="1070"/>
    </row>
    <row r="167" spans="1:8" hidden="1">
      <c r="A167" s="1271" t="s">
        <v>1284</v>
      </c>
      <c r="B167" s="1269"/>
      <c r="C167" s="1269"/>
      <c r="D167" s="1269"/>
      <c r="E167" s="1269"/>
      <c r="F167" s="1270"/>
      <c r="G167" s="68"/>
      <c r="H167" s="1070"/>
    </row>
    <row r="168" spans="1:8" hidden="1">
      <c r="A168" s="1273"/>
      <c r="B168" s="1274"/>
      <c r="C168" s="1274"/>
      <c r="D168" s="1274"/>
      <c r="E168" s="1274"/>
      <c r="F168" s="1275"/>
      <c r="G168" s="68"/>
      <c r="H168" s="1070"/>
    </row>
    <row r="169" spans="1:8" ht="13.5" hidden="1" customHeight="1">
      <c r="A169" s="2160"/>
      <c r="B169" s="2160"/>
      <c r="C169" s="2160"/>
      <c r="D169" s="2160"/>
      <c r="E169" s="2160"/>
      <c r="F169" s="2160"/>
      <c r="G169" s="68"/>
      <c r="H169" s="1070"/>
    </row>
    <row r="170" spans="1:8" hidden="1">
      <c r="A170" s="2161"/>
      <c r="B170" s="2161"/>
      <c r="C170" s="2161"/>
      <c r="D170" s="2161"/>
      <c r="E170" s="2161"/>
      <c r="F170" s="2161"/>
      <c r="G170" s="68"/>
      <c r="H170" s="1070"/>
    </row>
    <row r="171" spans="1:8" hidden="1">
      <c r="A171" s="2161"/>
      <c r="B171" s="2161"/>
      <c r="C171" s="2161"/>
      <c r="D171" s="2161"/>
      <c r="E171" s="2161"/>
      <c r="F171" s="2161"/>
      <c r="G171" s="68"/>
      <c r="H171" s="1070"/>
    </row>
    <row r="172" spans="1:8" hidden="1">
      <c r="A172" s="2161"/>
      <c r="B172" s="2161"/>
      <c r="C172" s="2161"/>
      <c r="D172" s="2161"/>
      <c r="E172" s="2161"/>
      <c r="F172" s="2161"/>
      <c r="G172" s="68"/>
      <c r="H172" s="1070"/>
    </row>
    <row r="173" spans="1:8" ht="13.5" hidden="1" customHeight="1">
      <c r="G173" s="301"/>
      <c r="H173" s="1070"/>
    </row>
    <row r="174" spans="1:8" hidden="1">
      <c r="G174" s="1780"/>
      <c r="H174" s="1070"/>
    </row>
    <row r="175" spans="1:8" hidden="1">
      <c r="G175" s="1780"/>
      <c r="H175" s="1070"/>
    </row>
    <row r="176" spans="1:8" hidden="1">
      <c r="G176" s="1780"/>
      <c r="H176" s="1070"/>
    </row>
    <row r="177" spans="1:8" hidden="1">
      <c r="A177" s="1780"/>
      <c r="B177" s="1780"/>
      <c r="C177" s="1780"/>
      <c r="D177" s="1780"/>
      <c r="E177" s="1780"/>
      <c r="F177" s="1780"/>
      <c r="G177" s="1780"/>
      <c r="H177" s="1070"/>
    </row>
    <row r="178" spans="1:8" hidden="1">
      <c r="A178" s="1780"/>
      <c r="B178" s="1780"/>
      <c r="C178" s="1780"/>
      <c r="D178" s="1780"/>
      <c r="E178" s="1780"/>
      <c r="F178" s="1780"/>
      <c r="G178" s="1780"/>
      <c r="H178" s="1070"/>
    </row>
    <row r="179" spans="1:8" hidden="1">
      <c r="A179" s="1780"/>
      <c r="B179" s="1780"/>
      <c r="C179" s="1780"/>
      <c r="D179" s="1780"/>
      <c r="E179" s="1780"/>
      <c r="F179" s="1780"/>
      <c r="G179" s="1780"/>
      <c r="H179" s="1070"/>
    </row>
    <row r="180" spans="1:8" hidden="1">
      <c r="A180" s="304"/>
      <c r="H180" s="1070"/>
    </row>
    <row r="181" spans="1:8" hidden="1">
      <c r="H181" s="1070"/>
    </row>
    <row r="182" spans="1:8" hidden="1">
      <c r="H182" s="1070"/>
    </row>
    <row r="183" spans="1:8" hidden="1">
      <c r="H183" s="1070"/>
    </row>
    <row r="184" spans="1:8" ht="14.25" hidden="1">
      <c r="B184" s="2158"/>
      <c r="C184" s="2158"/>
      <c r="D184" s="68"/>
      <c r="E184" s="68"/>
      <c r="F184" s="68"/>
      <c r="H184" s="1070"/>
    </row>
    <row r="185" spans="1:8" ht="7.5" hidden="1" customHeight="1">
      <c r="B185" s="835"/>
      <c r="C185" s="835"/>
      <c r="D185" s="68"/>
      <c r="E185" s="68"/>
      <c r="F185" s="68"/>
      <c r="H185" s="1070"/>
    </row>
    <row r="186" spans="1:8" ht="14.25" hidden="1">
      <c r="B186" s="2158"/>
      <c r="C186" s="2158"/>
      <c r="D186" s="68"/>
      <c r="E186" s="68"/>
      <c r="F186" s="68"/>
      <c r="H186" s="1070"/>
    </row>
    <row r="187" spans="1:8" ht="20.25" hidden="1" customHeight="1">
      <c r="B187" s="835"/>
      <c r="C187" s="835"/>
      <c r="D187" s="68"/>
      <c r="E187" s="68"/>
      <c r="F187" s="68"/>
      <c r="H187" s="1070"/>
    </row>
    <row r="188" spans="1:8" ht="15.75" hidden="1" customHeight="1">
      <c r="B188" s="2158"/>
      <c r="C188" s="2158"/>
      <c r="D188" s="68"/>
      <c r="E188" s="68"/>
      <c r="F188" s="68"/>
      <c r="H188" s="1070"/>
    </row>
    <row r="189" spans="1:8" ht="9" hidden="1" customHeight="1">
      <c r="B189" s="1776"/>
      <c r="C189" s="1776"/>
      <c r="D189" s="68"/>
      <c r="E189" s="68"/>
      <c r="F189" s="68"/>
      <c r="H189" s="1070"/>
    </row>
    <row r="190" spans="1:8" ht="15.75" hidden="1" customHeight="1">
      <c r="B190" s="2158"/>
      <c r="C190" s="2158"/>
      <c r="D190" s="68"/>
      <c r="E190" s="836"/>
      <c r="F190" s="68"/>
      <c r="H190" s="1070"/>
    </row>
    <row r="191" spans="1:8" ht="21.75" hidden="1" customHeight="1">
      <c r="B191" s="1776"/>
      <c r="C191" s="1776"/>
      <c r="D191" s="837"/>
      <c r="E191" s="836"/>
      <c r="F191" s="68"/>
      <c r="H191" s="1070"/>
    </row>
    <row r="192" spans="1:8" ht="15.75" hidden="1" customHeight="1">
      <c r="B192" s="2158"/>
      <c r="C192" s="2158"/>
      <c r="D192" s="837"/>
      <c r="E192" s="836"/>
      <c r="F192" s="68"/>
      <c r="H192" s="1070"/>
    </row>
    <row r="193" spans="1:8" ht="9" hidden="1" customHeight="1">
      <c r="B193" s="1776"/>
      <c r="C193" s="1776"/>
      <c r="D193" s="837"/>
      <c r="E193" s="836"/>
      <c r="F193" s="68"/>
      <c r="H193" s="1070"/>
    </row>
    <row r="194" spans="1:8" ht="15.75" hidden="1" customHeight="1">
      <c r="B194" s="2158"/>
      <c r="C194" s="2158"/>
      <c r="D194" s="68"/>
      <c r="E194" s="836"/>
      <c r="F194" s="68"/>
      <c r="H194" s="1070"/>
    </row>
    <row r="195" spans="1:8" hidden="1">
      <c r="B195" s="68"/>
      <c r="C195" s="68"/>
      <c r="D195" s="68"/>
      <c r="E195" s="68"/>
      <c r="F195" s="68"/>
      <c r="H195" s="1070"/>
    </row>
    <row r="196" spans="1:8" hidden="1">
      <c r="B196" s="68"/>
      <c r="C196" s="68"/>
      <c r="D196" s="68"/>
      <c r="E196" s="68"/>
      <c r="F196" s="68"/>
      <c r="H196" s="1070"/>
    </row>
    <row r="197" spans="1:8" hidden="1">
      <c r="B197" s="68"/>
      <c r="C197" s="68"/>
      <c r="D197" s="68"/>
      <c r="E197" s="68"/>
      <c r="F197" s="68"/>
      <c r="H197" s="1070"/>
    </row>
    <row r="198" spans="1:8" hidden="1">
      <c r="B198" s="68"/>
      <c r="C198" s="68"/>
      <c r="D198" s="68"/>
      <c r="E198" s="68"/>
      <c r="F198" s="68"/>
      <c r="H198" s="1070"/>
    </row>
    <row r="199" spans="1:8" hidden="1">
      <c r="H199" s="1070"/>
    </row>
    <row r="200" spans="1:8" ht="21.75" hidden="1" customHeight="1">
      <c r="C200" s="2162" t="s">
        <v>591</v>
      </c>
      <c r="D200" s="2156"/>
      <c r="E200" s="2156"/>
      <c r="H200" s="1070"/>
    </row>
    <row r="201" spans="1:8" ht="21.75" hidden="1" customHeight="1">
      <c r="C201" s="2162" t="s">
        <v>592</v>
      </c>
      <c r="D201" s="2156"/>
      <c r="E201" s="2156"/>
      <c r="H201" s="1074"/>
    </row>
    <row r="202" spans="1:8" ht="21.75" hidden="1" customHeight="1">
      <c r="C202" s="2162" t="s">
        <v>593</v>
      </c>
      <c r="D202" s="2156"/>
      <c r="E202" s="2156"/>
      <c r="H202" s="1074" t="s">
        <v>388</v>
      </c>
    </row>
    <row r="203" spans="1:8" ht="32.25" hidden="1" customHeight="1">
      <c r="F203" s="2149" t="s">
        <v>1003</v>
      </c>
      <c r="G203" s="2150"/>
      <c r="H203" s="1075" t="s">
        <v>393</v>
      </c>
    </row>
    <row r="204" spans="1:8" ht="12.75" hidden="1" customHeight="1">
      <c r="H204" s="1075"/>
    </row>
    <row r="205" spans="1:8" ht="7.5" hidden="1" customHeight="1">
      <c r="H205" s="1070"/>
    </row>
    <row r="206" spans="1:8" hidden="1">
      <c r="H206" s="1070"/>
    </row>
    <row r="207" spans="1:8" s="61" customFormat="1" ht="50.25" hidden="1" customHeight="1">
      <c r="A207" s="2151" t="s">
        <v>886</v>
      </c>
      <c r="B207" s="2152"/>
      <c r="C207" s="2152"/>
      <c r="D207" s="2152"/>
      <c r="E207" s="2152"/>
      <c r="F207" s="2152"/>
      <c r="G207" s="1779"/>
      <c r="H207" s="1071"/>
    </row>
    <row r="208" spans="1:8" hidden="1">
      <c r="A208" s="2148" t="s">
        <v>1452</v>
      </c>
      <c r="B208" s="2148"/>
      <c r="C208" s="2148"/>
      <c r="D208" s="2148"/>
      <c r="E208" s="2148"/>
      <c r="F208" s="2148"/>
      <c r="G208" s="1777"/>
      <c r="H208" s="1070"/>
    </row>
    <row r="209" spans="1:8" hidden="1">
      <c r="H209" s="1070"/>
    </row>
    <row r="210" spans="1:8" hidden="1">
      <c r="A210" s="64"/>
      <c r="B210" s="65"/>
      <c r="C210" s="65"/>
      <c r="D210" s="65"/>
      <c r="E210" s="65"/>
      <c r="F210" s="66"/>
      <c r="G210" s="68"/>
      <c r="H210" s="1070"/>
    </row>
    <row r="211" spans="1:8" hidden="1">
      <c r="A211" s="67" t="s">
        <v>769</v>
      </c>
      <c r="B211" s="68"/>
      <c r="C211" s="68"/>
      <c r="D211" s="68"/>
      <c r="E211" s="68"/>
      <c r="F211" s="69"/>
      <c r="G211" s="68"/>
      <c r="H211" s="1070"/>
    </row>
    <row r="212" spans="1:8" hidden="1">
      <c r="A212" s="67"/>
      <c r="B212" s="68"/>
      <c r="C212" s="68"/>
      <c r="D212" s="68"/>
      <c r="E212" s="68"/>
      <c r="F212" s="69"/>
      <c r="G212" s="68"/>
      <c r="H212" s="1070"/>
    </row>
    <row r="213" spans="1:8" hidden="1">
      <c r="A213" s="85" t="s">
        <v>1017</v>
      </c>
      <c r="B213" s="71"/>
      <c r="C213" s="71"/>
      <c r="D213" s="71"/>
      <c r="E213" s="71"/>
      <c r="F213" s="69"/>
      <c r="G213" s="68"/>
      <c r="H213" s="1070"/>
    </row>
    <row r="214" spans="1:8" hidden="1">
      <c r="A214" s="414" t="s">
        <v>1018</v>
      </c>
      <c r="B214" s="71"/>
      <c r="C214" s="71"/>
      <c r="D214" s="71"/>
      <c r="E214" s="71"/>
      <c r="F214" s="69"/>
      <c r="G214" s="68"/>
      <c r="H214" s="1070"/>
    </row>
    <row r="215" spans="1:8" hidden="1">
      <c r="A215" s="72"/>
      <c r="B215" s="71"/>
      <c r="C215" s="71"/>
      <c r="D215" s="71"/>
      <c r="E215" s="71"/>
      <c r="F215" s="69"/>
      <c r="G215" s="68"/>
      <c r="H215" s="1070"/>
    </row>
    <row r="216" spans="1:8" hidden="1">
      <c r="A216" s="85" t="s">
        <v>590</v>
      </c>
      <c r="B216" s="71"/>
      <c r="C216" s="71"/>
      <c r="D216" s="71"/>
      <c r="E216" s="71"/>
      <c r="F216" s="69"/>
      <c r="G216" s="68"/>
      <c r="H216" s="1070"/>
    </row>
    <row r="217" spans="1:8" hidden="1">
      <c r="A217" s="414" t="s">
        <v>280</v>
      </c>
      <c r="B217" s="71"/>
      <c r="C217" s="71"/>
      <c r="D217" s="71"/>
      <c r="E217" s="71"/>
      <c r="F217" s="69"/>
      <c r="G217" s="68"/>
      <c r="H217" s="1070"/>
    </row>
    <row r="218" spans="1:8" hidden="1">
      <c r="A218" s="442"/>
      <c r="B218" s="443"/>
      <c r="C218" s="443"/>
      <c r="D218" s="443"/>
      <c r="E218" s="443"/>
      <c r="F218" s="70"/>
      <c r="G218" s="68"/>
      <c r="H218" s="1070"/>
    </row>
    <row r="219" spans="1:8" ht="13.5" hidden="1" customHeight="1">
      <c r="A219" s="2153" t="s">
        <v>1453</v>
      </c>
      <c r="B219" s="2153"/>
      <c r="C219" s="2153"/>
      <c r="D219" s="2153"/>
      <c r="E219" s="2153"/>
      <c r="F219" s="2153"/>
      <c r="G219" s="68"/>
      <c r="H219" s="1070"/>
    </row>
    <row r="220" spans="1:8" hidden="1">
      <c r="A220" s="2154"/>
      <c r="B220" s="2154"/>
      <c r="C220" s="2154"/>
      <c r="D220" s="2154"/>
      <c r="E220" s="2154"/>
      <c r="F220" s="2154"/>
      <c r="G220" s="68"/>
      <c r="H220" s="1070"/>
    </row>
    <row r="221" spans="1:8" hidden="1">
      <c r="A221" s="2154"/>
      <c r="B221" s="2154"/>
      <c r="C221" s="2154"/>
      <c r="D221" s="2154"/>
      <c r="E221" s="2154"/>
      <c r="F221" s="2154"/>
      <c r="G221" s="68"/>
      <c r="H221" s="1070"/>
    </row>
    <row r="222" spans="1:8" hidden="1">
      <c r="A222" s="2154"/>
      <c r="B222" s="2154"/>
      <c r="C222" s="2154"/>
      <c r="D222" s="2154"/>
      <c r="E222" s="2154"/>
      <c r="F222" s="2154"/>
      <c r="G222" s="68"/>
      <c r="H222" s="1070"/>
    </row>
    <row r="223" spans="1:8" ht="13.5" hidden="1" customHeight="1">
      <c r="G223" s="301"/>
      <c r="H223" s="1070"/>
    </row>
    <row r="224" spans="1:8" hidden="1">
      <c r="G224" s="1780"/>
      <c r="H224" s="1070"/>
    </row>
    <row r="225" spans="1:8" hidden="1">
      <c r="G225" s="1780"/>
      <c r="H225" s="1070"/>
    </row>
    <row r="226" spans="1:8" hidden="1">
      <c r="G226" s="1780"/>
      <c r="H226" s="1070"/>
    </row>
    <row r="227" spans="1:8" hidden="1">
      <c r="A227" s="1780"/>
      <c r="B227" s="1780"/>
      <c r="C227" s="1780"/>
      <c r="D227" s="1780"/>
      <c r="E227" s="1780"/>
      <c r="F227" s="1780"/>
      <c r="G227" s="1780"/>
      <c r="H227" s="1070"/>
    </row>
    <row r="228" spans="1:8" hidden="1">
      <c r="A228" s="1780"/>
      <c r="B228" s="1780"/>
      <c r="C228" s="1780"/>
      <c r="D228" s="1780"/>
      <c r="E228" s="1780"/>
      <c r="F228" s="1780"/>
      <c r="G228" s="1780"/>
      <c r="H228" s="1070"/>
    </row>
    <row r="229" spans="1:8" hidden="1">
      <c r="A229" s="1780"/>
      <c r="B229" s="1780"/>
      <c r="C229" s="1780"/>
      <c r="D229" s="1780"/>
      <c r="E229" s="1780"/>
      <c r="F229" s="1780"/>
      <c r="G229" s="1780"/>
      <c r="H229" s="1070"/>
    </row>
    <row r="230" spans="1:8" hidden="1">
      <c r="A230" s="304"/>
      <c r="H230" s="1070"/>
    </row>
    <row r="231" spans="1:8" hidden="1">
      <c r="H231" s="1070"/>
    </row>
    <row r="232" spans="1:8" hidden="1">
      <c r="H232" s="1070"/>
    </row>
    <row r="233" spans="1:8" hidden="1">
      <c r="H233" s="1070"/>
    </row>
    <row r="234" spans="1:8" ht="14.25" hidden="1">
      <c r="B234" s="2158"/>
      <c r="C234" s="2158"/>
      <c r="D234" s="68"/>
      <c r="E234" s="68"/>
      <c r="F234" s="68"/>
      <c r="H234" s="1070"/>
    </row>
    <row r="235" spans="1:8" ht="7.5" hidden="1" customHeight="1">
      <c r="B235" s="835"/>
      <c r="C235" s="835"/>
      <c r="D235" s="68"/>
      <c r="E235" s="68"/>
      <c r="F235" s="68"/>
      <c r="H235" s="1070"/>
    </row>
    <row r="236" spans="1:8" ht="14.25" hidden="1">
      <c r="B236" s="2158"/>
      <c r="C236" s="2158"/>
      <c r="D236" s="68"/>
      <c r="E236" s="68"/>
      <c r="F236" s="68"/>
      <c r="H236" s="1070"/>
    </row>
    <row r="237" spans="1:8" ht="20.25" hidden="1" customHeight="1">
      <c r="B237" s="835"/>
      <c r="C237" s="835"/>
      <c r="D237" s="68"/>
      <c r="E237" s="68"/>
      <c r="F237" s="68"/>
      <c r="H237" s="1070"/>
    </row>
    <row r="238" spans="1:8" ht="15.75" hidden="1" customHeight="1">
      <c r="B238" s="2158"/>
      <c r="C238" s="2158"/>
      <c r="D238" s="68"/>
      <c r="E238" s="68"/>
      <c r="F238" s="68"/>
      <c r="H238" s="1070"/>
    </row>
    <row r="239" spans="1:8" ht="9" hidden="1" customHeight="1">
      <c r="B239" s="1776"/>
      <c r="C239" s="1776"/>
      <c r="D239" s="68"/>
      <c r="E239" s="68"/>
      <c r="F239" s="68"/>
      <c r="H239" s="1070"/>
    </row>
    <row r="240" spans="1:8" ht="15.75" hidden="1" customHeight="1">
      <c r="B240" s="2158"/>
      <c r="C240" s="2158"/>
      <c r="D240" s="68"/>
      <c r="E240" s="836"/>
      <c r="F240" s="68"/>
      <c r="H240" s="1070"/>
    </row>
    <row r="241" spans="2:8" ht="21.75" hidden="1" customHeight="1">
      <c r="B241" s="1776"/>
      <c r="C241" s="1776"/>
      <c r="D241" s="837"/>
      <c r="E241" s="836"/>
      <c r="F241" s="68"/>
      <c r="H241" s="1070"/>
    </row>
    <row r="242" spans="2:8" ht="15.75" hidden="1" customHeight="1">
      <c r="B242" s="2158"/>
      <c r="C242" s="2158"/>
      <c r="D242" s="837"/>
      <c r="E242" s="836"/>
      <c r="F242" s="68"/>
      <c r="H242" s="1070"/>
    </row>
    <row r="243" spans="2:8" ht="9" hidden="1" customHeight="1">
      <c r="B243" s="1776"/>
      <c r="C243" s="1776"/>
      <c r="D243" s="837"/>
      <c r="E243" s="836"/>
      <c r="F243" s="68"/>
      <c r="H243" s="1070"/>
    </row>
    <row r="244" spans="2:8" ht="15.75" hidden="1" customHeight="1">
      <c r="B244" s="2158"/>
      <c r="C244" s="2158"/>
      <c r="D244" s="68"/>
      <c r="E244" s="836"/>
      <c r="F244" s="68"/>
      <c r="H244" s="1070"/>
    </row>
    <row r="245" spans="2:8" hidden="1">
      <c r="B245" s="68"/>
      <c r="C245" s="68"/>
      <c r="D245" s="68"/>
      <c r="E245" s="68"/>
      <c r="F245" s="68"/>
      <c r="H245" s="1070"/>
    </row>
    <row r="246" spans="2:8" hidden="1">
      <c r="B246" s="68"/>
      <c r="C246" s="68"/>
      <c r="D246" s="68"/>
      <c r="E246" s="68"/>
      <c r="F246" s="68"/>
      <c r="H246" s="1070"/>
    </row>
    <row r="247" spans="2:8" hidden="1">
      <c r="B247" s="68"/>
      <c r="C247" s="68"/>
      <c r="D247" s="68"/>
      <c r="E247" s="68"/>
      <c r="F247" s="68"/>
      <c r="H247" s="1070"/>
    </row>
    <row r="248" spans="2:8" hidden="1">
      <c r="B248" s="68"/>
      <c r="C248" s="68"/>
      <c r="D248" s="68"/>
      <c r="E248" s="68"/>
      <c r="F248" s="68"/>
      <c r="H248" s="1070"/>
    </row>
    <row r="249" spans="2:8" hidden="1">
      <c r="H249" s="1070"/>
    </row>
    <row r="250" spans="2:8" ht="21.75" hidden="1" customHeight="1">
      <c r="C250" s="2156"/>
      <c r="D250" s="2156"/>
      <c r="E250" s="2157"/>
      <c r="H250" s="1070"/>
    </row>
    <row r="251" spans="2:8" ht="21.75" hidden="1" customHeight="1">
      <c r="H251" s="1075"/>
    </row>
    <row r="252" spans="2:8" ht="21.75" hidden="1" customHeight="1">
      <c r="B252" s="413" t="s">
        <v>723</v>
      </c>
      <c r="C252" s="2156" t="s">
        <v>1053</v>
      </c>
      <c r="D252" s="2156"/>
      <c r="E252" s="2157"/>
      <c r="H252" s="1075" t="s">
        <v>389</v>
      </c>
    </row>
    <row r="253" spans="2:8" ht="32.25" hidden="1" customHeight="1">
      <c r="F253" s="2149" t="s">
        <v>1003</v>
      </c>
      <c r="G253" s="2150"/>
      <c r="H253" s="1067" t="s">
        <v>713</v>
      </c>
    </row>
    <row r="254" spans="2:8" ht="12.75" hidden="1" customHeight="1">
      <c r="H254" s="1069"/>
    </row>
    <row r="255" spans="2:8" ht="7.5" hidden="1" customHeight="1">
      <c r="H255" s="1070"/>
    </row>
    <row r="256" spans="2:8" hidden="1">
      <c r="H256" s="1070"/>
    </row>
    <row r="257" spans="1:8" s="61" customFormat="1" ht="50.25" hidden="1" customHeight="1">
      <c r="A257" s="2151" t="s">
        <v>886</v>
      </c>
      <c r="B257" s="2152"/>
      <c r="C257" s="2152"/>
      <c r="D257" s="2152"/>
      <c r="E257" s="2152"/>
      <c r="F257" s="2152"/>
      <c r="G257" s="1779"/>
      <c r="H257" s="1071"/>
    </row>
    <row r="258" spans="1:8" hidden="1">
      <c r="A258" s="2148" t="s">
        <v>1452</v>
      </c>
      <c r="B258" s="2148"/>
      <c r="C258" s="2148"/>
      <c r="D258" s="2148"/>
      <c r="E258" s="2148"/>
      <c r="F258" s="2148"/>
      <c r="G258" s="1777"/>
      <c r="H258" s="1070"/>
    </row>
    <row r="259" spans="1:8" hidden="1">
      <c r="H259" s="1070"/>
    </row>
    <row r="260" spans="1:8" hidden="1">
      <c r="A260" s="64"/>
      <c r="B260" s="65"/>
      <c r="C260" s="65"/>
      <c r="D260" s="65"/>
      <c r="E260" s="65"/>
      <c r="F260" s="66"/>
      <c r="G260" s="68"/>
      <c r="H260" s="1070"/>
    </row>
    <row r="261" spans="1:8" hidden="1">
      <c r="A261" s="67" t="s">
        <v>769</v>
      </c>
      <c r="B261" s="68"/>
      <c r="C261" s="68"/>
      <c r="D261" s="68"/>
      <c r="E261" s="68"/>
      <c r="F261" s="69"/>
      <c r="G261" s="68"/>
      <c r="H261" s="1070"/>
    </row>
    <row r="262" spans="1:8" hidden="1">
      <c r="A262" s="67"/>
      <c r="B262" s="68"/>
      <c r="C262" s="68"/>
      <c r="D262" s="68"/>
      <c r="E262" s="68"/>
      <c r="F262" s="69"/>
      <c r="G262" s="68"/>
      <c r="H262" s="1070"/>
    </row>
    <row r="263" spans="1:8" hidden="1">
      <c r="A263" s="85" t="s">
        <v>1017</v>
      </c>
      <c r="B263" s="71"/>
      <c r="C263" s="71"/>
      <c r="D263" s="71"/>
      <c r="E263" s="71"/>
      <c r="F263" s="69"/>
      <c r="G263" s="68"/>
      <c r="H263" s="1070"/>
    </row>
    <row r="264" spans="1:8" hidden="1">
      <c r="A264" s="414" t="s">
        <v>1018</v>
      </c>
      <c r="B264" s="71"/>
      <c r="C264" s="71"/>
      <c r="D264" s="71"/>
      <c r="E264" s="71"/>
      <c r="F264" s="69"/>
      <c r="G264" s="68"/>
      <c r="H264" s="1070"/>
    </row>
    <row r="265" spans="1:8" hidden="1">
      <c r="A265" s="72"/>
      <c r="B265" s="71"/>
      <c r="C265" s="71"/>
      <c r="D265" s="71"/>
      <c r="E265" s="71"/>
      <c r="F265" s="69"/>
      <c r="G265" s="68"/>
      <c r="H265" s="1070"/>
    </row>
    <row r="266" spans="1:8" hidden="1">
      <c r="A266" s="85" t="s">
        <v>1019</v>
      </c>
      <c r="B266" s="71"/>
      <c r="C266" s="71"/>
      <c r="D266" s="71"/>
      <c r="E266" s="71"/>
      <c r="F266" s="69"/>
      <c r="G266" s="68"/>
      <c r="H266" s="1070"/>
    </row>
    <row r="267" spans="1:8" hidden="1">
      <c r="A267" s="414" t="s">
        <v>281</v>
      </c>
      <c r="B267" s="71"/>
      <c r="C267" s="71"/>
      <c r="D267" s="71"/>
      <c r="E267" s="71"/>
      <c r="F267" s="69"/>
      <c r="G267" s="68"/>
      <c r="H267" s="1070"/>
    </row>
    <row r="268" spans="1:8" hidden="1">
      <c r="A268" s="85"/>
      <c r="B268" s="71"/>
      <c r="C268" s="71"/>
      <c r="D268" s="71"/>
      <c r="E268" s="71"/>
      <c r="F268" s="69"/>
      <c r="G268" s="68"/>
      <c r="H268" s="1070"/>
    </row>
    <row r="269" spans="1:8" hidden="1">
      <c r="A269" s="67"/>
      <c r="B269" s="71"/>
      <c r="C269" s="71"/>
      <c r="D269" s="71"/>
      <c r="E269" s="71"/>
      <c r="F269" s="69"/>
      <c r="G269" s="68"/>
      <c r="H269" s="1070"/>
    </row>
    <row r="270" spans="1:8" hidden="1">
      <c r="A270" s="444"/>
      <c r="B270" s="443"/>
      <c r="C270" s="443"/>
      <c r="D270" s="443"/>
      <c r="E270" s="443"/>
      <c r="F270" s="70"/>
      <c r="G270" s="68"/>
      <c r="H270" s="1070"/>
    </row>
    <row r="271" spans="1:8" hidden="1">
      <c r="A271" s="2153" t="s">
        <v>1453</v>
      </c>
      <c r="B271" s="2153"/>
      <c r="C271" s="2153"/>
      <c r="D271" s="2153"/>
      <c r="E271" s="2153"/>
      <c r="F271" s="2153"/>
      <c r="G271" s="68"/>
      <c r="H271" s="1070"/>
    </row>
    <row r="272" spans="1:8" hidden="1">
      <c r="A272" s="2154"/>
      <c r="B272" s="2154"/>
      <c r="C272" s="2154"/>
      <c r="D272" s="2154"/>
      <c r="E272" s="2154"/>
      <c r="F272" s="2154"/>
      <c r="G272" s="68"/>
      <c r="H272" s="1070"/>
    </row>
    <row r="273" spans="1:8" hidden="1">
      <c r="A273" s="2154"/>
      <c r="B273" s="2154"/>
      <c r="C273" s="2154"/>
      <c r="D273" s="2154"/>
      <c r="E273" s="2154"/>
      <c r="F273" s="2154"/>
      <c r="G273" s="68"/>
      <c r="H273" s="1070"/>
    </row>
    <row r="274" spans="1:8" hidden="1">
      <c r="A274" s="2154"/>
      <c r="B274" s="2154"/>
      <c r="C274" s="2154"/>
      <c r="D274" s="2154"/>
      <c r="E274" s="2154"/>
      <c r="F274" s="2154"/>
      <c r="G274" s="68"/>
      <c r="H274" s="1070"/>
    </row>
    <row r="275" spans="1:8" hidden="1">
      <c r="A275" s="68"/>
      <c r="B275" s="68"/>
      <c r="C275" s="68"/>
      <c r="D275" s="68"/>
      <c r="E275" s="68"/>
      <c r="F275" s="68"/>
      <c r="G275" s="68"/>
      <c r="H275" s="1070"/>
    </row>
    <row r="276" spans="1:8" hidden="1">
      <c r="G276" s="301"/>
      <c r="H276" s="1070"/>
    </row>
    <row r="277" spans="1:8" hidden="1">
      <c r="G277" s="1780"/>
      <c r="H277" s="1070"/>
    </row>
    <row r="278" spans="1:8" hidden="1">
      <c r="G278" s="1780"/>
      <c r="H278" s="1070"/>
    </row>
    <row r="279" spans="1:8" hidden="1">
      <c r="G279" s="1780"/>
      <c r="H279" s="1070"/>
    </row>
    <row r="280" spans="1:8" ht="15" hidden="1" customHeight="1">
      <c r="H280" s="1070"/>
    </row>
    <row r="281" spans="1:8" ht="15" hidden="1" customHeight="1">
      <c r="H281" s="1070"/>
    </row>
    <row r="282" spans="1:8" ht="15" hidden="1" customHeight="1">
      <c r="H282" s="1070"/>
    </row>
    <row r="283" spans="1:8" ht="15" hidden="1" customHeight="1">
      <c r="D283" s="838"/>
      <c r="E283" s="838"/>
      <c r="F283" s="838"/>
      <c r="H283" s="1070"/>
    </row>
    <row r="284" spans="1:8" ht="15" hidden="1" customHeight="1">
      <c r="A284" s="304"/>
      <c r="D284" s="838"/>
      <c r="E284" s="838"/>
      <c r="F284" s="838"/>
      <c r="H284" s="1070"/>
    </row>
    <row r="285" spans="1:8" ht="15" hidden="1" customHeight="1">
      <c r="D285" s="838"/>
      <c r="E285" s="838"/>
      <c r="F285" s="838"/>
      <c r="H285" s="1070"/>
    </row>
    <row r="286" spans="1:8" ht="15" hidden="1" customHeight="1">
      <c r="D286" s="838"/>
      <c r="E286" s="838"/>
      <c r="F286" s="838"/>
      <c r="H286" s="1070"/>
    </row>
    <row r="287" spans="1:8" ht="15" hidden="1" customHeight="1">
      <c r="E287" s="838"/>
      <c r="F287" s="838"/>
      <c r="H287" s="1070"/>
    </row>
    <row r="288" spans="1:8" ht="15" hidden="1" customHeight="1">
      <c r="E288" s="838"/>
      <c r="F288" s="838"/>
      <c r="H288" s="1070"/>
    </row>
    <row r="289" spans="1:8" ht="15" hidden="1" customHeight="1">
      <c r="A289" s="838"/>
      <c r="B289" s="839"/>
      <c r="C289" s="839"/>
      <c r="D289" s="838"/>
      <c r="E289" s="838"/>
      <c r="F289" s="838"/>
      <c r="H289" s="1070"/>
    </row>
    <row r="290" spans="1:8" ht="15" hidden="1" customHeight="1">
      <c r="A290" s="1286"/>
      <c r="C290" s="846"/>
      <c r="D290" s="838"/>
      <c r="E290" s="840"/>
      <c r="F290" s="838"/>
      <c r="H290" s="1070"/>
    </row>
    <row r="291" spans="1:8" ht="15" hidden="1" customHeight="1">
      <c r="A291" s="838"/>
      <c r="B291" s="1778"/>
      <c r="C291" s="1778"/>
      <c r="D291" s="841"/>
      <c r="E291" s="840"/>
      <c r="F291" s="838"/>
      <c r="H291" s="1070"/>
    </row>
    <row r="292" spans="1:8" ht="15.75" hidden="1" customHeight="1">
      <c r="A292" s="838"/>
      <c r="B292" s="2155"/>
      <c r="C292" s="2155"/>
      <c r="D292" s="841"/>
      <c r="E292" s="840"/>
      <c r="F292" s="838"/>
      <c r="H292" s="1070"/>
    </row>
    <row r="293" spans="1:8" ht="9" hidden="1" customHeight="1">
      <c r="A293" s="838"/>
      <c r="B293" s="1778"/>
      <c r="C293" s="1778"/>
      <c r="D293" s="841"/>
      <c r="E293" s="840"/>
      <c r="F293" s="838"/>
      <c r="H293" s="1070"/>
    </row>
    <row r="294" spans="1:8" ht="15.75" hidden="1" customHeight="1">
      <c r="A294" s="838"/>
      <c r="B294" s="2155"/>
      <c r="C294" s="2155"/>
      <c r="D294" s="838"/>
      <c r="E294" s="840"/>
      <c r="F294" s="838"/>
      <c r="H294" s="1070"/>
    </row>
    <row r="295" spans="1:8" hidden="1">
      <c r="A295" s="838"/>
      <c r="B295" s="838"/>
      <c r="C295" s="838"/>
      <c r="D295" s="838"/>
      <c r="E295" s="838"/>
      <c r="F295" s="838"/>
      <c r="H295" s="1070"/>
    </row>
    <row r="296" spans="1:8" hidden="1">
      <c r="A296" s="838"/>
      <c r="B296" s="838"/>
      <c r="C296" s="838"/>
      <c r="D296" s="838"/>
      <c r="E296" s="838"/>
      <c r="F296" s="838"/>
      <c r="H296" s="1070"/>
    </row>
    <row r="297" spans="1:8" hidden="1">
      <c r="A297" s="838"/>
      <c r="B297" s="838"/>
      <c r="C297" s="838"/>
      <c r="D297" s="838"/>
      <c r="E297" s="838"/>
      <c r="F297" s="838"/>
      <c r="H297" s="1070"/>
    </row>
    <row r="298" spans="1:8" hidden="1">
      <c r="A298" s="838"/>
      <c r="B298" s="838"/>
      <c r="C298" s="838"/>
      <c r="D298" s="838"/>
      <c r="E298" s="838"/>
      <c r="F298" s="838"/>
      <c r="H298" s="1070"/>
    </row>
    <row r="299" spans="1:8" hidden="1">
      <c r="H299" s="1070"/>
    </row>
    <row r="300" spans="1:8" ht="15" hidden="1" customHeight="1">
      <c r="C300" s="2156"/>
      <c r="D300" s="2156"/>
      <c r="E300" s="2157"/>
      <c r="H300" s="1070"/>
    </row>
    <row r="301" spans="1:8" ht="15" hidden="1" customHeight="1">
      <c r="H301" s="1069"/>
    </row>
    <row r="302" spans="1:8" ht="21.75" hidden="1" customHeight="1">
      <c r="C302" s="2156" t="s">
        <v>1249</v>
      </c>
      <c r="D302" s="2156"/>
      <c r="E302" s="2157"/>
      <c r="H302" s="1067" t="s">
        <v>714</v>
      </c>
    </row>
    <row r="303" spans="1:8" hidden="1">
      <c r="H303" s="1070"/>
    </row>
    <row r="304" spans="1:8" hidden="1"/>
    <row r="305" hidden="1"/>
  </sheetData>
  <sheetProtection algorithmName="SHA-512" hashValue="FZgoMSY4vcixEcqtYLKsA0ZY3EBGFz8Uz6uqEcIR1HLFsqGNhKL0End0INJhQNq6KuImVdKowMKipa1TjCillQ==" saltValue="X1sLlgreqHordgYKtEeGag==" spinCount="100000" sheet="1" objects="1" scenarios="1"/>
  <mergeCells count="66">
    <mergeCell ref="F203:G203"/>
    <mergeCell ref="B236:C236"/>
    <mergeCell ref="B238:C238"/>
    <mergeCell ref="C302:E302"/>
    <mergeCell ref="B242:C242"/>
    <mergeCell ref="B244:C244"/>
    <mergeCell ref="C250:E250"/>
    <mergeCell ref="C252:E252"/>
    <mergeCell ref="A258:F258"/>
    <mergeCell ref="A271:F274"/>
    <mergeCell ref="B292:C292"/>
    <mergeCell ref="B294:C294"/>
    <mergeCell ref="C300:E300"/>
    <mergeCell ref="F253:G253"/>
    <mergeCell ref="A257:F257"/>
    <mergeCell ref="B240:C240"/>
    <mergeCell ref="B192:C192"/>
    <mergeCell ref="B194:C194"/>
    <mergeCell ref="C200:E200"/>
    <mergeCell ref="C201:E201"/>
    <mergeCell ref="C202:E202"/>
    <mergeCell ref="A169:F172"/>
    <mergeCell ref="B184:C184"/>
    <mergeCell ref="B186:C186"/>
    <mergeCell ref="B188:C188"/>
    <mergeCell ref="B190:C190"/>
    <mergeCell ref="A208:F208"/>
    <mergeCell ref="A219:F222"/>
    <mergeCell ref="B234:C234"/>
    <mergeCell ref="A158:F158"/>
    <mergeCell ref="A121:F124"/>
    <mergeCell ref="B134:C134"/>
    <mergeCell ref="B136:C136"/>
    <mergeCell ref="B138:C138"/>
    <mergeCell ref="B140:C140"/>
    <mergeCell ref="B142:C142"/>
    <mergeCell ref="B144:C144"/>
    <mergeCell ref="C150:E150"/>
    <mergeCell ref="C152:E152"/>
    <mergeCell ref="F153:G153"/>
    <mergeCell ref="A157:F157"/>
    <mergeCell ref="A207:F207"/>
    <mergeCell ref="A108:F108"/>
    <mergeCell ref="A69:F72"/>
    <mergeCell ref="B84:C84"/>
    <mergeCell ref="B86:C86"/>
    <mergeCell ref="B88:C88"/>
    <mergeCell ref="B90:C90"/>
    <mergeCell ref="B92:C92"/>
    <mergeCell ref="B94:C94"/>
    <mergeCell ref="C100:E100"/>
    <mergeCell ref="C102:E102"/>
    <mergeCell ref="F103:G103"/>
    <mergeCell ref="A107:F107"/>
    <mergeCell ref="A58:F58"/>
    <mergeCell ref="F1:G1"/>
    <mergeCell ref="A5:F5"/>
    <mergeCell ref="A6:F6"/>
    <mergeCell ref="A8:F8"/>
    <mergeCell ref="A21:F24"/>
    <mergeCell ref="B42:C42"/>
    <mergeCell ref="B44:C44"/>
    <mergeCell ref="C50:E50"/>
    <mergeCell ref="C52:E52"/>
    <mergeCell ref="F53:G53"/>
    <mergeCell ref="A57:F57"/>
  </mergeCells>
  <phoneticPr fontId="4"/>
  <printOptions horizontalCentered="1"/>
  <pageMargins left="0.78740157480314965" right="0.43307086614173229" top="0.6692913385826772" bottom="1.417322834645669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59"/>
  <sheetViews>
    <sheetView showGridLines="0" zoomScaleNormal="100" zoomScaleSheetLayoutView="100" workbookViewId="0"/>
  </sheetViews>
  <sheetFormatPr defaultRowHeight="13.5"/>
  <cols>
    <col min="1" max="1" width="2.75" style="28" bestFit="1" customWidth="1"/>
    <col min="2" max="2" width="3.625" style="28" customWidth="1"/>
    <col min="3" max="3" width="12.75" style="306" customWidth="1"/>
    <col min="4" max="4" width="11.25" style="306" customWidth="1"/>
    <col min="5" max="5" width="3.375" style="234" customWidth="1"/>
    <col min="6" max="6" width="29.75" style="28" customWidth="1"/>
    <col min="7" max="7" width="12.25" style="306" bestFit="1" customWidth="1"/>
    <col min="8" max="8" width="16.75" style="306" bestFit="1" customWidth="1"/>
    <col min="9" max="9" width="5.5" style="306" bestFit="1" customWidth="1"/>
    <col min="10" max="10" width="6.375" style="306" bestFit="1" customWidth="1"/>
    <col min="11" max="11" width="4.875" style="306" customWidth="1"/>
    <col min="12" max="12" width="8.375" style="305" customWidth="1"/>
    <col min="13" max="13" width="9.625" style="10" hidden="1" customWidth="1"/>
    <col min="14" max="22" width="4.75" style="31" hidden="1" customWidth="1"/>
    <col min="23" max="23" width="4.625" style="31" hidden="1" customWidth="1"/>
    <col min="24" max="16384" width="9" style="31"/>
  </cols>
  <sheetData>
    <row r="1" spans="1:23" ht="17.25">
      <c r="A1" s="179"/>
      <c r="M1" s="1113"/>
      <c r="N1" s="1187"/>
      <c r="O1" s="1187"/>
      <c r="P1" s="1187"/>
      <c r="Q1" s="1187"/>
      <c r="R1" s="1187"/>
      <c r="S1" s="1187"/>
      <c r="T1" s="1187"/>
      <c r="U1" s="1187"/>
      <c r="V1" s="1187"/>
      <c r="W1" s="1187"/>
    </row>
    <row r="2" spans="1:23" ht="7.5" customHeight="1">
      <c r="M2" s="1113"/>
      <c r="N2" s="1187"/>
      <c r="O2" s="1187"/>
      <c r="P2" s="1187"/>
      <c r="Q2" s="1187"/>
      <c r="R2" s="1187"/>
      <c r="S2" s="1187"/>
      <c r="T2" s="1187"/>
      <c r="U2" s="1187"/>
      <c r="V2" s="1187"/>
      <c r="W2" s="1187"/>
    </row>
    <row r="3" spans="1:23" s="33" customFormat="1" ht="14.25" customHeight="1">
      <c r="A3" s="31" t="s">
        <v>522</v>
      </c>
      <c r="C3" s="31"/>
      <c r="D3" s="49"/>
      <c r="E3" s="374"/>
      <c r="F3" s="92"/>
      <c r="G3" s="310"/>
      <c r="H3" s="310"/>
      <c r="I3" s="310"/>
      <c r="J3" s="310"/>
      <c r="K3" s="310"/>
      <c r="L3" s="307"/>
      <c r="M3" s="1114"/>
      <c r="N3" s="1188"/>
      <c r="O3" s="1188"/>
      <c r="P3" s="1188"/>
      <c r="Q3" s="1188"/>
      <c r="R3" s="1188"/>
      <c r="S3" s="1188"/>
      <c r="T3" s="1188"/>
      <c r="U3" s="1188"/>
      <c r="V3" s="1188"/>
      <c r="W3" s="1188"/>
    </row>
    <row r="4" spans="1:23" s="1698" customFormat="1" ht="6.75" customHeight="1">
      <c r="A4" s="486"/>
      <c r="B4" s="1886"/>
      <c r="C4" s="486"/>
      <c r="E4" s="1887"/>
      <c r="F4" s="486"/>
      <c r="M4" s="441"/>
      <c r="N4" s="1708"/>
      <c r="O4" s="1708"/>
      <c r="P4" s="1708"/>
      <c r="Q4" s="1708"/>
      <c r="R4" s="1708"/>
      <c r="S4" s="1708"/>
      <c r="T4" s="1708"/>
      <c r="U4" s="1708"/>
      <c r="V4" s="1708"/>
      <c r="W4" s="1708"/>
    </row>
    <row r="5" spans="1:23" s="1698" customFormat="1" ht="15" customHeight="1">
      <c r="A5" s="486"/>
      <c r="B5" s="2417" t="s">
        <v>1517</v>
      </c>
      <c r="C5" s="2418"/>
      <c r="D5" s="2419"/>
      <c r="E5" s="1888" t="s">
        <v>850</v>
      </c>
      <c r="F5" s="1889">
        <v>12345</v>
      </c>
      <c r="M5" s="441"/>
      <c r="N5" s="1708"/>
      <c r="O5" s="1708"/>
      <c r="P5" s="1708"/>
      <c r="Q5" s="1708"/>
      <c r="R5" s="1708"/>
      <c r="S5" s="1708"/>
      <c r="T5" s="1708"/>
      <c r="U5" s="1708"/>
    </row>
    <row r="6" spans="1:23" ht="6.75" customHeight="1">
      <c r="A6" s="10"/>
      <c r="B6" s="307"/>
      <c r="C6" s="10"/>
      <c r="D6" s="305"/>
      <c r="M6" s="1113"/>
      <c r="N6" s="1187"/>
      <c r="O6" s="1187"/>
      <c r="P6" s="1187"/>
      <c r="Q6" s="1187"/>
      <c r="R6" s="1187"/>
      <c r="S6" s="1187"/>
      <c r="T6" s="1187"/>
      <c r="U6" s="1187"/>
      <c r="V6" s="1187"/>
      <c r="W6" s="1187"/>
    </row>
    <row r="7" spans="1:23" s="307" customFormat="1" ht="15" customHeight="1">
      <c r="A7" s="93" t="s">
        <v>499</v>
      </c>
      <c r="B7" s="42" t="s">
        <v>1252</v>
      </c>
      <c r="C7" s="344"/>
      <c r="D7" s="375"/>
      <c r="E7" s="234"/>
      <c r="F7" s="28"/>
      <c r="G7" s="306"/>
      <c r="L7" s="10"/>
      <c r="M7" s="1114"/>
      <c r="N7" s="1185"/>
      <c r="O7" s="1185"/>
      <c r="P7" s="1185"/>
      <c r="Q7" s="1185"/>
      <c r="R7" s="1185"/>
      <c r="S7" s="1185"/>
      <c r="T7" s="1189"/>
      <c r="U7" s="1189"/>
      <c r="V7" s="1189"/>
      <c r="W7" s="1189"/>
    </row>
    <row r="8" spans="1:23" s="305" customFormat="1" ht="15" customHeight="1">
      <c r="A8" s="28"/>
      <c r="B8" s="53"/>
      <c r="C8" s="41" t="s">
        <v>500</v>
      </c>
      <c r="D8" s="95"/>
      <c r="E8" s="221" t="str">
        <f t="shared" ref="E8:E13" si="0">IF(F8="","※","")</f>
        <v/>
      </c>
      <c r="F8" s="376" t="s">
        <v>502</v>
      </c>
      <c r="K8" s="306"/>
      <c r="L8" s="377"/>
      <c r="M8" s="1113"/>
      <c r="N8" s="1185"/>
      <c r="O8" s="1185"/>
      <c r="P8" s="1185"/>
      <c r="Q8" s="1185"/>
      <c r="R8" s="1185"/>
      <c r="S8" s="1185"/>
      <c r="T8" s="1185"/>
      <c r="U8" s="1185"/>
      <c r="V8" s="1185"/>
      <c r="W8" s="1185"/>
    </row>
    <row r="9" spans="1:23" s="305" customFormat="1" ht="13.5" customHeight="1">
      <c r="A9" s="14"/>
      <c r="B9" s="53"/>
      <c r="C9" s="41" t="s">
        <v>266</v>
      </c>
      <c r="D9" s="95"/>
      <c r="E9" s="221" t="str">
        <f t="shared" si="0"/>
        <v/>
      </c>
      <c r="F9" s="1577" t="s">
        <v>659</v>
      </c>
      <c r="L9" s="309"/>
      <c r="M9" s="1113"/>
      <c r="N9" s="1185"/>
      <c r="O9" s="1185"/>
      <c r="P9" s="1185"/>
      <c r="Q9" s="1185"/>
      <c r="R9" s="1185"/>
      <c r="S9" s="1185"/>
      <c r="T9" s="1185"/>
      <c r="U9" s="1185"/>
      <c r="V9" s="1185"/>
      <c r="W9" s="1185"/>
    </row>
    <row r="10" spans="1:23" s="305" customFormat="1" ht="13.5" customHeight="1">
      <c r="A10" s="14"/>
      <c r="B10" s="53"/>
      <c r="C10" s="41" t="s">
        <v>267</v>
      </c>
      <c r="D10" s="95"/>
      <c r="E10" s="221" t="str">
        <f t="shared" si="0"/>
        <v/>
      </c>
      <c r="F10" s="376" t="s">
        <v>1191</v>
      </c>
      <c r="M10" s="1113"/>
      <c r="N10" s="1185"/>
      <c r="O10" s="1185"/>
      <c r="P10" s="1185"/>
      <c r="Q10" s="1185"/>
      <c r="R10" s="1185"/>
      <c r="S10" s="1185"/>
      <c r="T10" s="1185"/>
      <c r="U10" s="1185"/>
      <c r="V10" s="1185"/>
      <c r="W10" s="1185"/>
    </row>
    <row r="11" spans="1:23" s="305" customFormat="1" ht="13.5" customHeight="1">
      <c r="A11" s="14"/>
      <c r="B11" s="53"/>
      <c r="C11" s="41" t="s">
        <v>1054</v>
      </c>
      <c r="D11" s="95"/>
      <c r="E11" s="221" t="str">
        <f t="shared" si="0"/>
        <v/>
      </c>
      <c r="F11" s="376" t="s">
        <v>1192</v>
      </c>
      <c r="M11" s="1113"/>
      <c r="N11" s="1185"/>
      <c r="O11" s="1185"/>
      <c r="P11" s="1185"/>
      <c r="Q11" s="1185"/>
      <c r="R11" s="1185"/>
      <c r="S11" s="1185"/>
      <c r="T11" s="1185"/>
      <c r="U11" s="1185"/>
      <c r="V11" s="1185"/>
      <c r="W11" s="1185"/>
    </row>
    <row r="12" spans="1:23" s="305" customFormat="1" ht="13.5" customHeight="1">
      <c r="A12" s="14"/>
      <c r="B12" s="53"/>
      <c r="C12" s="41" t="s">
        <v>1193</v>
      </c>
      <c r="D12" s="95"/>
      <c r="E12" s="221" t="str">
        <f t="shared" si="0"/>
        <v/>
      </c>
      <c r="F12" s="1577" t="s">
        <v>657</v>
      </c>
      <c r="G12" s="10" t="s">
        <v>1218</v>
      </c>
      <c r="H12" s="306"/>
      <c r="M12" s="1113"/>
      <c r="N12" s="1185"/>
      <c r="O12" s="1185"/>
      <c r="P12" s="1185"/>
      <c r="Q12" s="1185"/>
      <c r="R12" s="1185"/>
      <c r="S12" s="1185"/>
      <c r="T12" s="1185"/>
      <c r="U12" s="1185"/>
      <c r="V12" s="1185"/>
      <c r="W12" s="1185"/>
    </row>
    <row r="13" spans="1:23" s="305" customFormat="1" ht="13.5" customHeight="1">
      <c r="A13" s="14"/>
      <c r="B13" s="96"/>
      <c r="C13" s="57" t="s">
        <v>1194</v>
      </c>
      <c r="D13" s="97"/>
      <c r="E13" s="221" t="str">
        <f t="shared" si="0"/>
        <v/>
      </c>
      <c r="F13" s="1578" t="s">
        <v>658</v>
      </c>
      <c r="G13" s="10" t="s">
        <v>599</v>
      </c>
      <c r="H13" s="306"/>
      <c r="K13" s="306"/>
      <c r="M13" s="1113"/>
      <c r="N13" s="1185"/>
      <c r="O13" s="1185"/>
      <c r="P13" s="1185"/>
      <c r="Q13" s="1185"/>
      <c r="R13" s="1185"/>
      <c r="S13" s="1185"/>
      <c r="T13" s="1185"/>
      <c r="U13" s="1185"/>
      <c r="V13" s="1185"/>
      <c r="W13" s="1185"/>
    </row>
    <row r="14" spans="1:23" s="305" customFormat="1" ht="13.5" customHeight="1">
      <c r="A14" s="14"/>
      <c r="B14" s="14"/>
      <c r="C14" s="306"/>
      <c r="D14" s="306"/>
      <c r="E14" s="234"/>
      <c r="F14" s="28"/>
      <c r="G14" s="306"/>
      <c r="H14" s="306"/>
      <c r="I14" s="306"/>
      <c r="J14" s="306"/>
      <c r="K14" s="306"/>
      <c r="M14" s="1113"/>
      <c r="N14" s="1185"/>
      <c r="O14" s="1185"/>
      <c r="P14" s="1185"/>
      <c r="Q14" s="1185"/>
      <c r="R14" s="1185"/>
      <c r="S14" s="1185"/>
      <c r="T14" s="1185"/>
      <c r="U14" s="1185"/>
      <c r="V14" s="1185"/>
      <c r="W14" s="1185"/>
    </row>
    <row r="15" spans="1:23" s="305" customFormat="1" ht="13.5" customHeight="1">
      <c r="A15" s="378" t="s">
        <v>1195</v>
      </c>
      <c r="B15" s="53" t="s">
        <v>259</v>
      </c>
      <c r="C15" s="98"/>
      <c r="D15" s="99"/>
      <c r="E15" s="358"/>
      <c r="F15" s="57"/>
      <c r="G15" s="361"/>
      <c r="H15" s="361"/>
      <c r="I15" s="361"/>
      <c r="J15" s="100"/>
      <c r="K15" s="27"/>
      <c r="L15" s="31"/>
      <c r="M15" s="1113"/>
      <c r="N15" s="1185"/>
      <c r="O15" s="1185"/>
      <c r="P15" s="1185"/>
      <c r="Q15" s="1185"/>
      <c r="R15" s="1185"/>
      <c r="S15" s="1185"/>
      <c r="T15" s="1185"/>
      <c r="U15" s="1185"/>
      <c r="V15" s="1185"/>
      <c r="W15" s="1185"/>
    </row>
    <row r="16" spans="1:23" ht="13.5" customHeight="1">
      <c r="A16" s="13"/>
      <c r="B16" s="101" t="s">
        <v>1196</v>
      </c>
      <c r="C16" s="41" t="s">
        <v>967</v>
      </c>
      <c r="D16" s="95"/>
      <c r="E16" s="243" t="str">
        <f t="shared" ref="E16:E56" si="1">IF(F16="","※","")</f>
        <v/>
      </c>
      <c r="F16" s="379" t="s">
        <v>1154</v>
      </c>
      <c r="G16" s="102"/>
      <c r="H16" s="102"/>
      <c r="I16" s="102"/>
      <c r="J16" s="103"/>
      <c r="K16" s="27"/>
      <c r="L16" s="31"/>
      <c r="M16" s="1113"/>
      <c r="N16" s="1163" t="s">
        <v>533</v>
      </c>
      <c r="O16" s="1163" t="s">
        <v>119</v>
      </c>
      <c r="P16" s="1163" t="s">
        <v>120</v>
      </c>
      <c r="Q16" s="1163" t="s">
        <v>520</v>
      </c>
      <c r="R16" s="1163" t="s">
        <v>121</v>
      </c>
      <c r="S16" s="1163" t="s">
        <v>1084</v>
      </c>
      <c r="T16" s="1163" t="s">
        <v>1206</v>
      </c>
      <c r="U16" s="1163" t="s">
        <v>132</v>
      </c>
      <c r="V16" s="1335" t="s">
        <v>421</v>
      </c>
      <c r="W16" s="1163" t="s">
        <v>1216</v>
      </c>
    </row>
    <row r="17" spans="1:23" ht="13.5" hidden="1" customHeight="1">
      <c r="A17" s="13"/>
      <c r="B17" s="104" t="s">
        <v>1197</v>
      </c>
      <c r="C17" s="53" t="s">
        <v>855</v>
      </c>
      <c r="D17" s="95"/>
      <c r="E17" s="221" t="str">
        <f t="shared" si="1"/>
        <v/>
      </c>
      <c r="F17" s="286" t="s">
        <v>851</v>
      </c>
      <c r="G17" s="105"/>
      <c r="H17" s="56" t="s">
        <v>968</v>
      </c>
      <c r="I17" s="380">
        <v>1</v>
      </c>
      <c r="J17" s="381">
        <v>102</v>
      </c>
      <c r="M17" s="1116" t="s">
        <v>533</v>
      </c>
      <c r="N17" s="1164" t="s">
        <v>1214</v>
      </c>
      <c r="O17" s="1172" t="s">
        <v>1215</v>
      </c>
      <c r="P17" s="1172" t="s">
        <v>1215</v>
      </c>
      <c r="Q17" s="1172" t="s">
        <v>1215</v>
      </c>
      <c r="R17" s="1172" t="s">
        <v>1215</v>
      </c>
      <c r="S17" s="1172" t="s">
        <v>1215</v>
      </c>
      <c r="T17" s="1172" t="s">
        <v>1215</v>
      </c>
      <c r="U17" s="1172" t="s">
        <v>1215</v>
      </c>
      <c r="V17" s="1172" t="s">
        <v>1215</v>
      </c>
      <c r="W17" s="1164" t="s">
        <v>1214</v>
      </c>
    </row>
    <row r="18" spans="1:23" ht="13.5" hidden="1" customHeight="1">
      <c r="B18" s="87"/>
      <c r="C18" s="53" t="s">
        <v>856</v>
      </c>
      <c r="D18" s="95"/>
      <c r="E18" s="221" t="str">
        <f t="shared" si="1"/>
        <v/>
      </c>
      <c r="F18" s="287" t="s">
        <v>1156</v>
      </c>
      <c r="G18" s="104"/>
      <c r="H18" s="382"/>
      <c r="J18" s="351"/>
      <c r="M18" s="1116" t="s">
        <v>533</v>
      </c>
      <c r="N18" s="1164" t="s">
        <v>1214</v>
      </c>
      <c r="O18" s="1172" t="s">
        <v>1215</v>
      </c>
      <c r="P18" s="1172" t="s">
        <v>1215</v>
      </c>
      <c r="Q18" s="1172" t="s">
        <v>1215</v>
      </c>
      <c r="R18" s="1172" t="s">
        <v>1215</v>
      </c>
      <c r="S18" s="1172" t="s">
        <v>1215</v>
      </c>
      <c r="T18" s="1172" t="s">
        <v>1215</v>
      </c>
      <c r="U18" s="1172" t="s">
        <v>1215</v>
      </c>
      <c r="V18" s="1172" t="s">
        <v>1215</v>
      </c>
      <c r="W18" s="1164" t="s">
        <v>1214</v>
      </c>
    </row>
    <row r="19" spans="1:23" ht="13.5" hidden="1" customHeight="1">
      <c r="A19" s="13"/>
      <c r="B19" s="104" t="s">
        <v>1197</v>
      </c>
      <c r="C19" s="53" t="s">
        <v>855</v>
      </c>
      <c r="D19" s="95"/>
      <c r="E19" s="221" t="str">
        <f>IF(F19="","※","")</f>
        <v/>
      </c>
      <c r="F19" s="286" t="s">
        <v>851</v>
      </c>
      <c r="G19" s="105"/>
      <c r="H19" s="56" t="s">
        <v>968</v>
      </c>
      <c r="I19" s="380">
        <v>1</v>
      </c>
      <c r="J19" s="381">
        <v>4</v>
      </c>
      <c r="M19" s="1263" t="s">
        <v>132</v>
      </c>
      <c r="N19" s="1172" t="s">
        <v>1215</v>
      </c>
      <c r="O19" s="1172" t="s">
        <v>1215</v>
      </c>
      <c r="P19" s="1172" t="s">
        <v>1215</v>
      </c>
      <c r="Q19" s="1172" t="s">
        <v>1215</v>
      </c>
      <c r="R19" s="1172" t="s">
        <v>1215</v>
      </c>
      <c r="S19" s="1172" t="s">
        <v>1215</v>
      </c>
      <c r="T19" s="1172" t="s">
        <v>1215</v>
      </c>
      <c r="U19" s="1164" t="s">
        <v>1214</v>
      </c>
      <c r="V19" s="1172" t="s">
        <v>1215</v>
      </c>
      <c r="W19" s="1164" t="s">
        <v>1214</v>
      </c>
    </row>
    <row r="20" spans="1:23" ht="13.5" hidden="1" customHeight="1">
      <c r="B20" s="87"/>
      <c r="C20" s="53" t="s">
        <v>856</v>
      </c>
      <c r="D20" s="95"/>
      <c r="E20" s="221" t="str">
        <f>IF(F20="","※","")</f>
        <v/>
      </c>
      <c r="F20" s="287" t="s">
        <v>192</v>
      </c>
      <c r="G20" s="104"/>
      <c r="H20" s="382"/>
      <c r="J20" s="351"/>
      <c r="M20" s="1263" t="s">
        <v>132</v>
      </c>
      <c r="N20" s="1172" t="s">
        <v>1215</v>
      </c>
      <c r="O20" s="1172" t="s">
        <v>1215</v>
      </c>
      <c r="P20" s="1172" t="s">
        <v>1215</v>
      </c>
      <c r="Q20" s="1172" t="s">
        <v>1215</v>
      </c>
      <c r="R20" s="1172" t="s">
        <v>1215</v>
      </c>
      <c r="S20" s="1172" t="s">
        <v>1215</v>
      </c>
      <c r="T20" s="1172" t="s">
        <v>1215</v>
      </c>
      <c r="U20" s="1164" t="s">
        <v>1214</v>
      </c>
      <c r="V20" s="1172" t="s">
        <v>1215</v>
      </c>
      <c r="W20" s="1164" t="s">
        <v>1214</v>
      </c>
    </row>
    <row r="21" spans="1:23" ht="13.5" hidden="1" customHeight="1">
      <c r="A21" s="13"/>
      <c r="B21" s="104" t="s">
        <v>1197</v>
      </c>
      <c r="C21" s="53" t="s">
        <v>855</v>
      </c>
      <c r="D21" s="95"/>
      <c r="E21" s="221" t="str">
        <f t="shared" si="1"/>
        <v/>
      </c>
      <c r="F21" s="286" t="s">
        <v>1120</v>
      </c>
      <c r="G21" s="105"/>
      <c r="H21" s="56" t="s">
        <v>968</v>
      </c>
      <c r="I21" s="380">
        <v>2</v>
      </c>
      <c r="J21" s="381">
        <v>102</v>
      </c>
      <c r="M21" s="1117" t="s">
        <v>119</v>
      </c>
      <c r="N21" s="1172" t="s">
        <v>1215</v>
      </c>
      <c r="O21" s="1164" t="s">
        <v>1214</v>
      </c>
      <c r="P21" s="1172" t="s">
        <v>1215</v>
      </c>
      <c r="Q21" s="1172" t="s">
        <v>1215</v>
      </c>
      <c r="R21" s="1172" t="s">
        <v>1215</v>
      </c>
      <c r="S21" s="1172" t="s">
        <v>1215</v>
      </c>
      <c r="T21" s="1172" t="s">
        <v>1215</v>
      </c>
      <c r="U21" s="1172" t="s">
        <v>1215</v>
      </c>
      <c r="V21" s="1172" t="s">
        <v>1215</v>
      </c>
      <c r="W21" s="1164" t="s">
        <v>1214</v>
      </c>
    </row>
    <row r="22" spans="1:23" ht="13.5" hidden="1" customHeight="1">
      <c r="B22" s="87"/>
      <c r="C22" s="53" t="s">
        <v>856</v>
      </c>
      <c r="D22" s="95"/>
      <c r="E22" s="221" t="str">
        <f t="shared" si="1"/>
        <v/>
      </c>
      <c r="F22" s="287" t="s">
        <v>1156</v>
      </c>
      <c r="G22" s="104"/>
      <c r="H22" s="382"/>
      <c r="J22" s="351"/>
      <c r="M22" s="1117" t="s">
        <v>119</v>
      </c>
      <c r="N22" s="1172" t="s">
        <v>1215</v>
      </c>
      <c r="O22" s="1164" t="s">
        <v>1214</v>
      </c>
      <c r="P22" s="1172" t="s">
        <v>1215</v>
      </c>
      <c r="Q22" s="1172" t="s">
        <v>1215</v>
      </c>
      <c r="R22" s="1172" t="s">
        <v>1215</v>
      </c>
      <c r="S22" s="1172" t="s">
        <v>1215</v>
      </c>
      <c r="T22" s="1172" t="s">
        <v>1215</v>
      </c>
      <c r="U22" s="1172" t="s">
        <v>1215</v>
      </c>
      <c r="V22" s="1172" t="s">
        <v>1215</v>
      </c>
      <c r="W22" s="1164" t="s">
        <v>1214</v>
      </c>
    </row>
    <row r="23" spans="1:23" ht="13.5" hidden="1" customHeight="1">
      <c r="A23" s="13"/>
      <c r="B23" s="104" t="s">
        <v>1197</v>
      </c>
      <c r="C23" s="53" t="s">
        <v>855</v>
      </c>
      <c r="D23" s="95"/>
      <c r="E23" s="221" t="str">
        <f t="shared" si="1"/>
        <v/>
      </c>
      <c r="F23" s="286" t="s">
        <v>852</v>
      </c>
      <c r="G23" s="105"/>
      <c r="H23" s="56" t="s">
        <v>968</v>
      </c>
      <c r="I23" s="380">
        <v>3</v>
      </c>
      <c r="J23" s="381">
        <v>216</v>
      </c>
      <c r="M23" s="1118" t="s">
        <v>120</v>
      </c>
      <c r="N23" s="1172" t="s">
        <v>1215</v>
      </c>
      <c r="O23" s="1172" t="s">
        <v>1215</v>
      </c>
      <c r="P23" s="1164" t="s">
        <v>1214</v>
      </c>
      <c r="Q23" s="1172" t="s">
        <v>1215</v>
      </c>
      <c r="R23" s="1172" t="s">
        <v>1215</v>
      </c>
      <c r="S23" s="1172" t="s">
        <v>1215</v>
      </c>
      <c r="T23" s="1172" t="s">
        <v>1215</v>
      </c>
      <c r="U23" s="1172" t="s">
        <v>1215</v>
      </c>
      <c r="V23" s="1172" t="s">
        <v>1215</v>
      </c>
      <c r="W23" s="1164" t="s">
        <v>1214</v>
      </c>
    </row>
    <row r="24" spans="1:23" ht="13.5" hidden="1" customHeight="1">
      <c r="B24" s="87"/>
      <c r="C24" s="53" t="s">
        <v>856</v>
      </c>
      <c r="D24" s="95"/>
      <c r="E24" s="221" t="str">
        <f t="shared" si="1"/>
        <v/>
      </c>
      <c r="F24" s="287" t="s">
        <v>1123</v>
      </c>
      <c r="G24" s="104"/>
      <c r="H24" s="382"/>
      <c r="J24" s="351"/>
      <c r="M24" s="1118" t="s">
        <v>120</v>
      </c>
      <c r="N24" s="1172" t="s">
        <v>1215</v>
      </c>
      <c r="O24" s="1172" t="s">
        <v>1215</v>
      </c>
      <c r="P24" s="1164" t="s">
        <v>1214</v>
      </c>
      <c r="Q24" s="1172" t="s">
        <v>1215</v>
      </c>
      <c r="R24" s="1172" t="s">
        <v>1215</v>
      </c>
      <c r="S24" s="1172" t="s">
        <v>1215</v>
      </c>
      <c r="T24" s="1172" t="s">
        <v>1215</v>
      </c>
      <c r="U24" s="1172" t="s">
        <v>1215</v>
      </c>
      <c r="V24" s="1172" t="s">
        <v>1215</v>
      </c>
      <c r="W24" s="1164" t="s">
        <v>1214</v>
      </c>
    </row>
    <row r="25" spans="1:23" ht="13.5" customHeight="1">
      <c r="A25" s="13"/>
      <c r="B25" s="104" t="s">
        <v>1197</v>
      </c>
      <c r="C25" s="53" t="s">
        <v>855</v>
      </c>
      <c r="D25" s="95"/>
      <c r="E25" s="221" t="str">
        <f t="shared" si="1"/>
        <v/>
      </c>
      <c r="F25" s="2067" t="s">
        <v>853</v>
      </c>
      <c r="G25" s="117"/>
      <c r="H25" s="42"/>
      <c r="I25" s="2062"/>
      <c r="J25" s="2063"/>
      <c r="M25" s="1119" t="s">
        <v>520</v>
      </c>
      <c r="N25" s="1172" t="s">
        <v>1215</v>
      </c>
      <c r="O25" s="1172" t="s">
        <v>1215</v>
      </c>
      <c r="P25" s="1172" t="s">
        <v>1215</v>
      </c>
      <c r="Q25" s="1164" t="s">
        <v>1214</v>
      </c>
      <c r="R25" s="1172" t="s">
        <v>1215</v>
      </c>
      <c r="S25" s="1172" t="s">
        <v>1215</v>
      </c>
      <c r="T25" s="1172" t="s">
        <v>1215</v>
      </c>
      <c r="U25" s="1172" t="s">
        <v>1215</v>
      </c>
      <c r="V25" s="1172" t="s">
        <v>1215</v>
      </c>
      <c r="W25" s="1164" t="s">
        <v>1214</v>
      </c>
    </row>
    <row r="26" spans="1:23" ht="13.5" customHeight="1">
      <c r="B26" s="87"/>
      <c r="C26" s="53" t="s">
        <v>856</v>
      </c>
      <c r="D26" s="95"/>
      <c r="E26" s="221" t="str">
        <f t="shared" si="1"/>
        <v/>
      </c>
      <c r="F26" s="2068" t="s">
        <v>1124</v>
      </c>
      <c r="G26" s="104"/>
      <c r="H26" s="2061"/>
      <c r="J26" s="351"/>
      <c r="M26" s="1119" t="s">
        <v>520</v>
      </c>
      <c r="N26" s="1172" t="s">
        <v>1215</v>
      </c>
      <c r="O26" s="1172" t="s">
        <v>1215</v>
      </c>
      <c r="P26" s="1172" t="s">
        <v>1215</v>
      </c>
      <c r="Q26" s="1164" t="s">
        <v>1214</v>
      </c>
      <c r="R26" s="1172" t="s">
        <v>1215</v>
      </c>
      <c r="S26" s="1172" t="s">
        <v>1215</v>
      </c>
      <c r="T26" s="1172" t="s">
        <v>1215</v>
      </c>
      <c r="U26" s="1172" t="s">
        <v>1215</v>
      </c>
      <c r="V26" s="1172" t="s">
        <v>1215</v>
      </c>
      <c r="W26" s="1164" t="s">
        <v>1214</v>
      </c>
    </row>
    <row r="27" spans="1:23" ht="13.5" hidden="1" customHeight="1">
      <c r="A27" s="13"/>
      <c r="B27" s="104" t="s">
        <v>1197</v>
      </c>
      <c r="C27" s="53" t="s">
        <v>855</v>
      </c>
      <c r="D27" s="95"/>
      <c r="E27" s="221" t="str">
        <f t="shared" si="1"/>
        <v/>
      </c>
      <c r="F27" s="220" t="s">
        <v>758</v>
      </c>
      <c r="G27" s="105"/>
      <c r="H27" s="56" t="s">
        <v>968</v>
      </c>
      <c r="I27" s="380">
        <v>9</v>
      </c>
      <c r="J27" s="381">
        <v>14</v>
      </c>
      <c r="M27" s="1120" t="s">
        <v>121</v>
      </c>
      <c r="N27" s="1172" t="s">
        <v>1215</v>
      </c>
      <c r="O27" s="1172" t="s">
        <v>1215</v>
      </c>
      <c r="P27" s="1172" t="s">
        <v>1215</v>
      </c>
      <c r="Q27" s="1172" t="s">
        <v>1215</v>
      </c>
      <c r="R27" s="1164" t="s">
        <v>1214</v>
      </c>
      <c r="S27" s="1172" t="s">
        <v>1215</v>
      </c>
      <c r="T27" s="1172" t="s">
        <v>1215</v>
      </c>
      <c r="U27" s="1172" t="s">
        <v>1215</v>
      </c>
      <c r="V27" s="1172" t="s">
        <v>1215</v>
      </c>
      <c r="W27" s="1164" t="s">
        <v>1214</v>
      </c>
    </row>
    <row r="28" spans="1:23" ht="13.5" hidden="1" customHeight="1">
      <c r="B28" s="87"/>
      <c r="C28" s="53" t="s">
        <v>856</v>
      </c>
      <c r="D28" s="95"/>
      <c r="E28" s="221" t="str">
        <f t="shared" si="1"/>
        <v/>
      </c>
      <c r="F28" s="287" t="s">
        <v>1125</v>
      </c>
      <c r="G28" s="104"/>
      <c r="H28" s="382"/>
      <c r="J28" s="351"/>
      <c r="M28" s="1120" t="s">
        <v>121</v>
      </c>
      <c r="N28" s="1172" t="s">
        <v>1215</v>
      </c>
      <c r="O28" s="1172" t="s">
        <v>1215</v>
      </c>
      <c r="P28" s="1172" t="s">
        <v>1215</v>
      </c>
      <c r="Q28" s="1172" t="s">
        <v>1215</v>
      </c>
      <c r="R28" s="1164" t="s">
        <v>1214</v>
      </c>
      <c r="S28" s="1172" t="s">
        <v>1215</v>
      </c>
      <c r="T28" s="1172" t="s">
        <v>1215</v>
      </c>
      <c r="U28" s="1172" t="s">
        <v>1215</v>
      </c>
      <c r="V28" s="1172" t="s">
        <v>1215</v>
      </c>
      <c r="W28" s="1164" t="s">
        <v>1214</v>
      </c>
    </row>
    <row r="29" spans="1:23" ht="38.25" hidden="1" customHeight="1">
      <c r="A29" s="13"/>
      <c r="B29" s="104" t="s">
        <v>1197</v>
      </c>
      <c r="C29" s="53" t="s">
        <v>855</v>
      </c>
      <c r="D29" s="95"/>
      <c r="E29" s="221" t="str">
        <f t="shared" si="1"/>
        <v/>
      </c>
      <c r="F29" s="1112" t="s">
        <v>1157</v>
      </c>
      <c r="G29" s="105"/>
      <c r="H29" s="56" t="s">
        <v>968</v>
      </c>
      <c r="I29" s="380">
        <v>7</v>
      </c>
      <c r="J29" s="381">
        <v>612</v>
      </c>
      <c r="M29" s="1121" t="s">
        <v>1084</v>
      </c>
      <c r="N29" s="1172" t="s">
        <v>1215</v>
      </c>
      <c r="O29" s="1172" t="s">
        <v>1215</v>
      </c>
      <c r="P29" s="1172" t="s">
        <v>1215</v>
      </c>
      <c r="Q29" s="1172" t="s">
        <v>1215</v>
      </c>
      <c r="R29" s="1172" t="s">
        <v>1215</v>
      </c>
      <c r="S29" s="1164" t="s">
        <v>1214</v>
      </c>
      <c r="T29" s="1172" t="s">
        <v>1215</v>
      </c>
      <c r="U29" s="1172" t="s">
        <v>1215</v>
      </c>
      <c r="V29" s="1172" t="s">
        <v>1215</v>
      </c>
      <c r="W29" s="1164" t="s">
        <v>1214</v>
      </c>
    </row>
    <row r="30" spans="1:23" ht="13.5" hidden="1" customHeight="1">
      <c r="B30" s="87"/>
      <c r="C30" s="53" t="s">
        <v>856</v>
      </c>
      <c r="D30" s="95"/>
      <c r="E30" s="221" t="str">
        <f t="shared" si="1"/>
        <v/>
      </c>
      <c r="F30" s="287" t="s">
        <v>289</v>
      </c>
      <c r="G30" s="104"/>
      <c r="H30" s="382"/>
      <c r="J30" s="351"/>
      <c r="M30" s="1121" t="s">
        <v>1084</v>
      </c>
      <c r="N30" s="1172" t="s">
        <v>1215</v>
      </c>
      <c r="O30" s="1172" t="s">
        <v>1215</v>
      </c>
      <c r="P30" s="1172" t="s">
        <v>1215</v>
      </c>
      <c r="Q30" s="1172" t="s">
        <v>1215</v>
      </c>
      <c r="R30" s="1172" t="s">
        <v>1215</v>
      </c>
      <c r="S30" s="1164" t="s">
        <v>1214</v>
      </c>
      <c r="T30" s="1172" t="s">
        <v>1215</v>
      </c>
      <c r="U30" s="1172" t="s">
        <v>1215</v>
      </c>
      <c r="V30" s="1172" t="s">
        <v>1215</v>
      </c>
      <c r="W30" s="1164" t="s">
        <v>1214</v>
      </c>
    </row>
    <row r="31" spans="1:23" ht="13.5" hidden="1" customHeight="1">
      <c r="A31" s="13"/>
      <c r="B31" s="104" t="s">
        <v>1197</v>
      </c>
      <c r="C31" s="53" t="s">
        <v>855</v>
      </c>
      <c r="D31" s="95"/>
      <c r="E31" s="221" t="str">
        <f t="shared" si="1"/>
        <v/>
      </c>
      <c r="F31" s="286" t="s">
        <v>1158</v>
      </c>
      <c r="G31" s="105"/>
      <c r="H31" s="56" t="s">
        <v>968</v>
      </c>
      <c r="I31" s="380">
        <v>8</v>
      </c>
      <c r="J31" s="381">
        <v>705</v>
      </c>
      <c r="M31" s="1122" t="s">
        <v>1206</v>
      </c>
      <c r="N31" s="1172" t="s">
        <v>1215</v>
      </c>
      <c r="O31" s="1172" t="s">
        <v>1215</v>
      </c>
      <c r="P31" s="1172" t="s">
        <v>1215</v>
      </c>
      <c r="Q31" s="1172" t="s">
        <v>1215</v>
      </c>
      <c r="R31" s="1172" t="s">
        <v>1215</v>
      </c>
      <c r="S31" s="1172" t="s">
        <v>1215</v>
      </c>
      <c r="T31" s="1164" t="s">
        <v>1214</v>
      </c>
      <c r="U31" s="1172" t="s">
        <v>1215</v>
      </c>
      <c r="V31" s="1172" t="s">
        <v>1215</v>
      </c>
      <c r="W31" s="1164" t="s">
        <v>1214</v>
      </c>
    </row>
    <row r="32" spans="1:23" ht="13.5" hidden="1" customHeight="1">
      <c r="B32" s="87"/>
      <c r="C32" s="53" t="s">
        <v>856</v>
      </c>
      <c r="D32" s="95"/>
      <c r="E32" s="221" t="str">
        <f t="shared" si="1"/>
        <v/>
      </c>
      <c r="F32" s="287" t="s">
        <v>1126</v>
      </c>
      <c r="G32" s="104"/>
      <c r="H32" s="382"/>
      <c r="J32" s="351"/>
      <c r="M32" s="1122" t="s">
        <v>1206</v>
      </c>
      <c r="N32" s="1172" t="s">
        <v>1215</v>
      </c>
      <c r="O32" s="1172" t="s">
        <v>1215</v>
      </c>
      <c r="P32" s="1172" t="s">
        <v>1215</v>
      </c>
      <c r="Q32" s="1172" t="s">
        <v>1215</v>
      </c>
      <c r="R32" s="1172" t="s">
        <v>1215</v>
      </c>
      <c r="S32" s="1172" t="s">
        <v>1215</v>
      </c>
      <c r="T32" s="1164" t="s">
        <v>1214</v>
      </c>
      <c r="U32" s="1172" t="s">
        <v>1215</v>
      </c>
      <c r="V32" s="1172" t="s">
        <v>1215</v>
      </c>
      <c r="W32" s="1164" t="s">
        <v>1214</v>
      </c>
    </row>
    <row r="33" spans="1:23" ht="13.5" hidden="1" customHeight="1">
      <c r="A33" s="13"/>
      <c r="B33" s="104" t="s">
        <v>1197</v>
      </c>
      <c r="C33" s="53" t="s">
        <v>855</v>
      </c>
      <c r="D33" s="95"/>
      <c r="E33" s="221" t="str">
        <f>IF(F33="","※","")</f>
        <v/>
      </c>
      <c r="F33" s="1341" t="s">
        <v>754</v>
      </c>
      <c r="G33" s="105"/>
      <c r="H33" s="56" t="s">
        <v>968</v>
      </c>
      <c r="I33" s="1342">
        <v>7</v>
      </c>
      <c r="J33" s="1343">
        <v>612</v>
      </c>
      <c r="M33" s="1121" t="s">
        <v>421</v>
      </c>
      <c r="N33" s="1172" t="s">
        <v>1215</v>
      </c>
      <c r="O33" s="1172" t="s">
        <v>1215</v>
      </c>
      <c r="P33" s="1172" t="s">
        <v>1215</v>
      </c>
      <c r="Q33" s="1172" t="s">
        <v>1215</v>
      </c>
      <c r="R33" s="1172" t="s">
        <v>1215</v>
      </c>
      <c r="S33" s="1172" t="s">
        <v>1215</v>
      </c>
      <c r="T33" s="1172" t="s">
        <v>1215</v>
      </c>
      <c r="U33" s="1172" t="s">
        <v>1215</v>
      </c>
      <c r="V33" s="1164" t="s">
        <v>1214</v>
      </c>
      <c r="W33" s="1164" t="s">
        <v>1214</v>
      </c>
    </row>
    <row r="34" spans="1:23" ht="13.5" hidden="1" customHeight="1">
      <c r="B34" s="87"/>
      <c r="C34" s="53" t="s">
        <v>856</v>
      </c>
      <c r="D34" s="95"/>
      <c r="E34" s="221" t="str">
        <f>IF(F34="","※","")</f>
        <v/>
      </c>
      <c r="F34" s="287" t="s">
        <v>289</v>
      </c>
      <c r="G34" s="104"/>
      <c r="H34" s="382"/>
      <c r="J34" s="351"/>
      <c r="M34" s="1121" t="s">
        <v>421</v>
      </c>
      <c r="N34" s="1172" t="s">
        <v>1215</v>
      </c>
      <c r="O34" s="1172" t="s">
        <v>1215</v>
      </c>
      <c r="P34" s="1172" t="s">
        <v>1215</v>
      </c>
      <c r="Q34" s="1172" t="s">
        <v>1215</v>
      </c>
      <c r="R34" s="1172" t="s">
        <v>1215</v>
      </c>
      <c r="S34" s="1172" t="s">
        <v>1215</v>
      </c>
      <c r="T34" s="1172" t="s">
        <v>1215</v>
      </c>
      <c r="U34" s="1172" t="s">
        <v>1215</v>
      </c>
      <c r="V34" s="1164" t="s">
        <v>1214</v>
      </c>
      <c r="W34" s="1164" t="s">
        <v>1214</v>
      </c>
    </row>
    <row r="35" spans="1:23" ht="13.5" customHeight="1">
      <c r="B35" s="101" t="s">
        <v>1032</v>
      </c>
      <c r="C35" s="41" t="s">
        <v>760</v>
      </c>
      <c r="D35" s="95"/>
      <c r="E35" s="221" t="str">
        <f t="shared" si="1"/>
        <v/>
      </c>
      <c r="F35" s="1329" t="s">
        <v>682</v>
      </c>
      <c r="G35" s="344"/>
      <c r="H35" s="344"/>
      <c r="I35" s="383"/>
      <c r="J35" s="94"/>
      <c r="M35" s="1113"/>
      <c r="N35" s="1186"/>
      <c r="O35" s="1186"/>
      <c r="P35" s="1186"/>
      <c r="Q35" s="1186"/>
      <c r="R35" s="1186"/>
      <c r="S35" s="1186"/>
      <c r="T35" s="1186"/>
      <c r="U35" s="1172"/>
      <c r="V35" s="1172" t="s">
        <v>1215</v>
      </c>
      <c r="W35" s="1186"/>
    </row>
    <row r="36" spans="1:23" ht="13.5" hidden="1" customHeight="1">
      <c r="B36" s="411" t="s">
        <v>1033</v>
      </c>
      <c r="C36" s="42" t="s">
        <v>969</v>
      </c>
      <c r="D36" s="113" t="s">
        <v>970</v>
      </c>
      <c r="E36" s="221" t="str">
        <f t="shared" si="1"/>
        <v/>
      </c>
      <c r="F36" s="1193" t="s">
        <v>130</v>
      </c>
      <c r="G36" s="1194"/>
      <c r="H36" s="96" t="s">
        <v>1036</v>
      </c>
      <c r="I36" s="1195">
        <v>13</v>
      </c>
      <c r="J36" s="1196"/>
      <c r="M36" s="1116" t="s">
        <v>533</v>
      </c>
      <c r="N36" s="1164" t="s">
        <v>1214</v>
      </c>
      <c r="O36" s="1172" t="s">
        <v>1215</v>
      </c>
      <c r="P36" s="1172" t="s">
        <v>1215</v>
      </c>
      <c r="Q36" s="1172" t="s">
        <v>1215</v>
      </c>
      <c r="R36" s="1172" t="s">
        <v>1215</v>
      </c>
      <c r="S36" s="1172" t="s">
        <v>1215</v>
      </c>
      <c r="T36" s="1172" t="s">
        <v>1215</v>
      </c>
      <c r="U36" s="1172" t="s">
        <v>1215</v>
      </c>
      <c r="V36" s="1172" t="s">
        <v>1215</v>
      </c>
      <c r="W36" s="1164" t="s">
        <v>1214</v>
      </c>
    </row>
    <row r="37" spans="1:23" ht="13.5" hidden="1" customHeight="1">
      <c r="B37" s="87"/>
      <c r="C37" s="57"/>
      <c r="D37" s="1115" t="s">
        <v>971</v>
      </c>
      <c r="E37" s="221" t="str">
        <f t="shared" si="1"/>
        <v/>
      </c>
      <c r="F37" s="1329" t="s">
        <v>123</v>
      </c>
      <c r="G37" s="1197"/>
      <c r="H37" s="57"/>
      <c r="I37" s="1198"/>
      <c r="J37" s="330"/>
      <c r="M37" s="1116" t="s">
        <v>533</v>
      </c>
      <c r="N37" s="1164" t="s">
        <v>1214</v>
      </c>
      <c r="O37" s="1172" t="s">
        <v>1215</v>
      </c>
      <c r="P37" s="1172" t="s">
        <v>1215</v>
      </c>
      <c r="Q37" s="1172" t="s">
        <v>1215</v>
      </c>
      <c r="R37" s="1172" t="s">
        <v>1215</v>
      </c>
      <c r="S37" s="1172" t="s">
        <v>1215</v>
      </c>
      <c r="T37" s="1172" t="s">
        <v>1215</v>
      </c>
      <c r="U37" s="1172" t="s">
        <v>1215</v>
      </c>
      <c r="V37" s="1172" t="s">
        <v>1215</v>
      </c>
      <c r="W37" s="1164" t="s">
        <v>1214</v>
      </c>
    </row>
    <row r="38" spans="1:23" ht="13.5" hidden="1" customHeight="1">
      <c r="B38" s="411" t="s">
        <v>1033</v>
      </c>
      <c r="C38" s="42" t="s">
        <v>969</v>
      </c>
      <c r="D38" s="113" t="s">
        <v>970</v>
      </c>
      <c r="E38" s="221" t="str">
        <f>IF(F38="","※","")</f>
        <v/>
      </c>
      <c r="F38" s="1193" t="s">
        <v>193</v>
      </c>
      <c r="G38" s="1194"/>
      <c r="H38" s="96" t="s">
        <v>1036</v>
      </c>
      <c r="I38" s="1195">
        <v>4</v>
      </c>
      <c r="J38" s="1196"/>
      <c r="M38" s="1263" t="s">
        <v>132</v>
      </c>
      <c r="N38" s="1172" t="s">
        <v>1215</v>
      </c>
      <c r="O38" s="1172" t="s">
        <v>1215</v>
      </c>
      <c r="P38" s="1172" t="s">
        <v>1215</v>
      </c>
      <c r="Q38" s="1172" t="s">
        <v>1215</v>
      </c>
      <c r="R38" s="1172" t="s">
        <v>1215</v>
      </c>
      <c r="S38" s="1172" t="s">
        <v>1215</v>
      </c>
      <c r="T38" s="1172" t="s">
        <v>1215</v>
      </c>
      <c r="U38" s="1164" t="s">
        <v>1214</v>
      </c>
      <c r="V38" s="1172" t="s">
        <v>1215</v>
      </c>
      <c r="W38" s="1164" t="s">
        <v>1214</v>
      </c>
    </row>
    <row r="39" spans="1:23" ht="13.5" hidden="1" customHeight="1">
      <c r="B39" s="87"/>
      <c r="C39" s="57"/>
      <c r="D39" s="1115" t="s">
        <v>971</v>
      </c>
      <c r="E39" s="221" t="str">
        <f>IF(F39="","※","")</f>
        <v/>
      </c>
      <c r="F39" s="1329" t="s">
        <v>194</v>
      </c>
      <c r="G39" s="1197"/>
      <c r="H39" s="57"/>
      <c r="I39" s="1198"/>
      <c r="J39" s="330"/>
      <c r="M39" s="1263" t="s">
        <v>132</v>
      </c>
      <c r="N39" s="1172" t="s">
        <v>1215</v>
      </c>
      <c r="O39" s="1172" t="s">
        <v>1215</v>
      </c>
      <c r="P39" s="1172" t="s">
        <v>1215</v>
      </c>
      <c r="Q39" s="1172" t="s">
        <v>1215</v>
      </c>
      <c r="R39" s="1172" t="s">
        <v>1215</v>
      </c>
      <c r="S39" s="1172" t="s">
        <v>1215</v>
      </c>
      <c r="T39" s="1172" t="s">
        <v>1215</v>
      </c>
      <c r="U39" s="1164" t="s">
        <v>1214</v>
      </c>
      <c r="V39" s="1172" t="s">
        <v>1215</v>
      </c>
      <c r="W39" s="1164" t="s">
        <v>1214</v>
      </c>
    </row>
    <row r="40" spans="1:23" ht="13.5" hidden="1" customHeight="1">
      <c r="B40" s="411" t="s">
        <v>1033</v>
      </c>
      <c r="C40" s="42" t="s">
        <v>969</v>
      </c>
      <c r="D40" s="113" t="s">
        <v>970</v>
      </c>
      <c r="E40" s="221" t="str">
        <f t="shared" si="1"/>
        <v/>
      </c>
      <c r="F40" s="1193" t="s">
        <v>124</v>
      </c>
      <c r="G40" s="1194"/>
      <c r="H40" s="96" t="s">
        <v>1036</v>
      </c>
      <c r="I40" s="1195">
        <v>14</v>
      </c>
      <c r="J40" s="1196"/>
      <c r="M40" s="1117" t="s">
        <v>119</v>
      </c>
      <c r="N40" s="1172" t="s">
        <v>1215</v>
      </c>
      <c r="O40" s="1164" t="s">
        <v>1214</v>
      </c>
      <c r="P40" s="1172" t="s">
        <v>1215</v>
      </c>
      <c r="Q40" s="1172" t="s">
        <v>1215</v>
      </c>
      <c r="R40" s="1172" t="s">
        <v>1215</v>
      </c>
      <c r="S40" s="1172" t="s">
        <v>1215</v>
      </c>
      <c r="T40" s="1172" t="s">
        <v>1215</v>
      </c>
      <c r="U40" s="1172" t="s">
        <v>1215</v>
      </c>
      <c r="V40" s="1172" t="s">
        <v>1215</v>
      </c>
      <c r="W40" s="1164" t="s">
        <v>1214</v>
      </c>
    </row>
    <row r="41" spans="1:23" ht="13.5" hidden="1" customHeight="1">
      <c r="B41" s="87"/>
      <c r="C41" s="57"/>
      <c r="D41" s="1115" t="s">
        <v>971</v>
      </c>
      <c r="E41" s="221" t="str">
        <f t="shared" si="1"/>
        <v/>
      </c>
      <c r="F41" s="1329" t="s">
        <v>125</v>
      </c>
      <c r="G41" s="1197"/>
      <c r="H41" s="57"/>
      <c r="I41" s="1198"/>
      <c r="J41" s="330"/>
      <c r="M41" s="1117" t="s">
        <v>119</v>
      </c>
      <c r="N41" s="1172" t="s">
        <v>1215</v>
      </c>
      <c r="O41" s="1164" t="s">
        <v>1214</v>
      </c>
      <c r="P41" s="1172" t="s">
        <v>1215</v>
      </c>
      <c r="Q41" s="1172" t="s">
        <v>1215</v>
      </c>
      <c r="R41" s="1172" t="s">
        <v>1215</v>
      </c>
      <c r="S41" s="1172" t="s">
        <v>1215</v>
      </c>
      <c r="T41" s="1172" t="s">
        <v>1215</v>
      </c>
      <c r="U41" s="1172" t="s">
        <v>1215</v>
      </c>
      <c r="V41" s="1172" t="s">
        <v>1215</v>
      </c>
      <c r="W41" s="1164" t="s">
        <v>1214</v>
      </c>
    </row>
    <row r="42" spans="1:23" ht="13.5" hidden="1" customHeight="1">
      <c r="B42" s="411" t="s">
        <v>1033</v>
      </c>
      <c r="C42" s="42" t="s">
        <v>969</v>
      </c>
      <c r="D42" s="113" t="s">
        <v>970</v>
      </c>
      <c r="E42" s="221" t="str">
        <f t="shared" si="1"/>
        <v/>
      </c>
      <c r="F42" s="1193" t="s">
        <v>130</v>
      </c>
      <c r="G42" s="1194"/>
      <c r="H42" s="96" t="s">
        <v>1036</v>
      </c>
      <c r="I42" s="1195">
        <v>13</v>
      </c>
      <c r="J42" s="1196"/>
      <c r="M42" s="1118" t="s">
        <v>120</v>
      </c>
      <c r="N42" s="1172" t="s">
        <v>1215</v>
      </c>
      <c r="O42" s="1172" t="s">
        <v>1215</v>
      </c>
      <c r="P42" s="1164" t="s">
        <v>1214</v>
      </c>
      <c r="Q42" s="1172" t="s">
        <v>1215</v>
      </c>
      <c r="R42" s="1172" t="s">
        <v>1215</v>
      </c>
      <c r="S42" s="1172" t="s">
        <v>1215</v>
      </c>
      <c r="T42" s="1172" t="s">
        <v>1215</v>
      </c>
      <c r="U42" s="1172" t="s">
        <v>1215</v>
      </c>
      <c r="V42" s="1172" t="s">
        <v>1215</v>
      </c>
      <c r="W42" s="1164" t="s">
        <v>1214</v>
      </c>
    </row>
    <row r="43" spans="1:23" ht="13.5" hidden="1" customHeight="1">
      <c r="B43" s="87"/>
      <c r="C43" s="57"/>
      <c r="D43" s="1115" t="s">
        <v>971</v>
      </c>
      <c r="E43" s="221" t="str">
        <f t="shared" si="1"/>
        <v/>
      </c>
      <c r="F43" s="1329" t="s">
        <v>127</v>
      </c>
      <c r="G43" s="1197"/>
      <c r="H43" s="57"/>
      <c r="I43" s="1198"/>
      <c r="J43" s="330"/>
      <c r="M43" s="1118" t="s">
        <v>120</v>
      </c>
      <c r="N43" s="1172" t="s">
        <v>1215</v>
      </c>
      <c r="O43" s="1172" t="s">
        <v>1215</v>
      </c>
      <c r="P43" s="1164" t="s">
        <v>1214</v>
      </c>
      <c r="Q43" s="1172" t="s">
        <v>1215</v>
      </c>
      <c r="R43" s="1172" t="s">
        <v>1215</v>
      </c>
      <c r="S43" s="1172" t="s">
        <v>1215</v>
      </c>
      <c r="T43" s="1172" t="s">
        <v>1215</v>
      </c>
      <c r="U43" s="1172" t="s">
        <v>1215</v>
      </c>
      <c r="V43" s="1172" t="s">
        <v>1215</v>
      </c>
      <c r="W43" s="1164" t="s">
        <v>1214</v>
      </c>
    </row>
    <row r="44" spans="1:23" ht="13.5" customHeight="1">
      <c r="B44" s="411" t="s">
        <v>1033</v>
      </c>
      <c r="C44" s="42" t="s">
        <v>969</v>
      </c>
      <c r="D44" s="113" t="s">
        <v>970</v>
      </c>
      <c r="E44" s="221" t="str">
        <f>IF(F44="","※","")</f>
        <v/>
      </c>
      <c r="F44" s="2069" t="s">
        <v>1575</v>
      </c>
      <c r="G44" s="2064"/>
      <c r="H44" s="42"/>
      <c r="I44" s="2066"/>
      <c r="J44" s="375"/>
      <c r="M44" s="1119" t="s">
        <v>520</v>
      </c>
      <c r="N44" s="1172" t="s">
        <v>1215</v>
      </c>
      <c r="O44" s="1172" t="s">
        <v>1215</v>
      </c>
      <c r="P44" s="1172" t="s">
        <v>1215</v>
      </c>
      <c r="Q44" s="1164" t="s">
        <v>1214</v>
      </c>
      <c r="R44" s="1172" t="s">
        <v>1215</v>
      </c>
      <c r="S44" s="1172" t="s">
        <v>1215</v>
      </c>
      <c r="T44" s="1172" t="s">
        <v>1215</v>
      </c>
      <c r="U44" s="1172" t="s">
        <v>1215</v>
      </c>
      <c r="V44" s="1172" t="s">
        <v>1215</v>
      </c>
      <c r="W44" s="1164" t="s">
        <v>1214</v>
      </c>
    </row>
    <row r="45" spans="1:23" ht="13.5" customHeight="1">
      <c r="B45" s="87"/>
      <c r="C45" s="57"/>
      <c r="D45" s="1115" t="s">
        <v>971</v>
      </c>
      <c r="E45" s="221" t="str">
        <f>IF(F45="","※","")</f>
        <v/>
      </c>
      <c r="F45" s="1329" t="s">
        <v>138</v>
      </c>
      <c r="G45" s="1197"/>
      <c r="H45" s="57"/>
      <c r="I45" s="2065"/>
      <c r="J45" s="330"/>
      <c r="M45" s="1119" t="s">
        <v>520</v>
      </c>
      <c r="N45" s="1172" t="s">
        <v>1215</v>
      </c>
      <c r="O45" s="1172" t="s">
        <v>1215</v>
      </c>
      <c r="P45" s="1172" t="s">
        <v>1215</v>
      </c>
      <c r="Q45" s="1164" t="s">
        <v>1214</v>
      </c>
      <c r="R45" s="1172" t="s">
        <v>1215</v>
      </c>
      <c r="S45" s="1172" t="s">
        <v>1215</v>
      </c>
      <c r="T45" s="1172" t="s">
        <v>1215</v>
      </c>
      <c r="U45" s="1172" t="s">
        <v>1215</v>
      </c>
      <c r="V45" s="1172" t="s">
        <v>1215</v>
      </c>
      <c r="W45" s="1164" t="s">
        <v>1214</v>
      </c>
    </row>
    <row r="46" spans="1:23" ht="13.5" hidden="1" customHeight="1">
      <c r="B46" s="411" t="s">
        <v>1033</v>
      </c>
      <c r="C46" s="42" t="s">
        <v>969</v>
      </c>
      <c r="D46" s="113" t="s">
        <v>970</v>
      </c>
      <c r="E46" s="221" t="str">
        <f>IF(F46="","※","")</f>
        <v/>
      </c>
      <c r="F46" s="1193" t="s">
        <v>124</v>
      </c>
      <c r="G46" s="1194"/>
      <c r="H46" s="96" t="s">
        <v>1036</v>
      </c>
      <c r="I46" s="1195">
        <v>14</v>
      </c>
      <c r="J46" s="1196"/>
      <c r="M46" s="1120" t="s">
        <v>121</v>
      </c>
      <c r="N46" s="1172" t="s">
        <v>1215</v>
      </c>
      <c r="O46" s="1172" t="s">
        <v>1215</v>
      </c>
      <c r="P46" s="1172" t="s">
        <v>1215</v>
      </c>
      <c r="Q46" s="1172" t="s">
        <v>1215</v>
      </c>
      <c r="R46" s="1164" t="s">
        <v>1214</v>
      </c>
      <c r="S46" s="1172" t="s">
        <v>1215</v>
      </c>
      <c r="T46" s="1172" t="s">
        <v>1215</v>
      </c>
      <c r="U46" s="1172" t="s">
        <v>1215</v>
      </c>
      <c r="V46" s="1172" t="s">
        <v>1215</v>
      </c>
      <c r="W46" s="1164" t="s">
        <v>1214</v>
      </c>
    </row>
    <row r="47" spans="1:23" ht="13.5" hidden="1" customHeight="1">
      <c r="B47" s="87"/>
      <c r="C47" s="57"/>
      <c r="D47" s="1115" t="s">
        <v>971</v>
      </c>
      <c r="E47" s="221" t="str">
        <f>IF(F47="","※","")</f>
        <v/>
      </c>
      <c r="F47" s="1329" t="s">
        <v>141</v>
      </c>
      <c r="G47" s="1197"/>
      <c r="H47" s="57"/>
      <c r="I47" s="1198"/>
      <c r="J47" s="330"/>
      <c r="M47" s="1120" t="s">
        <v>121</v>
      </c>
      <c r="N47" s="1172" t="s">
        <v>1215</v>
      </c>
      <c r="O47" s="1172" t="s">
        <v>1215</v>
      </c>
      <c r="P47" s="1172" t="s">
        <v>1215</v>
      </c>
      <c r="Q47" s="1172" t="s">
        <v>1215</v>
      </c>
      <c r="R47" s="1164" t="s">
        <v>1214</v>
      </c>
      <c r="S47" s="1172" t="s">
        <v>1215</v>
      </c>
      <c r="T47" s="1172" t="s">
        <v>1215</v>
      </c>
      <c r="U47" s="1172" t="s">
        <v>1215</v>
      </c>
      <c r="V47" s="1172" t="s">
        <v>1215</v>
      </c>
      <c r="W47" s="1164" t="s">
        <v>1214</v>
      </c>
    </row>
    <row r="48" spans="1:23" ht="13.5" hidden="1" customHeight="1">
      <c r="B48" s="411" t="s">
        <v>1033</v>
      </c>
      <c r="C48" s="42" t="s">
        <v>969</v>
      </c>
      <c r="D48" s="113" t="s">
        <v>970</v>
      </c>
      <c r="E48" s="221" t="str">
        <f t="shared" si="1"/>
        <v/>
      </c>
      <c r="F48" s="1193" t="s">
        <v>131</v>
      </c>
      <c r="G48" s="1194"/>
      <c r="H48" s="96" t="s">
        <v>1036</v>
      </c>
      <c r="I48" s="1195">
        <v>12</v>
      </c>
      <c r="J48" s="1196"/>
      <c r="M48" s="1121" t="s">
        <v>930</v>
      </c>
      <c r="N48" s="1172" t="s">
        <v>1215</v>
      </c>
      <c r="O48" s="1172" t="s">
        <v>1215</v>
      </c>
      <c r="P48" s="1172" t="s">
        <v>1215</v>
      </c>
      <c r="Q48" s="1172" t="s">
        <v>1215</v>
      </c>
      <c r="R48" s="1172" t="s">
        <v>1215</v>
      </c>
      <c r="S48" s="1164" t="s">
        <v>1214</v>
      </c>
      <c r="T48" s="1172" t="s">
        <v>1215</v>
      </c>
      <c r="U48" s="1172" t="s">
        <v>1215</v>
      </c>
      <c r="V48" s="1164" t="s">
        <v>1214</v>
      </c>
      <c r="W48" s="1164" t="s">
        <v>1214</v>
      </c>
    </row>
    <row r="49" spans="2:23" ht="13.5" hidden="1" customHeight="1">
      <c r="B49" s="87"/>
      <c r="C49" s="57"/>
      <c r="D49" s="1115" t="s">
        <v>971</v>
      </c>
      <c r="E49" s="221" t="str">
        <f t="shared" si="1"/>
        <v/>
      </c>
      <c r="F49" s="1329" t="s">
        <v>138</v>
      </c>
      <c r="G49" s="1197"/>
      <c r="H49" s="57"/>
      <c r="I49" s="1198"/>
      <c r="J49" s="330"/>
      <c r="M49" s="1121" t="s">
        <v>930</v>
      </c>
      <c r="N49" s="1172" t="s">
        <v>1215</v>
      </c>
      <c r="O49" s="1172" t="s">
        <v>1215</v>
      </c>
      <c r="P49" s="1172" t="s">
        <v>1215</v>
      </c>
      <c r="Q49" s="1172" t="s">
        <v>1215</v>
      </c>
      <c r="R49" s="1172" t="s">
        <v>1215</v>
      </c>
      <c r="S49" s="1164" t="s">
        <v>1214</v>
      </c>
      <c r="T49" s="1172" t="s">
        <v>1215</v>
      </c>
      <c r="U49" s="1172" t="s">
        <v>1215</v>
      </c>
      <c r="V49" s="1164" t="s">
        <v>1214</v>
      </c>
      <c r="W49" s="1164" t="s">
        <v>1214</v>
      </c>
    </row>
    <row r="50" spans="2:23" ht="13.5" hidden="1" customHeight="1">
      <c r="B50" s="411" t="s">
        <v>1033</v>
      </c>
      <c r="C50" s="42" t="s">
        <v>969</v>
      </c>
      <c r="D50" s="113" t="s">
        <v>970</v>
      </c>
      <c r="E50" s="221" t="str">
        <f t="shared" si="1"/>
        <v/>
      </c>
      <c r="F50" s="1193" t="s">
        <v>124</v>
      </c>
      <c r="G50" s="1194"/>
      <c r="H50" s="96" t="s">
        <v>1036</v>
      </c>
      <c r="I50" s="1195">
        <v>14</v>
      </c>
      <c r="J50" s="1196"/>
      <c r="M50" s="1122" t="s">
        <v>1206</v>
      </c>
      <c r="N50" s="1172" t="s">
        <v>1215</v>
      </c>
      <c r="O50" s="1172" t="s">
        <v>1215</v>
      </c>
      <c r="P50" s="1172" t="s">
        <v>1215</v>
      </c>
      <c r="Q50" s="1172" t="s">
        <v>1215</v>
      </c>
      <c r="R50" s="1172" t="s">
        <v>1215</v>
      </c>
      <c r="S50" s="1172" t="s">
        <v>1215</v>
      </c>
      <c r="T50" s="1164" t="s">
        <v>1214</v>
      </c>
      <c r="U50" s="1172" t="s">
        <v>1215</v>
      </c>
      <c r="V50" s="1172" t="s">
        <v>1215</v>
      </c>
      <c r="W50" s="1164" t="s">
        <v>1214</v>
      </c>
    </row>
    <row r="51" spans="2:23" ht="13.5" hidden="1" customHeight="1">
      <c r="B51" s="87"/>
      <c r="C51" s="57"/>
      <c r="D51" s="1115" t="s">
        <v>971</v>
      </c>
      <c r="E51" s="221" t="str">
        <f t="shared" si="1"/>
        <v/>
      </c>
      <c r="F51" s="1329" t="s">
        <v>125</v>
      </c>
      <c r="G51" s="1197"/>
      <c r="H51" s="57"/>
      <c r="I51" s="1198"/>
      <c r="J51" s="330"/>
      <c r="M51" s="1122" t="s">
        <v>1206</v>
      </c>
      <c r="N51" s="1172" t="s">
        <v>1215</v>
      </c>
      <c r="O51" s="1172" t="s">
        <v>1215</v>
      </c>
      <c r="P51" s="1172" t="s">
        <v>1215</v>
      </c>
      <c r="Q51" s="1172" t="s">
        <v>1215</v>
      </c>
      <c r="R51" s="1172" t="s">
        <v>1215</v>
      </c>
      <c r="S51" s="1172" t="s">
        <v>1215</v>
      </c>
      <c r="T51" s="1164" t="s">
        <v>1214</v>
      </c>
      <c r="U51" s="1172" t="s">
        <v>1215</v>
      </c>
      <c r="V51" s="1172" t="s">
        <v>1215</v>
      </c>
      <c r="W51" s="1164" t="s">
        <v>1214</v>
      </c>
    </row>
    <row r="52" spans="2:23" ht="13.5" customHeight="1">
      <c r="B52" s="106"/>
      <c r="C52" s="107" t="s">
        <v>1037</v>
      </c>
      <c r="D52" s="108"/>
      <c r="E52" s="188" t="str">
        <f t="shared" si="1"/>
        <v/>
      </c>
      <c r="F52" s="288" t="s">
        <v>1038</v>
      </c>
      <c r="G52" s="348"/>
      <c r="H52" s="384"/>
      <c r="I52" s="109"/>
      <c r="J52" s="110"/>
      <c r="M52" s="1113"/>
      <c r="N52" s="1187"/>
      <c r="O52" s="1187"/>
      <c r="P52" s="1187"/>
      <c r="Q52" s="1187"/>
      <c r="R52" s="1187"/>
      <c r="S52" s="1187"/>
      <c r="T52" s="1187"/>
      <c r="U52" s="1187"/>
      <c r="V52" s="1187"/>
      <c r="W52" s="1187"/>
    </row>
    <row r="53" spans="2:23" ht="13.5" customHeight="1">
      <c r="B53" s="87" t="s">
        <v>1039</v>
      </c>
      <c r="C53" s="111" t="s">
        <v>973</v>
      </c>
      <c r="D53" s="97"/>
      <c r="E53" s="243" t="str">
        <f t="shared" si="1"/>
        <v/>
      </c>
      <c r="F53" s="289" t="s">
        <v>988</v>
      </c>
      <c r="G53" s="361"/>
      <c r="H53" s="361"/>
      <c r="I53" s="361"/>
      <c r="J53" s="330"/>
      <c r="M53" s="1113"/>
      <c r="N53" s="1187"/>
      <c r="O53" s="1187"/>
      <c r="P53" s="1187"/>
      <c r="Q53" s="1187"/>
      <c r="R53" s="1187"/>
      <c r="S53" s="1187"/>
      <c r="T53" s="1187"/>
      <c r="U53" s="1187"/>
      <c r="V53" s="1187"/>
      <c r="W53" s="1187"/>
    </row>
    <row r="54" spans="2:23" ht="13.5" customHeight="1">
      <c r="B54" s="101" t="s">
        <v>1040</v>
      </c>
      <c r="C54" s="41" t="s">
        <v>974</v>
      </c>
      <c r="D54" s="41"/>
      <c r="E54" s="221" t="str">
        <f t="shared" si="1"/>
        <v/>
      </c>
      <c r="F54" s="178">
        <v>26460000</v>
      </c>
      <c r="G54" s="28" t="s">
        <v>1041</v>
      </c>
      <c r="I54" s="385"/>
      <c r="J54" s="375"/>
      <c r="M54" s="1113"/>
      <c r="N54" s="1187"/>
      <c r="O54" s="1187"/>
      <c r="P54" s="1187"/>
      <c r="Q54" s="1187"/>
      <c r="R54" s="1187"/>
      <c r="S54" s="1187"/>
      <c r="T54" s="1187"/>
      <c r="U54" s="1187"/>
      <c r="V54" s="1187"/>
      <c r="W54" s="1187"/>
    </row>
    <row r="55" spans="2:23" ht="13.5" customHeight="1">
      <c r="B55" s="101" t="s">
        <v>222</v>
      </c>
      <c r="C55" s="41" t="s">
        <v>1269</v>
      </c>
      <c r="D55" s="95"/>
      <c r="E55" s="221" t="str">
        <f t="shared" si="1"/>
        <v/>
      </c>
      <c r="F55" s="1678">
        <v>484920</v>
      </c>
      <c r="G55" s="28" t="s">
        <v>118</v>
      </c>
      <c r="H55" s="112" t="s">
        <v>1042</v>
      </c>
      <c r="J55" s="351"/>
      <c r="M55" s="1113"/>
      <c r="N55" s="1187"/>
      <c r="O55" s="1187"/>
      <c r="P55" s="1187"/>
      <c r="Q55" s="1187"/>
      <c r="R55" s="1187"/>
      <c r="S55" s="1187"/>
      <c r="T55" s="1187"/>
      <c r="U55" s="1187"/>
      <c r="V55" s="1187"/>
      <c r="W55" s="1187"/>
    </row>
    <row r="56" spans="2:23" ht="13.5" customHeight="1">
      <c r="B56" s="101" t="s">
        <v>223</v>
      </c>
      <c r="C56" s="41" t="s">
        <v>1004</v>
      </c>
      <c r="D56" s="95"/>
      <c r="E56" s="221" t="str">
        <f t="shared" si="1"/>
        <v/>
      </c>
      <c r="F56" s="1679">
        <v>35920</v>
      </c>
      <c r="G56" s="28" t="s">
        <v>117</v>
      </c>
      <c r="H56" s="28"/>
      <c r="J56" s="351"/>
      <c r="M56" s="1113"/>
      <c r="N56" s="1187"/>
      <c r="O56" s="1187"/>
      <c r="P56" s="1187"/>
      <c r="Q56" s="1187"/>
      <c r="R56" s="1187"/>
      <c r="S56" s="1187"/>
      <c r="T56" s="1187"/>
      <c r="U56" s="1187"/>
      <c r="V56" s="1187"/>
      <c r="W56" s="1187"/>
    </row>
    <row r="57" spans="2:23" ht="13.5" customHeight="1">
      <c r="B57" s="101" t="s">
        <v>1043</v>
      </c>
      <c r="C57" s="41" t="s">
        <v>1044</v>
      </c>
      <c r="D57" s="95"/>
      <c r="E57" s="221" t="str">
        <f>IF(F57="","※","")</f>
        <v/>
      </c>
      <c r="F57" s="290">
        <v>40</v>
      </c>
      <c r="G57" s="291" t="s">
        <v>1253</v>
      </c>
      <c r="H57" s="112"/>
      <c r="J57" s="351"/>
      <c r="M57" s="1113"/>
      <c r="N57" s="1187"/>
      <c r="O57" s="1187"/>
      <c r="P57" s="1187"/>
      <c r="Q57" s="1187"/>
      <c r="R57" s="1187"/>
      <c r="S57" s="1187"/>
      <c r="T57" s="1187"/>
      <c r="U57" s="1187"/>
      <c r="V57" s="1187"/>
      <c r="W57" s="1187"/>
    </row>
    <row r="58" spans="2:23" ht="13.5" customHeight="1">
      <c r="B58" s="411" t="s">
        <v>1045</v>
      </c>
      <c r="C58" s="42" t="s">
        <v>1605</v>
      </c>
      <c r="D58" s="1949" t="s">
        <v>1601</v>
      </c>
      <c r="E58" s="188" t="str">
        <f>IF(F58="","※",IF(F61="","",IF(F58&gt;F61,"E","")))</f>
        <v/>
      </c>
      <c r="F58" s="292" t="s">
        <v>1603</v>
      </c>
      <c r="G58" s="28" t="s">
        <v>975</v>
      </c>
      <c r="H58" s="386" t="str">
        <f>IF(E58="E","年の大小を確認して下さい","")</f>
        <v/>
      </c>
      <c r="J58" s="351"/>
      <c r="M58" s="1113"/>
      <c r="N58" s="1187"/>
      <c r="O58" s="1187"/>
      <c r="P58" s="1187"/>
      <c r="Q58" s="1187"/>
      <c r="R58" s="1187"/>
      <c r="S58" s="1187"/>
      <c r="T58" s="1187"/>
      <c r="U58" s="1187"/>
      <c r="V58" s="1187"/>
      <c r="W58" s="1187"/>
    </row>
    <row r="59" spans="2:23" ht="13.5" customHeight="1">
      <c r="B59" s="114"/>
      <c r="C59" s="305"/>
      <c r="D59" s="2006"/>
      <c r="E59" s="227" t="str">
        <f>IF(F59="","※",IF(F62="","",IF(AND(F58=F61,F59&gt;F62)=TRUE,"E","")))</f>
        <v/>
      </c>
      <c r="F59" s="1683">
        <v>2</v>
      </c>
      <c r="G59" s="28" t="s">
        <v>976</v>
      </c>
      <c r="H59" s="177"/>
      <c r="J59" s="351"/>
      <c r="M59" s="1113"/>
      <c r="N59" s="1187"/>
      <c r="O59" s="1187"/>
      <c r="P59" s="1187"/>
      <c r="Q59" s="1187"/>
      <c r="R59" s="1187"/>
      <c r="S59" s="1187"/>
      <c r="T59" s="1187"/>
      <c r="U59" s="1187"/>
      <c r="V59" s="1187"/>
      <c r="W59" s="1187"/>
    </row>
    <row r="60" spans="2:23" ht="13.5" customHeight="1">
      <c r="B60" s="114"/>
      <c r="C60" s="305"/>
      <c r="D60" s="2006"/>
      <c r="E60" s="190"/>
      <c r="F60" s="1684">
        <v>6</v>
      </c>
      <c r="G60" s="28" t="s">
        <v>977</v>
      </c>
      <c r="H60" s="386"/>
      <c r="J60" s="351"/>
      <c r="M60" s="1113"/>
      <c r="N60" s="1187"/>
      <c r="O60" s="1187"/>
      <c r="P60" s="1187"/>
      <c r="Q60" s="1187"/>
      <c r="R60" s="1187"/>
      <c r="S60" s="1187"/>
      <c r="T60" s="1187"/>
      <c r="U60" s="1187"/>
      <c r="V60" s="1187"/>
      <c r="W60" s="1187"/>
    </row>
    <row r="61" spans="2:23" ht="13.5" customHeight="1">
      <c r="B61" s="114"/>
      <c r="C61" s="305"/>
      <c r="D61" s="1951" t="s">
        <v>1602</v>
      </c>
      <c r="E61" s="188" t="str">
        <f>IF(F61="","※",IF(F58="","",IF(F61&lt;F58,"E","")))</f>
        <v/>
      </c>
      <c r="F61" s="292" t="s">
        <v>1604</v>
      </c>
      <c r="G61" s="28" t="s">
        <v>975</v>
      </c>
      <c r="H61" s="386" t="str">
        <f>IF(E61="E","年の大小を確認して下さい","")</f>
        <v/>
      </c>
      <c r="J61" s="351"/>
      <c r="M61" s="1113"/>
      <c r="N61" s="1187"/>
      <c r="O61" s="1187"/>
      <c r="P61" s="1187"/>
      <c r="Q61" s="1187"/>
      <c r="R61" s="1187"/>
      <c r="S61" s="1187"/>
      <c r="T61" s="1187"/>
      <c r="U61" s="1187"/>
      <c r="V61" s="1187"/>
      <c r="W61" s="1187"/>
    </row>
    <row r="62" spans="2:23" ht="13.5" customHeight="1">
      <c r="B62" s="114"/>
      <c r="C62" s="305"/>
      <c r="D62" s="351"/>
      <c r="E62" s="227" t="str">
        <f>IF(F62="","※",IF(AND(F61=F58,F62&lt;F59)=TRUE,"E",""))</f>
        <v/>
      </c>
      <c r="F62" s="1683">
        <v>3</v>
      </c>
      <c r="G62" s="28" t="s">
        <v>976</v>
      </c>
      <c r="H62" s="386" t="str">
        <f>IF(E62="E","月の大小を確認して下さい","")</f>
        <v/>
      </c>
      <c r="J62" s="351"/>
      <c r="M62" s="1113"/>
      <c r="N62" s="1187"/>
      <c r="O62" s="1187"/>
      <c r="P62" s="1187"/>
      <c r="Q62" s="1187"/>
      <c r="R62" s="1187"/>
      <c r="S62" s="1187"/>
      <c r="T62" s="1187"/>
      <c r="U62" s="1187"/>
      <c r="V62" s="1187"/>
      <c r="W62" s="1187"/>
    </row>
    <row r="63" spans="2:23" ht="13.5" customHeight="1">
      <c r="B63" s="114"/>
      <c r="C63" s="305"/>
      <c r="D63" s="351"/>
      <c r="E63" s="190"/>
      <c r="F63" s="1684">
        <v>31</v>
      </c>
      <c r="G63" s="28" t="s">
        <v>977</v>
      </c>
      <c r="H63" s="386"/>
      <c r="J63" s="351"/>
      <c r="M63" s="1113"/>
      <c r="N63" s="1187"/>
      <c r="O63" s="1187"/>
      <c r="P63" s="1187"/>
      <c r="Q63" s="1187"/>
      <c r="R63" s="1187"/>
      <c r="S63" s="1187"/>
      <c r="T63" s="1187"/>
      <c r="U63" s="1187"/>
      <c r="V63" s="1187"/>
      <c r="W63" s="1187"/>
    </row>
    <row r="64" spans="2:23" ht="13.5" customHeight="1">
      <c r="B64" s="96"/>
      <c r="C64" s="57"/>
      <c r="D64" s="330"/>
      <c r="E64" s="222"/>
      <c r="F64" s="220"/>
      <c r="G64" s="751"/>
      <c r="J64" s="330"/>
      <c r="M64" s="1113"/>
      <c r="N64" s="1163" t="s">
        <v>533</v>
      </c>
      <c r="O64" s="1163" t="s">
        <v>119</v>
      </c>
      <c r="P64" s="1163" t="s">
        <v>120</v>
      </c>
      <c r="Q64" s="1163" t="s">
        <v>520</v>
      </c>
      <c r="R64" s="1163" t="s">
        <v>121</v>
      </c>
      <c r="S64" s="1163" t="s">
        <v>1084</v>
      </c>
      <c r="T64" s="1163" t="s">
        <v>1206</v>
      </c>
      <c r="U64" s="1163" t="s">
        <v>132</v>
      </c>
      <c r="V64" s="1335" t="s">
        <v>421</v>
      </c>
      <c r="W64" s="1163" t="s">
        <v>1216</v>
      </c>
    </row>
    <row r="65" spans="2:23" ht="24" hidden="1" customHeight="1">
      <c r="B65" s="411" t="s">
        <v>1046</v>
      </c>
      <c r="C65" s="42" t="s">
        <v>978</v>
      </c>
      <c r="D65" s="115"/>
      <c r="E65" s="221" t="str">
        <f>IF(F65="","※","")</f>
        <v/>
      </c>
      <c r="F65" s="2420" t="s">
        <v>1159</v>
      </c>
      <c r="G65" s="2421"/>
      <c r="H65" s="2421"/>
      <c r="I65" s="2421"/>
      <c r="J65" s="2422"/>
      <c r="M65" s="1116" t="s">
        <v>533</v>
      </c>
      <c r="N65" s="1164" t="s">
        <v>1214</v>
      </c>
      <c r="O65" s="1172" t="s">
        <v>1215</v>
      </c>
      <c r="P65" s="1172" t="s">
        <v>1215</v>
      </c>
      <c r="Q65" s="1172" t="s">
        <v>1215</v>
      </c>
      <c r="R65" s="1172" t="s">
        <v>1215</v>
      </c>
      <c r="S65" s="1172" t="s">
        <v>1215</v>
      </c>
      <c r="T65" s="1172" t="s">
        <v>1215</v>
      </c>
      <c r="U65" s="1172" t="s">
        <v>1215</v>
      </c>
      <c r="V65" s="1172" t="s">
        <v>1215</v>
      </c>
      <c r="W65" s="1164" t="s">
        <v>1214</v>
      </c>
    </row>
    <row r="66" spans="2:23" ht="24" hidden="1" customHeight="1">
      <c r="B66" s="411" t="s">
        <v>1046</v>
      </c>
      <c r="C66" s="42" t="s">
        <v>978</v>
      </c>
      <c r="D66" s="115"/>
      <c r="E66" s="221"/>
      <c r="F66" s="1328" t="s">
        <v>195</v>
      </c>
      <c r="G66" s="1329"/>
      <c r="H66" s="1329"/>
      <c r="I66" s="1329"/>
      <c r="J66" s="1330"/>
      <c r="M66" s="1263" t="s">
        <v>132</v>
      </c>
      <c r="N66" s="1172" t="s">
        <v>1215</v>
      </c>
      <c r="O66" s="1172" t="s">
        <v>1215</v>
      </c>
      <c r="P66" s="1172" t="s">
        <v>1215</v>
      </c>
      <c r="Q66" s="1172" t="s">
        <v>1215</v>
      </c>
      <c r="R66" s="1172" t="s">
        <v>1215</v>
      </c>
      <c r="S66" s="1172" t="s">
        <v>1215</v>
      </c>
      <c r="T66" s="1172" t="s">
        <v>1215</v>
      </c>
      <c r="U66" s="1164" t="s">
        <v>1214</v>
      </c>
      <c r="V66" s="1172" t="s">
        <v>1215</v>
      </c>
      <c r="W66" s="1164" t="s">
        <v>1214</v>
      </c>
    </row>
    <row r="67" spans="2:23" ht="24" hidden="1" customHeight="1">
      <c r="B67" s="411" t="s">
        <v>1046</v>
      </c>
      <c r="C67" s="42" t="s">
        <v>978</v>
      </c>
      <c r="D67" s="115"/>
      <c r="E67" s="221" t="str">
        <f t="shared" ref="E67:E72" si="2">IF(F67="","※","")</f>
        <v/>
      </c>
      <c r="F67" s="2423" t="s">
        <v>1172</v>
      </c>
      <c r="G67" s="2421"/>
      <c r="H67" s="2421"/>
      <c r="I67" s="2421"/>
      <c r="J67" s="2422"/>
      <c r="M67" s="1117" t="s">
        <v>119</v>
      </c>
      <c r="N67" s="1172" t="s">
        <v>1215</v>
      </c>
      <c r="O67" s="1164" t="s">
        <v>1214</v>
      </c>
      <c r="P67" s="1172" t="s">
        <v>1215</v>
      </c>
      <c r="Q67" s="1172" t="s">
        <v>1215</v>
      </c>
      <c r="R67" s="1172" t="s">
        <v>1215</v>
      </c>
      <c r="S67" s="1172" t="s">
        <v>1215</v>
      </c>
      <c r="T67" s="1172" t="s">
        <v>1215</v>
      </c>
      <c r="U67" s="1172" t="s">
        <v>1215</v>
      </c>
      <c r="V67" s="1172" t="s">
        <v>1215</v>
      </c>
      <c r="W67" s="1164" t="s">
        <v>1214</v>
      </c>
    </row>
    <row r="68" spans="2:23" ht="24" hidden="1" customHeight="1">
      <c r="B68" s="411" t="s">
        <v>1046</v>
      </c>
      <c r="C68" s="42" t="s">
        <v>978</v>
      </c>
      <c r="D68" s="115"/>
      <c r="E68" s="221" t="str">
        <f t="shared" si="2"/>
        <v/>
      </c>
      <c r="F68" s="2420" t="s">
        <v>1163</v>
      </c>
      <c r="G68" s="2421"/>
      <c r="H68" s="2421"/>
      <c r="I68" s="2421"/>
      <c r="J68" s="2422"/>
      <c r="M68" s="1118" t="s">
        <v>120</v>
      </c>
      <c r="N68" s="1172" t="s">
        <v>1215</v>
      </c>
      <c r="O68" s="1172" t="s">
        <v>1215</v>
      </c>
      <c r="P68" s="1164" t="s">
        <v>1214</v>
      </c>
      <c r="Q68" s="1172" t="s">
        <v>1215</v>
      </c>
      <c r="R68" s="1172" t="s">
        <v>1215</v>
      </c>
      <c r="S68" s="1172" t="s">
        <v>1215</v>
      </c>
      <c r="T68" s="1172" t="s">
        <v>1215</v>
      </c>
      <c r="U68" s="1172" t="s">
        <v>1215</v>
      </c>
      <c r="V68" s="1172" t="s">
        <v>1215</v>
      </c>
      <c r="W68" s="1164" t="s">
        <v>1214</v>
      </c>
    </row>
    <row r="69" spans="2:23" ht="24" customHeight="1">
      <c r="B69" s="411" t="s">
        <v>1046</v>
      </c>
      <c r="C69" s="42" t="s">
        <v>978</v>
      </c>
      <c r="D69" s="115"/>
      <c r="E69" s="221" t="str">
        <f t="shared" si="2"/>
        <v/>
      </c>
      <c r="F69" s="2420" t="s">
        <v>1160</v>
      </c>
      <c r="G69" s="2421"/>
      <c r="H69" s="2421"/>
      <c r="I69" s="2421"/>
      <c r="J69" s="2422"/>
      <c r="M69" s="1119" t="s">
        <v>520</v>
      </c>
      <c r="N69" s="1172" t="s">
        <v>1215</v>
      </c>
      <c r="O69" s="1172" t="s">
        <v>1215</v>
      </c>
      <c r="P69" s="1172" t="s">
        <v>1215</v>
      </c>
      <c r="Q69" s="1164" t="s">
        <v>1214</v>
      </c>
      <c r="R69" s="1172" t="s">
        <v>1215</v>
      </c>
      <c r="S69" s="1172" t="s">
        <v>1215</v>
      </c>
      <c r="T69" s="1172" t="s">
        <v>1215</v>
      </c>
      <c r="U69" s="1172" t="s">
        <v>1215</v>
      </c>
      <c r="V69" s="1172" t="s">
        <v>1215</v>
      </c>
      <c r="W69" s="1164" t="s">
        <v>1214</v>
      </c>
    </row>
    <row r="70" spans="2:23" ht="24" hidden="1" customHeight="1">
      <c r="B70" s="411" t="s">
        <v>1046</v>
      </c>
      <c r="C70" s="42" t="s">
        <v>978</v>
      </c>
      <c r="D70" s="115"/>
      <c r="E70" s="221" t="str">
        <f t="shared" si="2"/>
        <v/>
      </c>
      <c r="F70" s="2420" t="s">
        <v>1161</v>
      </c>
      <c r="G70" s="2421"/>
      <c r="H70" s="2421"/>
      <c r="I70" s="2421"/>
      <c r="J70" s="2422"/>
      <c r="M70" s="1120" t="s">
        <v>121</v>
      </c>
      <c r="N70" s="1172" t="s">
        <v>1215</v>
      </c>
      <c r="O70" s="1172" t="s">
        <v>1215</v>
      </c>
      <c r="P70" s="1172" t="s">
        <v>1215</v>
      </c>
      <c r="Q70" s="1172" t="s">
        <v>1215</v>
      </c>
      <c r="R70" s="1164" t="s">
        <v>1214</v>
      </c>
      <c r="S70" s="1172" t="s">
        <v>1215</v>
      </c>
      <c r="T70" s="1172" t="s">
        <v>1215</v>
      </c>
      <c r="U70" s="1172" t="s">
        <v>1215</v>
      </c>
      <c r="V70" s="1172" t="s">
        <v>1215</v>
      </c>
      <c r="W70" s="1164" t="s">
        <v>1214</v>
      </c>
    </row>
    <row r="71" spans="2:23" ht="24" hidden="1" customHeight="1">
      <c r="B71" s="411" t="s">
        <v>1046</v>
      </c>
      <c r="C71" s="42" t="s">
        <v>978</v>
      </c>
      <c r="D71" s="115"/>
      <c r="E71" s="221" t="str">
        <f t="shared" si="2"/>
        <v/>
      </c>
      <c r="F71" s="2420" t="s">
        <v>1162</v>
      </c>
      <c r="G71" s="2421"/>
      <c r="H71" s="2421"/>
      <c r="I71" s="2421"/>
      <c r="J71" s="2422"/>
      <c r="M71" s="1121" t="s">
        <v>1084</v>
      </c>
      <c r="N71" s="1172" t="s">
        <v>1215</v>
      </c>
      <c r="O71" s="1172" t="s">
        <v>1215</v>
      </c>
      <c r="P71" s="1172" t="s">
        <v>1215</v>
      </c>
      <c r="Q71" s="1172" t="s">
        <v>1215</v>
      </c>
      <c r="R71" s="1172" t="s">
        <v>1215</v>
      </c>
      <c r="S71" s="1164" t="s">
        <v>1214</v>
      </c>
      <c r="T71" s="1172" t="s">
        <v>1215</v>
      </c>
      <c r="U71" s="1172" t="s">
        <v>1215</v>
      </c>
      <c r="V71" s="1172" t="s">
        <v>1215</v>
      </c>
      <c r="W71" s="1164" t="s">
        <v>1214</v>
      </c>
    </row>
    <row r="72" spans="2:23" ht="24" hidden="1" customHeight="1">
      <c r="B72" s="101" t="s">
        <v>1046</v>
      </c>
      <c r="C72" s="41" t="s">
        <v>978</v>
      </c>
      <c r="D72" s="95"/>
      <c r="E72" s="221" t="str">
        <f t="shared" si="2"/>
        <v/>
      </c>
      <c r="F72" s="2423" t="s">
        <v>1173</v>
      </c>
      <c r="G72" s="2421"/>
      <c r="H72" s="2421"/>
      <c r="I72" s="2421"/>
      <c r="J72" s="2422"/>
      <c r="M72" s="1122" t="s">
        <v>1206</v>
      </c>
      <c r="N72" s="1172" t="s">
        <v>1215</v>
      </c>
      <c r="O72" s="1172" t="s">
        <v>1215</v>
      </c>
      <c r="P72" s="1172" t="s">
        <v>1215</v>
      </c>
      <c r="Q72" s="1172" t="s">
        <v>1215</v>
      </c>
      <c r="R72" s="1172" t="s">
        <v>1215</v>
      </c>
      <c r="S72" s="1172" t="s">
        <v>1215</v>
      </c>
      <c r="T72" s="1164" t="s">
        <v>1214</v>
      </c>
      <c r="U72" s="1172" t="s">
        <v>1215</v>
      </c>
      <c r="V72" s="1172" t="s">
        <v>1215</v>
      </c>
      <c r="W72" s="1164" t="s">
        <v>1214</v>
      </c>
    </row>
    <row r="73" spans="2:23" ht="24" hidden="1" customHeight="1">
      <c r="B73" s="411" t="s">
        <v>1046</v>
      </c>
      <c r="C73" s="42" t="s">
        <v>978</v>
      </c>
      <c r="D73" s="115"/>
      <c r="E73" s="221"/>
      <c r="F73" s="2424"/>
      <c r="G73" s="2425"/>
      <c r="H73" s="2425"/>
      <c r="I73" s="2425"/>
      <c r="J73" s="2426"/>
      <c r="M73" s="1121" t="s">
        <v>421</v>
      </c>
      <c r="N73" s="1172" t="s">
        <v>1215</v>
      </c>
      <c r="O73" s="1172" t="s">
        <v>1215</v>
      </c>
      <c r="P73" s="1172" t="s">
        <v>1215</v>
      </c>
      <c r="Q73" s="1172" t="s">
        <v>1215</v>
      </c>
      <c r="R73" s="1172" t="s">
        <v>1215</v>
      </c>
      <c r="S73" s="1172" t="s">
        <v>1215</v>
      </c>
      <c r="T73" s="1172" t="s">
        <v>1215</v>
      </c>
      <c r="U73" s="1172" t="s">
        <v>1215</v>
      </c>
      <c r="V73" s="1164" t="s">
        <v>1214</v>
      </c>
      <c r="W73" s="1164" t="s">
        <v>1214</v>
      </c>
    </row>
    <row r="74" spans="2:23">
      <c r="B74" s="114"/>
      <c r="C74" s="116" t="s">
        <v>979</v>
      </c>
      <c r="E74" s="246" t="str">
        <f>IF(F74="","※","")</f>
        <v/>
      </c>
      <c r="F74" s="293" t="s">
        <v>1254</v>
      </c>
      <c r="G74" s="348"/>
      <c r="H74" s="348"/>
      <c r="I74" s="348"/>
      <c r="J74" s="387"/>
      <c r="M74" s="1113"/>
      <c r="N74" s="1186"/>
      <c r="O74" s="1186"/>
      <c r="P74" s="1186"/>
      <c r="Q74" s="1186"/>
      <c r="R74" s="1186"/>
      <c r="S74" s="1186"/>
      <c r="T74" s="1186"/>
      <c r="U74" s="1186"/>
      <c r="V74" s="1186"/>
      <c r="W74" s="1186"/>
    </row>
    <row r="75" spans="2:23">
      <c r="B75" s="114"/>
      <c r="C75" s="10" t="s">
        <v>980</v>
      </c>
      <c r="D75" s="116"/>
      <c r="E75" s="227" t="str">
        <f>IF(F75="","※","")</f>
        <v/>
      </c>
      <c r="F75" s="294" t="s">
        <v>1254</v>
      </c>
      <c r="G75" s="388"/>
      <c r="H75" s="388"/>
      <c r="I75" s="388"/>
      <c r="J75" s="389"/>
      <c r="M75" s="1113"/>
      <c r="N75" s="1186"/>
      <c r="O75" s="1186"/>
      <c r="P75" s="1186"/>
      <c r="Q75" s="1186"/>
      <c r="R75" s="1186"/>
      <c r="S75" s="1186"/>
      <c r="T75" s="1186"/>
      <c r="U75" s="1186"/>
      <c r="V75" s="1186"/>
      <c r="W75" s="1186"/>
    </row>
    <row r="76" spans="2:23">
      <c r="B76" s="96"/>
      <c r="C76" s="57" t="s">
        <v>1047</v>
      </c>
      <c r="D76" s="97"/>
      <c r="E76" s="243" t="str">
        <f>IF(F76="","※","")</f>
        <v/>
      </c>
      <c r="F76" s="295" t="s">
        <v>1254</v>
      </c>
      <c r="G76" s="350"/>
      <c r="H76" s="350"/>
      <c r="I76" s="350"/>
      <c r="J76" s="390"/>
      <c r="M76" s="1113"/>
      <c r="N76" s="1186"/>
      <c r="O76" s="1186"/>
      <c r="P76" s="1186"/>
      <c r="Q76" s="1186"/>
      <c r="R76" s="1186"/>
      <c r="S76" s="1186"/>
      <c r="T76" s="1186"/>
      <c r="U76" s="1186"/>
      <c r="V76" s="1186"/>
      <c r="W76" s="1186"/>
    </row>
    <row r="77" spans="2:23" ht="24" hidden="1" customHeight="1">
      <c r="B77" s="87" t="s">
        <v>1048</v>
      </c>
      <c r="C77" s="57" t="s">
        <v>981</v>
      </c>
      <c r="D77" s="97"/>
      <c r="E77" s="221" t="str">
        <f>IF(F77="","※","")</f>
        <v/>
      </c>
      <c r="F77" s="289" t="s">
        <v>139</v>
      </c>
      <c r="G77" s="361"/>
      <c r="H77" s="361"/>
      <c r="I77" s="361"/>
      <c r="J77" s="330"/>
      <c r="M77" s="1116" t="s">
        <v>533</v>
      </c>
      <c r="N77" s="1164" t="s">
        <v>1214</v>
      </c>
      <c r="O77" s="1172" t="s">
        <v>1215</v>
      </c>
      <c r="P77" s="1172" t="s">
        <v>1215</v>
      </c>
      <c r="Q77" s="1172" t="s">
        <v>1215</v>
      </c>
      <c r="R77" s="1172" t="s">
        <v>1215</v>
      </c>
      <c r="S77" s="1172" t="s">
        <v>1215</v>
      </c>
      <c r="T77" s="1172" t="s">
        <v>1215</v>
      </c>
      <c r="U77" s="1172" t="s">
        <v>1215</v>
      </c>
      <c r="V77" s="1172" t="s">
        <v>1215</v>
      </c>
      <c r="W77" s="1164" t="s">
        <v>1214</v>
      </c>
    </row>
    <row r="78" spans="2:23" ht="24" hidden="1" customHeight="1">
      <c r="B78" s="87" t="s">
        <v>1048</v>
      </c>
      <c r="C78" s="57" t="s">
        <v>981</v>
      </c>
      <c r="D78" s="97"/>
      <c r="E78" s="221" t="str">
        <f>IF(F78="","※","")</f>
        <v/>
      </c>
      <c r="F78" s="289" t="s">
        <v>196</v>
      </c>
      <c r="G78" s="361"/>
      <c r="H78" s="361"/>
      <c r="I78" s="361"/>
      <c r="J78" s="330"/>
      <c r="M78" s="1263" t="s">
        <v>132</v>
      </c>
      <c r="N78" s="1172" t="s">
        <v>1215</v>
      </c>
      <c r="O78" s="1172" t="s">
        <v>1215</v>
      </c>
      <c r="P78" s="1172" t="s">
        <v>1215</v>
      </c>
      <c r="Q78" s="1172" t="s">
        <v>1215</v>
      </c>
      <c r="R78" s="1172" t="s">
        <v>1215</v>
      </c>
      <c r="S78" s="1172" t="s">
        <v>1215</v>
      </c>
      <c r="T78" s="1172" t="s">
        <v>1215</v>
      </c>
      <c r="U78" s="1164" t="s">
        <v>1214</v>
      </c>
      <c r="V78" s="1172" t="s">
        <v>1215</v>
      </c>
      <c r="W78" s="1164" t="s">
        <v>1214</v>
      </c>
    </row>
    <row r="79" spans="2:23" ht="24" hidden="1" customHeight="1">
      <c r="B79" s="87" t="s">
        <v>1048</v>
      </c>
      <c r="C79" s="57" t="s">
        <v>981</v>
      </c>
      <c r="D79" s="97"/>
      <c r="E79" s="221" t="str">
        <f t="shared" ref="E79:E85" si="3">IF(F79="","※","")</f>
        <v/>
      </c>
      <c r="F79" s="289" t="s">
        <v>128</v>
      </c>
      <c r="G79" s="361"/>
      <c r="H79" s="361"/>
      <c r="I79" s="361"/>
      <c r="J79" s="330"/>
      <c r="M79" s="1117" t="s">
        <v>119</v>
      </c>
      <c r="N79" s="1172" t="s">
        <v>1215</v>
      </c>
      <c r="O79" s="1164" t="s">
        <v>1214</v>
      </c>
      <c r="P79" s="1172" t="s">
        <v>1215</v>
      </c>
      <c r="Q79" s="1172" t="s">
        <v>1215</v>
      </c>
      <c r="R79" s="1172" t="s">
        <v>1215</v>
      </c>
      <c r="S79" s="1172" t="s">
        <v>1215</v>
      </c>
      <c r="T79" s="1172" t="s">
        <v>1215</v>
      </c>
      <c r="U79" s="1172" t="s">
        <v>1215</v>
      </c>
      <c r="V79" s="1172" t="s">
        <v>1215</v>
      </c>
      <c r="W79" s="1164" t="s">
        <v>1214</v>
      </c>
    </row>
    <row r="80" spans="2:23" ht="24" hidden="1" customHeight="1">
      <c r="B80" s="87" t="s">
        <v>1048</v>
      </c>
      <c r="C80" s="57" t="s">
        <v>981</v>
      </c>
      <c r="D80" s="97"/>
      <c r="E80" s="221" t="str">
        <f t="shared" si="3"/>
        <v/>
      </c>
      <c r="F80" s="289" t="s">
        <v>129</v>
      </c>
      <c r="G80" s="361"/>
      <c r="H80" s="361"/>
      <c r="I80" s="361"/>
      <c r="J80" s="330"/>
      <c r="M80" s="1118" t="s">
        <v>120</v>
      </c>
      <c r="N80" s="1172" t="s">
        <v>1215</v>
      </c>
      <c r="O80" s="1172" t="s">
        <v>1215</v>
      </c>
      <c r="P80" s="1164" t="s">
        <v>1214</v>
      </c>
      <c r="Q80" s="1172" t="s">
        <v>1215</v>
      </c>
      <c r="R80" s="1172" t="s">
        <v>1215</v>
      </c>
      <c r="S80" s="1172" t="s">
        <v>1215</v>
      </c>
      <c r="T80" s="1172" t="s">
        <v>1215</v>
      </c>
      <c r="U80" s="1172" t="s">
        <v>1215</v>
      </c>
      <c r="V80" s="1172" t="s">
        <v>1215</v>
      </c>
      <c r="W80" s="1164" t="s">
        <v>1214</v>
      </c>
    </row>
    <row r="81" spans="1:23" ht="24" customHeight="1">
      <c r="B81" s="87" t="s">
        <v>1048</v>
      </c>
      <c r="C81" s="57" t="s">
        <v>981</v>
      </c>
      <c r="D81" s="97"/>
      <c r="E81" s="221" t="str">
        <f t="shared" si="3"/>
        <v/>
      </c>
      <c r="F81" s="289" t="s">
        <v>140</v>
      </c>
      <c r="G81" s="361"/>
      <c r="H81" s="361"/>
      <c r="I81" s="361"/>
      <c r="J81" s="330"/>
      <c r="M81" s="1119" t="s">
        <v>520</v>
      </c>
      <c r="N81" s="1172" t="s">
        <v>1215</v>
      </c>
      <c r="O81" s="1172" t="s">
        <v>1215</v>
      </c>
      <c r="P81" s="1172" t="s">
        <v>1215</v>
      </c>
      <c r="Q81" s="1164" t="s">
        <v>1214</v>
      </c>
      <c r="R81" s="1172" t="s">
        <v>1215</v>
      </c>
      <c r="S81" s="1172" t="s">
        <v>1215</v>
      </c>
      <c r="T81" s="1172" t="s">
        <v>1215</v>
      </c>
      <c r="U81" s="1172" t="s">
        <v>1215</v>
      </c>
      <c r="V81" s="1172" t="s">
        <v>1215</v>
      </c>
      <c r="W81" s="1164" t="s">
        <v>1214</v>
      </c>
    </row>
    <row r="82" spans="1:23" ht="24" hidden="1" customHeight="1">
      <c r="B82" s="87" t="s">
        <v>1048</v>
      </c>
      <c r="C82" s="57" t="s">
        <v>981</v>
      </c>
      <c r="D82" s="97"/>
      <c r="E82" s="221" t="str">
        <f t="shared" si="3"/>
        <v/>
      </c>
      <c r="F82" s="289" t="s">
        <v>142</v>
      </c>
      <c r="G82" s="361"/>
      <c r="H82" s="361"/>
      <c r="I82" s="361"/>
      <c r="J82" s="330"/>
      <c r="M82" s="1120" t="s">
        <v>121</v>
      </c>
      <c r="N82" s="1172" t="s">
        <v>1215</v>
      </c>
      <c r="O82" s="1172" t="s">
        <v>1215</v>
      </c>
      <c r="P82" s="1172" t="s">
        <v>1215</v>
      </c>
      <c r="Q82" s="1172" t="s">
        <v>1215</v>
      </c>
      <c r="R82" s="1164" t="s">
        <v>1214</v>
      </c>
      <c r="S82" s="1172" t="s">
        <v>1215</v>
      </c>
      <c r="T82" s="1172" t="s">
        <v>1215</v>
      </c>
      <c r="U82" s="1172" t="s">
        <v>1215</v>
      </c>
      <c r="V82" s="1172" t="s">
        <v>1215</v>
      </c>
      <c r="W82" s="1164" t="s">
        <v>1214</v>
      </c>
    </row>
    <row r="83" spans="1:23" ht="24" hidden="1" customHeight="1">
      <c r="B83" s="87" t="s">
        <v>1048</v>
      </c>
      <c r="C83" s="57" t="s">
        <v>981</v>
      </c>
      <c r="D83" s="97"/>
      <c r="E83" s="221" t="str">
        <f t="shared" si="3"/>
        <v/>
      </c>
      <c r="F83" s="289" t="s">
        <v>143</v>
      </c>
      <c r="G83" s="361"/>
      <c r="H83" s="361"/>
      <c r="I83" s="361"/>
      <c r="J83" s="330"/>
      <c r="M83" s="1121" t="s">
        <v>1084</v>
      </c>
      <c r="N83" s="1172" t="s">
        <v>1215</v>
      </c>
      <c r="O83" s="1172" t="s">
        <v>1215</v>
      </c>
      <c r="P83" s="1172" t="s">
        <v>1215</v>
      </c>
      <c r="Q83" s="1172" t="s">
        <v>1215</v>
      </c>
      <c r="R83" s="1172" t="s">
        <v>1215</v>
      </c>
      <c r="S83" s="1164" t="s">
        <v>1214</v>
      </c>
      <c r="T83" s="1172" t="s">
        <v>1215</v>
      </c>
      <c r="U83" s="1172" t="s">
        <v>1215</v>
      </c>
      <c r="V83" s="1172" t="s">
        <v>1215</v>
      </c>
      <c r="W83" s="1164" t="s">
        <v>1214</v>
      </c>
    </row>
    <row r="84" spans="1:23" ht="24" hidden="1" customHeight="1">
      <c r="B84" s="87" t="s">
        <v>1048</v>
      </c>
      <c r="C84" s="57" t="s">
        <v>981</v>
      </c>
      <c r="D84" s="97"/>
      <c r="E84" s="221" t="str">
        <f t="shared" si="3"/>
        <v/>
      </c>
      <c r="F84" s="289" t="s">
        <v>144</v>
      </c>
      <c r="G84" s="361"/>
      <c r="H84" s="361"/>
      <c r="I84" s="361"/>
      <c r="J84" s="330"/>
      <c r="M84" s="1122" t="s">
        <v>1206</v>
      </c>
      <c r="N84" s="1172" t="s">
        <v>1215</v>
      </c>
      <c r="O84" s="1172" t="s">
        <v>1215</v>
      </c>
      <c r="P84" s="1172" t="s">
        <v>1215</v>
      </c>
      <c r="Q84" s="1172" t="s">
        <v>1215</v>
      </c>
      <c r="R84" s="1172" t="s">
        <v>1215</v>
      </c>
      <c r="S84" s="1172" t="s">
        <v>1215</v>
      </c>
      <c r="T84" s="1164" t="s">
        <v>1214</v>
      </c>
      <c r="U84" s="1172" t="s">
        <v>1215</v>
      </c>
      <c r="V84" s="1172" t="s">
        <v>1215</v>
      </c>
      <c r="W84" s="1164" t="s">
        <v>1214</v>
      </c>
    </row>
    <row r="85" spans="1:23" ht="24" hidden="1" customHeight="1">
      <c r="B85" s="87" t="s">
        <v>1048</v>
      </c>
      <c r="C85" s="57" t="s">
        <v>981</v>
      </c>
      <c r="D85" s="97"/>
      <c r="E85" s="221" t="str">
        <f t="shared" si="3"/>
        <v/>
      </c>
      <c r="F85" s="1344" t="s">
        <v>935</v>
      </c>
      <c r="G85" s="1345"/>
      <c r="H85" s="1345"/>
      <c r="I85" s="1345"/>
      <c r="J85" s="1346"/>
      <c r="M85" s="1121" t="s">
        <v>421</v>
      </c>
      <c r="N85" s="1172" t="s">
        <v>1215</v>
      </c>
      <c r="O85" s="1172" t="s">
        <v>1215</v>
      </c>
      <c r="P85" s="1172" t="s">
        <v>1215</v>
      </c>
      <c r="Q85" s="1172" t="s">
        <v>1215</v>
      </c>
      <c r="R85" s="1172" t="s">
        <v>1215</v>
      </c>
      <c r="S85" s="1172" t="s">
        <v>1215</v>
      </c>
      <c r="T85" s="1172" t="s">
        <v>1215</v>
      </c>
      <c r="U85" s="1172" t="s">
        <v>1215</v>
      </c>
      <c r="V85" s="1164" t="s">
        <v>1214</v>
      </c>
      <c r="W85" s="1164" t="s">
        <v>1214</v>
      </c>
    </row>
    <row r="86" spans="1:23" ht="13.5" customHeight="1">
      <c r="B86" s="101" t="s">
        <v>1049</v>
      </c>
      <c r="C86" s="41" t="s">
        <v>982</v>
      </c>
      <c r="D86" s="95"/>
      <c r="E86" s="221" t="str">
        <f>IF(F86="","※",IF(AND(F55&lt;&gt;"",F86&gt;F55)=TRUE,"E",""))</f>
        <v/>
      </c>
      <c r="F86" s="178">
        <v>46247</v>
      </c>
      <c r="G86" s="53" t="s">
        <v>983</v>
      </c>
      <c r="H86" s="344"/>
      <c r="I86" s="344"/>
      <c r="J86" s="316"/>
      <c r="M86" s="1113"/>
      <c r="N86" s="1187"/>
      <c r="O86" s="1187"/>
      <c r="P86" s="1187"/>
      <c r="Q86" s="1187"/>
      <c r="R86" s="1187"/>
      <c r="S86" s="1187"/>
      <c r="T86" s="1187"/>
      <c r="U86" s="1187"/>
      <c r="V86" s="1187"/>
      <c r="W86" s="1187"/>
    </row>
    <row r="87" spans="1:23" ht="13.5" customHeight="1">
      <c r="F87" s="112" t="str">
        <f>IF(E86="E","契約保証費が工事請負金額を超えてます。","")</f>
        <v/>
      </c>
      <c r="M87" s="1113"/>
      <c r="N87" s="1187"/>
      <c r="O87" s="1187"/>
      <c r="P87" s="1187"/>
      <c r="Q87" s="1187"/>
      <c r="R87" s="1187"/>
      <c r="S87" s="1187"/>
      <c r="T87" s="1187"/>
      <c r="U87" s="1187"/>
      <c r="V87" s="1187"/>
      <c r="W87" s="1187"/>
    </row>
    <row r="88" spans="1:23">
      <c r="A88" s="101" t="s">
        <v>1050</v>
      </c>
      <c r="B88" s="53" t="s">
        <v>1051</v>
      </c>
      <c r="C88" s="53"/>
      <c r="D88" s="95"/>
      <c r="H88" s="10"/>
      <c r="I88" s="305"/>
      <c r="J88" s="305"/>
      <c r="M88" s="1113"/>
      <c r="N88" s="1187"/>
      <c r="O88" s="1187"/>
      <c r="P88" s="1187"/>
      <c r="Q88" s="1187"/>
      <c r="R88" s="1187"/>
      <c r="S88" s="1187"/>
      <c r="T88" s="1187"/>
      <c r="U88" s="1187"/>
      <c r="V88" s="1187"/>
      <c r="W88" s="1187"/>
    </row>
    <row r="89" spans="1:23">
      <c r="B89" s="117"/>
      <c r="C89" s="42" t="s">
        <v>1052</v>
      </c>
      <c r="D89" s="107"/>
      <c r="E89" s="188" t="str">
        <f>IF(F89="","※","")</f>
        <v/>
      </c>
      <c r="F89" s="938">
        <v>5</v>
      </c>
      <c r="G89" s="939" t="s">
        <v>984</v>
      </c>
      <c r="H89" s="10"/>
      <c r="I89" s="10"/>
      <c r="J89" s="305"/>
      <c r="M89" s="1113"/>
      <c r="N89" s="1187"/>
      <c r="O89" s="1187"/>
      <c r="P89" s="1187"/>
      <c r="Q89" s="1187"/>
      <c r="R89" s="1187"/>
      <c r="S89" s="1187"/>
      <c r="T89" s="1187"/>
      <c r="U89" s="1187"/>
      <c r="V89" s="1187"/>
      <c r="W89" s="1187"/>
    </row>
    <row r="90" spans="1:23">
      <c r="B90" s="117"/>
      <c r="C90" s="42" t="s">
        <v>1255</v>
      </c>
      <c r="D90" s="107"/>
      <c r="E90" s="188" t="str">
        <f>IF(F90="","※","")</f>
        <v/>
      </c>
      <c r="F90" s="938">
        <v>2</v>
      </c>
      <c r="G90" s="939" t="s">
        <v>984</v>
      </c>
      <c r="H90" s="10"/>
      <c r="I90" s="10"/>
      <c r="J90" s="305"/>
      <c r="M90" s="1113"/>
      <c r="N90" s="1187"/>
      <c r="O90" s="1187"/>
      <c r="P90" s="1187"/>
      <c r="Q90" s="1187"/>
      <c r="R90" s="1187"/>
      <c r="S90" s="1187"/>
      <c r="T90" s="1187"/>
      <c r="U90" s="1187"/>
      <c r="V90" s="1187"/>
      <c r="W90" s="1187"/>
    </row>
    <row r="91" spans="1:23">
      <c r="B91" s="117"/>
      <c r="C91" s="42" t="s">
        <v>985</v>
      </c>
      <c r="D91" s="107"/>
      <c r="E91" s="188" t="str">
        <f>IF(F91="","※","")</f>
        <v/>
      </c>
      <c r="F91" s="938">
        <v>0</v>
      </c>
      <c r="G91" s="939" t="s">
        <v>984</v>
      </c>
      <c r="H91" s="10"/>
      <c r="I91" s="10"/>
      <c r="J91" s="305"/>
      <c r="M91" s="1113"/>
      <c r="N91" s="1187"/>
      <c r="O91" s="1187"/>
      <c r="P91" s="1187"/>
      <c r="Q91" s="1187"/>
      <c r="R91" s="1187"/>
      <c r="S91" s="1187"/>
      <c r="T91" s="1187"/>
      <c r="U91" s="1187"/>
      <c r="V91" s="1187"/>
      <c r="W91" s="1187"/>
    </row>
    <row r="92" spans="1:23">
      <c r="B92" s="53"/>
      <c r="C92" s="41" t="s">
        <v>503</v>
      </c>
      <c r="D92" s="41"/>
      <c r="E92" s="221" t="str">
        <f>IF(F92="","※","")</f>
        <v/>
      </c>
      <c r="F92" s="940">
        <v>0</v>
      </c>
      <c r="G92" s="941" t="s">
        <v>984</v>
      </c>
      <c r="H92" s="10"/>
      <c r="I92" s="10"/>
      <c r="J92" s="305"/>
      <c r="M92" s="1113"/>
      <c r="N92" s="1187"/>
      <c r="O92" s="1187"/>
      <c r="P92" s="1187"/>
      <c r="Q92" s="1187"/>
      <c r="R92" s="1187"/>
      <c r="S92" s="1187"/>
      <c r="T92" s="1187"/>
      <c r="U92" s="1187"/>
      <c r="V92" s="1187"/>
      <c r="W92" s="1187"/>
    </row>
    <row r="93" spans="1:23">
      <c r="M93" s="1113"/>
      <c r="N93" s="1187"/>
      <c r="O93" s="1187"/>
      <c r="P93" s="1187"/>
      <c r="Q93" s="1187"/>
      <c r="R93" s="1187"/>
      <c r="S93" s="1187"/>
      <c r="T93" s="1187"/>
      <c r="U93" s="1187"/>
      <c r="V93" s="1187"/>
      <c r="W93" s="1187"/>
    </row>
    <row r="94" spans="1:23" s="1695" customFormat="1">
      <c r="A94" s="101" t="s">
        <v>1256</v>
      </c>
      <c r="B94" s="53" t="s">
        <v>1257</v>
      </c>
      <c r="C94" s="1692"/>
      <c r="D94" s="1693"/>
      <c r="E94" s="234"/>
      <c r="F94" s="28"/>
      <c r="G94" s="1694"/>
      <c r="H94" s="1694"/>
      <c r="I94" s="1694"/>
      <c r="J94" s="1694"/>
      <c r="K94" s="1694"/>
      <c r="M94" s="1113"/>
      <c r="N94" s="1696"/>
      <c r="O94" s="1696"/>
      <c r="P94" s="1696"/>
      <c r="Q94" s="1696"/>
      <c r="R94" s="1696"/>
      <c r="S94" s="1696"/>
      <c r="T94" s="1696"/>
      <c r="U94" s="1696"/>
    </row>
    <row r="95" spans="1:23" s="1695" customFormat="1">
      <c r="A95" s="13"/>
      <c r="B95" s="117"/>
      <c r="C95" s="42" t="s">
        <v>84</v>
      </c>
      <c r="E95" s="1561" t="s">
        <v>850</v>
      </c>
      <c r="F95" s="1697" t="s">
        <v>1064</v>
      </c>
      <c r="G95" s="11"/>
      <c r="H95" s="1694"/>
      <c r="I95" s="1694"/>
      <c r="J95" s="1698"/>
      <c r="M95" s="1113"/>
      <c r="N95" s="1696"/>
      <c r="O95" s="1696"/>
      <c r="P95" s="1696"/>
      <c r="Q95" s="1696"/>
      <c r="R95" s="1696"/>
      <c r="S95" s="1696"/>
      <c r="T95" s="1696"/>
      <c r="U95" s="1696"/>
    </row>
    <row r="96" spans="1:23" s="1695" customFormat="1">
      <c r="A96" s="28"/>
      <c r="B96" s="96"/>
      <c r="C96" s="118" t="s">
        <v>85</v>
      </c>
      <c r="D96" s="1699"/>
      <c r="E96" s="1700" t="s">
        <v>850</v>
      </c>
      <c r="F96" s="1701"/>
      <c r="G96" s="41"/>
      <c r="H96" s="296"/>
      <c r="I96" s="41" t="s">
        <v>265</v>
      </c>
      <c r="J96" s="1702" t="s">
        <v>850</v>
      </c>
      <c r="L96" s="1703"/>
      <c r="M96" s="1113"/>
      <c r="N96" s="1696"/>
      <c r="O96" s="1696"/>
      <c r="P96" s="1696"/>
      <c r="Q96" s="1696"/>
      <c r="R96" s="1696"/>
      <c r="S96" s="1696"/>
      <c r="T96" s="1696"/>
      <c r="U96" s="1696"/>
    </row>
    <row r="97" spans="1:21" s="1695" customFormat="1">
      <c r="A97" s="28"/>
      <c r="B97" s="117"/>
      <c r="C97" s="42" t="s">
        <v>86</v>
      </c>
      <c r="D97" s="1704"/>
      <c r="E97" s="1705" t="s">
        <v>850</v>
      </c>
      <c r="F97" s="1706" t="s">
        <v>517</v>
      </c>
      <c r="G97" s="101"/>
      <c r="H97" s="1707"/>
      <c r="I97" s="1698"/>
      <c r="J97" s="1698"/>
      <c r="M97" s="1113"/>
      <c r="N97" s="1696"/>
      <c r="O97" s="1696"/>
      <c r="P97" s="1696"/>
      <c r="Q97" s="1696"/>
      <c r="R97" s="1696"/>
      <c r="S97" s="1696"/>
      <c r="T97" s="1696"/>
      <c r="U97" s="1696"/>
    </row>
    <row r="98" spans="1:21" s="1695" customFormat="1">
      <c r="A98" s="28"/>
      <c r="B98" s="53"/>
      <c r="C98" s="41" t="s">
        <v>603</v>
      </c>
      <c r="D98" s="1693"/>
      <c r="E98" s="243" t="s">
        <v>850</v>
      </c>
      <c r="F98" s="543">
        <v>35920</v>
      </c>
      <c r="G98" s="10" t="s">
        <v>87</v>
      </c>
      <c r="H98" s="10"/>
      <c r="I98" s="1694"/>
      <c r="J98" s="1694"/>
      <c r="K98" s="1694"/>
      <c r="M98" s="1113"/>
      <c r="N98" s="1696"/>
      <c r="O98" s="1696"/>
      <c r="P98" s="1696"/>
      <c r="Q98" s="1696"/>
      <c r="R98" s="1696"/>
      <c r="S98" s="1696"/>
      <c r="T98" s="1696"/>
      <c r="U98" s="1696"/>
    </row>
    <row r="99" spans="1:21" s="1695" customFormat="1">
      <c r="A99" s="28"/>
      <c r="B99" s="53"/>
      <c r="C99" s="41" t="s">
        <v>518</v>
      </c>
      <c r="D99" s="41"/>
      <c r="E99" s="221"/>
      <c r="F99" s="297">
        <v>7.4</v>
      </c>
      <c r="G99" s="10" t="s">
        <v>88</v>
      </c>
      <c r="H99" s="392" t="s">
        <v>850</v>
      </c>
      <c r="I99" s="10"/>
      <c r="K99" s="1694"/>
      <c r="M99" s="1113"/>
      <c r="N99" s="1696"/>
      <c r="O99" s="1696"/>
      <c r="P99" s="1696"/>
      <c r="Q99" s="1696"/>
      <c r="R99" s="1696"/>
      <c r="S99" s="1696"/>
      <c r="T99" s="1696"/>
      <c r="U99" s="1696"/>
    </row>
    <row r="100" spans="1:21" s="1695" customFormat="1">
      <c r="A100" s="28"/>
      <c r="B100" s="28"/>
      <c r="C100" s="28" t="s">
        <v>89</v>
      </c>
      <c r="D100" s="1694"/>
      <c r="E100" s="234"/>
      <c r="F100" s="28"/>
      <c r="G100" s="1694"/>
      <c r="H100" s="1694"/>
      <c r="I100" s="1694"/>
      <c r="J100" s="1694"/>
      <c r="K100" s="1694"/>
      <c r="M100" s="1113"/>
      <c r="N100" s="1696"/>
      <c r="O100" s="1696"/>
      <c r="P100" s="1696"/>
      <c r="Q100" s="1696"/>
      <c r="R100" s="1696"/>
      <c r="S100" s="1696"/>
      <c r="T100" s="1696"/>
      <c r="U100" s="1696"/>
    </row>
    <row r="102" spans="1:21" ht="18.75">
      <c r="A102" s="101" t="s">
        <v>1428</v>
      </c>
      <c r="B102" s="53" t="s">
        <v>1429</v>
      </c>
      <c r="C102" s="98"/>
      <c r="D102" s="99"/>
      <c r="E102" s="1772"/>
      <c r="F102" s="57"/>
    </row>
    <row r="103" spans="1:21">
      <c r="A103" s="13"/>
      <c r="B103" s="630"/>
      <c r="C103" s="41" t="s">
        <v>1430</v>
      </c>
      <c r="D103" s="95"/>
      <c r="E103" s="1773" t="s">
        <v>850</v>
      </c>
      <c r="F103" s="1898" t="s">
        <v>1522</v>
      </c>
    </row>
    <row r="105" spans="1:21" ht="18.75">
      <c r="A105" s="101" t="s">
        <v>1606</v>
      </c>
      <c r="B105" s="53" t="s">
        <v>1597</v>
      </c>
      <c r="C105" s="98"/>
      <c r="D105" s="99"/>
      <c r="E105" s="1772"/>
      <c r="F105" s="57"/>
    </row>
    <row r="106" spans="1:21" ht="29.25" customHeight="1">
      <c r="A106" s="13"/>
      <c r="B106" s="630"/>
      <c r="C106" s="2415" t="s">
        <v>1598</v>
      </c>
      <c r="D106" s="2416"/>
      <c r="E106" s="2023" t="s">
        <v>850</v>
      </c>
      <c r="F106" s="1898" t="s">
        <v>1607</v>
      </c>
    </row>
    <row r="139" spans="1:13" s="305" customFormat="1">
      <c r="A139" s="28"/>
      <c r="B139" s="28"/>
      <c r="C139" s="306"/>
      <c r="D139" s="306"/>
      <c r="E139" s="234"/>
      <c r="F139" s="28"/>
      <c r="G139" s="306"/>
      <c r="H139" s="306"/>
      <c r="I139" s="306"/>
      <c r="J139" s="306"/>
      <c r="K139" s="306"/>
      <c r="M139" s="10"/>
    </row>
    <row r="140" spans="1:13" s="305" customFormat="1">
      <c r="A140" s="28"/>
      <c r="B140" s="28"/>
      <c r="C140" s="306"/>
      <c r="D140" s="306"/>
      <c r="E140" s="234"/>
      <c r="F140" s="28"/>
      <c r="G140" s="306"/>
      <c r="H140" s="306"/>
      <c r="I140" s="306"/>
      <c r="J140" s="306"/>
      <c r="K140" s="306"/>
      <c r="M140" s="10"/>
    </row>
    <row r="159" spans="1:13" s="305" customFormat="1">
      <c r="A159" s="28"/>
      <c r="B159" s="28"/>
      <c r="C159" s="306"/>
      <c r="D159" s="306"/>
      <c r="E159" s="234"/>
      <c r="F159" s="28"/>
      <c r="G159" s="306"/>
      <c r="H159" s="306"/>
      <c r="I159" s="306"/>
      <c r="J159" s="306"/>
      <c r="K159" s="306"/>
      <c r="M159" s="10"/>
    </row>
  </sheetData>
  <sheetProtection algorithmName="SHA-512" hashValue="n5Sr9i+PapTey76jzxUQ4bPG5o4ggvsuXLRCnyUAfxsLrCx/QNjxeRmUBkK0HGNeBUF4PhWneIxwKCfSahUa/Q==" saltValue="a7XHfcdqWulZd09SXzvr/w==" spinCount="100000" sheet="1" objects="1" scenarios="1"/>
  <mergeCells count="10">
    <mergeCell ref="C106:D106"/>
    <mergeCell ref="B5:D5"/>
    <mergeCell ref="F65:J65"/>
    <mergeCell ref="F67:J67"/>
    <mergeCell ref="F68:J68"/>
    <mergeCell ref="F73:J73"/>
    <mergeCell ref="F69:J69"/>
    <mergeCell ref="F70:J70"/>
    <mergeCell ref="F71:J71"/>
    <mergeCell ref="F72:J72"/>
  </mergeCells>
  <phoneticPr fontId="4"/>
  <pageMargins left="0.4" right="0.17" top="1" bottom="0.39" header="0.51200000000000001" footer="0.16"/>
  <pageSetup paperSize="9" scale="83"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42"/>
  <sheetViews>
    <sheetView showGridLines="0" topLeftCell="A2" zoomScaleNormal="100" zoomScaleSheetLayoutView="100" workbookViewId="0"/>
  </sheetViews>
  <sheetFormatPr defaultRowHeight="13.5"/>
  <cols>
    <col min="1" max="1" width="1.625" style="306" customWidth="1"/>
    <col min="2" max="2" width="3.125" style="306" customWidth="1"/>
    <col min="3" max="3" width="4.375" style="306" customWidth="1"/>
    <col min="4" max="4" width="3.25" style="306" customWidth="1"/>
    <col min="5" max="5" width="3.5" style="306" customWidth="1"/>
    <col min="6" max="6" width="3" style="306" customWidth="1"/>
    <col min="7" max="7" width="3.25" style="306" customWidth="1"/>
    <col min="8" max="8" width="3.625" style="306" customWidth="1"/>
    <col min="9" max="9" width="8.375" style="306" hidden="1" customWidth="1"/>
    <col min="10" max="10" width="8.625" style="306" hidden="1" customWidth="1"/>
    <col min="11" max="11" width="0.375" style="306" hidden="1" customWidth="1"/>
    <col min="12" max="12" width="1.625" style="306" customWidth="1"/>
    <col min="13" max="13" width="2.5" style="1698" customWidth="1"/>
    <col min="14" max="14" width="29.25" style="1698" customWidth="1"/>
    <col min="15" max="16" width="4.5" style="1698" customWidth="1"/>
    <col min="17" max="17" width="2.875" style="1915" hidden="1" customWidth="1"/>
    <col min="18" max="18" width="9" style="486" hidden="1" customWidth="1"/>
    <col min="19" max="19" width="2.875" style="1915" customWidth="1"/>
    <col min="20" max="20" width="11.875" style="486" bestFit="1" customWidth="1"/>
    <col min="21" max="21" width="2.875" style="1915" customWidth="1"/>
    <col min="22" max="22" width="9" style="486"/>
    <col min="23" max="23" width="2.875" style="1915" customWidth="1"/>
    <col min="24" max="24" width="9" style="486"/>
    <col min="25" max="25" width="2.875" style="1915" customWidth="1"/>
    <col min="26" max="26" width="9" style="486"/>
    <col min="27" max="27" width="2.875" style="1915" customWidth="1"/>
    <col min="28" max="28" width="9" style="486"/>
    <col min="29" max="29" width="15.5" style="306" hidden="1" customWidth="1"/>
    <col min="30" max="30" width="15.5" style="306" customWidth="1"/>
    <col min="31" max="16384" width="9" style="306"/>
  </cols>
  <sheetData>
    <row r="1" spans="1:30" ht="17.25" hidden="1">
      <c r="A1" s="179"/>
      <c r="AC1" s="1265" t="s">
        <v>357</v>
      </c>
      <c r="AD1" s="1266" t="s">
        <v>520</v>
      </c>
    </row>
    <row r="2" spans="1:30" ht="7.5" customHeight="1"/>
    <row r="3" spans="1:30" ht="13.5" customHeight="1">
      <c r="B3" s="1709" t="s">
        <v>100</v>
      </c>
    </row>
    <row r="4" spans="1:30" ht="6.75" customHeight="1">
      <c r="B4" s="307"/>
      <c r="C4" s="307"/>
      <c r="D4" s="305"/>
      <c r="E4" s="28"/>
    </row>
    <row r="5" spans="1:30" ht="32.25" customHeight="1">
      <c r="A5" s="310"/>
      <c r="B5" s="310"/>
      <c r="C5" s="310"/>
      <c r="D5" s="310"/>
      <c r="E5" s="310"/>
      <c r="F5" s="310"/>
      <c r="G5" s="310"/>
      <c r="H5" s="310"/>
      <c r="I5" s="310"/>
      <c r="J5" s="310"/>
      <c r="K5" s="310"/>
      <c r="L5" s="310"/>
    </row>
    <row r="6" spans="1:30" ht="15" customHeight="1">
      <c r="B6" s="185" t="s">
        <v>1008</v>
      </c>
      <c r="C6" s="318"/>
      <c r="D6" s="318"/>
      <c r="E6" s="319"/>
      <c r="F6" s="305"/>
      <c r="G6" s="305"/>
      <c r="H6" s="305"/>
      <c r="I6" s="305"/>
      <c r="J6" s="305"/>
      <c r="M6" s="1916" t="s">
        <v>256</v>
      </c>
      <c r="N6" s="1917" t="s">
        <v>1335</v>
      </c>
      <c r="O6" s="1918"/>
      <c r="P6" s="1707"/>
      <c r="Q6" s="1919" t="s">
        <v>854</v>
      </c>
      <c r="R6" s="1920"/>
      <c r="S6" s="1919"/>
      <c r="T6" s="1921"/>
      <c r="U6" s="1919" t="s">
        <v>850</v>
      </c>
      <c r="V6" s="1920" t="s">
        <v>237</v>
      </c>
      <c r="W6" s="1919" t="s">
        <v>850</v>
      </c>
      <c r="X6" s="1920" t="s">
        <v>731</v>
      </c>
      <c r="Y6" s="1919" t="s">
        <v>850</v>
      </c>
      <c r="Z6" s="1920" t="s">
        <v>540</v>
      </c>
      <c r="AA6" s="1919" t="s">
        <v>850</v>
      </c>
      <c r="AB6" s="1920" t="s">
        <v>17</v>
      </c>
    </row>
    <row r="7" spans="1:30" ht="15" customHeight="1">
      <c r="B7" s="187">
        <f>SUM(T15:AB15)</f>
        <v>15239</v>
      </c>
      <c r="C7" s="325"/>
      <c r="D7" s="325"/>
      <c r="E7" s="326"/>
      <c r="F7" s="305"/>
      <c r="G7" s="305"/>
      <c r="H7" s="305"/>
      <c r="I7" s="305"/>
      <c r="J7" s="305"/>
      <c r="M7" s="1922" t="s">
        <v>257</v>
      </c>
      <c r="N7" s="1917" t="s">
        <v>1009</v>
      </c>
      <c r="O7" s="1918"/>
      <c r="P7" s="1707"/>
      <c r="Q7" s="1919" t="s">
        <v>854</v>
      </c>
      <c r="R7" s="1920"/>
      <c r="S7" s="1919"/>
      <c r="T7" s="1921"/>
      <c r="U7" s="1919" t="s">
        <v>850</v>
      </c>
      <c r="V7" s="1920">
        <v>45</v>
      </c>
      <c r="W7" s="1919" t="s">
        <v>850</v>
      </c>
      <c r="X7" s="1920">
        <v>40</v>
      </c>
      <c r="Y7" s="1919" t="s">
        <v>850</v>
      </c>
      <c r="Z7" s="1920">
        <v>38</v>
      </c>
      <c r="AA7" s="1919" t="s">
        <v>850</v>
      </c>
      <c r="AB7" s="1920">
        <v>35</v>
      </c>
    </row>
    <row r="8" spans="1:30" ht="15" customHeight="1">
      <c r="J8" s="343" t="s">
        <v>1274</v>
      </c>
      <c r="K8" s="343">
        <v>1</v>
      </c>
      <c r="M8" s="1922" t="s">
        <v>260</v>
      </c>
      <c r="N8" s="1917" t="s">
        <v>541</v>
      </c>
      <c r="O8" s="1918"/>
      <c r="P8" s="1707"/>
      <c r="Q8" s="1919" t="s">
        <v>854</v>
      </c>
      <c r="R8" s="1920"/>
      <c r="S8" s="1919"/>
      <c r="T8" s="1921"/>
      <c r="U8" s="1919">
        <v>1</v>
      </c>
      <c r="V8" s="1920" t="s">
        <v>54</v>
      </c>
      <c r="W8" s="1919">
        <v>1</v>
      </c>
      <c r="X8" s="1920" t="s">
        <v>54</v>
      </c>
      <c r="Y8" s="1919">
        <v>1</v>
      </c>
      <c r="Z8" s="1920" t="s">
        <v>54</v>
      </c>
      <c r="AA8" s="1919">
        <v>2</v>
      </c>
      <c r="AB8" s="1920" t="s">
        <v>55</v>
      </c>
    </row>
    <row r="9" spans="1:30" ht="15" customHeight="1">
      <c r="C9" s="305"/>
      <c r="D9" s="305"/>
      <c r="E9" s="305"/>
      <c r="I9" s="345" t="s">
        <v>1275</v>
      </c>
      <c r="J9" s="343" t="s">
        <v>1276</v>
      </c>
      <c r="K9" s="343">
        <v>2</v>
      </c>
      <c r="M9" s="1922" t="s">
        <v>261</v>
      </c>
      <c r="N9" s="1917" t="s">
        <v>542</v>
      </c>
      <c r="O9" s="1923"/>
      <c r="P9" s="1924"/>
      <c r="Q9" s="1919" t="s">
        <v>854</v>
      </c>
      <c r="R9" s="1920"/>
      <c r="S9" s="1919"/>
      <c r="T9" s="1925"/>
      <c r="U9" s="1919" t="s">
        <v>850</v>
      </c>
      <c r="V9" s="1920" t="s">
        <v>351</v>
      </c>
      <c r="W9" s="1919" t="s">
        <v>850</v>
      </c>
      <c r="X9" s="1920" t="s">
        <v>353</v>
      </c>
      <c r="Y9" s="1919" t="s">
        <v>850</v>
      </c>
      <c r="Z9" s="1920" t="s">
        <v>56</v>
      </c>
      <c r="AA9" s="1919" t="s">
        <v>850</v>
      </c>
      <c r="AB9" s="1920" t="s">
        <v>57</v>
      </c>
    </row>
    <row r="10" spans="1:30" ht="15" customHeight="1">
      <c r="B10" s="1905" t="s">
        <v>29</v>
      </c>
      <c r="C10" s="1906"/>
      <c r="D10" s="1906"/>
      <c r="E10" s="1906"/>
      <c r="F10" s="1907"/>
      <c r="G10" s="1907"/>
      <c r="H10" s="1698"/>
      <c r="I10" s="347">
        <v>4</v>
      </c>
      <c r="J10" s="343" t="s">
        <v>30</v>
      </c>
      <c r="K10" s="343">
        <v>3</v>
      </c>
      <c r="M10" s="1922" t="s">
        <v>170</v>
      </c>
      <c r="N10" s="1917" t="s">
        <v>543</v>
      </c>
      <c r="O10" s="1923"/>
      <c r="P10" s="1924"/>
      <c r="Q10" s="1919" t="s">
        <v>854</v>
      </c>
      <c r="R10" s="1920"/>
      <c r="S10" s="1926"/>
      <c r="T10" s="1927" t="s">
        <v>1010</v>
      </c>
      <c r="U10" s="1919" t="s">
        <v>850</v>
      </c>
      <c r="V10" s="1928" t="s">
        <v>352</v>
      </c>
      <c r="W10" s="1919" t="s">
        <v>850</v>
      </c>
      <c r="X10" s="1920" t="s">
        <v>354</v>
      </c>
      <c r="Y10" s="1919" t="s">
        <v>850</v>
      </c>
      <c r="Z10" s="1920" t="s">
        <v>58</v>
      </c>
      <c r="AA10" s="1919" t="s">
        <v>850</v>
      </c>
      <c r="AB10" s="1920" t="s">
        <v>59</v>
      </c>
    </row>
    <row r="11" spans="1:30" ht="15" customHeight="1">
      <c r="B11" s="1908" t="s">
        <v>31</v>
      </c>
      <c r="C11" s="1899" t="s">
        <v>1609</v>
      </c>
      <c r="D11" s="1900"/>
      <c r="E11" s="2427" t="s">
        <v>1603</v>
      </c>
      <c r="F11" s="2428"/>
      <c r="G11" s="1901" t="s">
        <v>1523</v>
      </c>
      <c r="H11" s="1698"/>
      <c r="I11" s="371">
        <v>14</v>
      </c>
      <c r="J11" s="39"/>
      <c r="K11" s="27"/>
      <c r="L11" s="27"/>
      <c r="M11" s="1916" t="s">
        <v>544</v>
      </c>
      <c r="N11" s="1917" t="s">
        <v>545</v>
      </c>
      <c r="O11" s="1929" t="s">
        <v>546</v>
      </c>
      <c r="P11" s="1924"/>
      <c r="Q11" s="1919" t="s">
        <v>854</v>
      </c>
      <c r="R11" s="224"/>
      <c r="S11" s="1919"/>
      <c r="T11" s="157"/>
      <c r="U11" s="1919" t="s">
        <v>850</v>
      </c>
      <c r="V11" s="224">
        <v>365</v>
      </c>
      <c r="W11" s="1919" t="s">
        <v>850</v>
      </c>
      <c r="X11" s="224">
        <v>260</v>
      </c>
      <c r="Y11" s="1919" t="s">
        <v>850</v>
      </c>
      <c r="Z11" s="224">
        <v>245.3</v>
      </c>
      <c r="AA11" s="1919" t="s">
        <v>850</v>
      </c>
      <c r="AB11" s="224">
        <v>241.6</v>
      </c>
    </row>
    <row r="12" spans="1:30" ht="15" customHeight="1">
      <c r="B12" s="1909" t="s">
        <v>60</v>
      </c>
      <c r="C12" s="1902"/>
      <c r="D12" s="1903"/>
      <c r="E12" s="2429">
        <v>2</v>
      </c>
      <c r="F12" s="2430"/>
      <c r="G12" s="1904" t="s">
        <v>1524</v>
      </c>
      <c r="H12" s="1698"/>
      <c r="I12" s="349">
        <v>8</v>
      </c>
      <c r="J12" s="309"/>
      <c r="M12" s="1916" t="s">
        <v>547</v>
      </c>
      <c r="N12" s="1917" t="s">
        <v>548</v>
      </c>
      <c r="O12" s="1929" t="s">
        <v>546</v>
      </c>
      <c r="P12" s="1924"/>
      <c r="Q12" s="1919" t="s">
        <v>854</v>
      </c>
      <c r="R12" s="224"/>
      <c r="S12" s="1919"/>
      <c r="T12" s="157"/>
      <c r="U12" s="1919" t="s">
        <v>850</v>
      </c>
      <c r="V12" s="224">
        <v>0</v>
      </c>
      <c r="W12" s="1919" t="s">
        <v>850</v>
      </c>
      <c r="X12" s="224">
        <v>27.7</v>
      </c>
      <c r="Y12" s="1919" t="s">
        <v>850</v>
      </c>
      <c r="Z12" s="224">
        <v>32</v>
      </c>
      <c r="AA12" s="1919" t="s">
        <v>850</v>
      </c>
      <c r="AB12" s="224">
        <v>10</v>
      </c>
    </row>
    <row r="13" spans="1:30" ht="15" customHeight="1">
      <c r="B13" s="1910" t="s">
        <v>32</v>
      </c>
      <c r="C13" s="1899" t="s">
        <v>1609</v>
      </c>
      <c r="D13" s="1900"/>
      <c r="E13" s="2427" t="s">
        <v>1604</v>
      </c>
      <c r="F13" s="2428"/>
      <c r="G13" s="1901" t="s">
        <v>1523</v>
      </c>
      <c r="H13" s="1698"/>
      <c r="I13" s="144">
        <v>15</v>
      </c>
      <c r="J13" s="39"/>
      <c r="K13" s="39"/>
      <c r="L13" s="27"/>
      <c r="M13" s="1916" t="s">
        <v>549</v>
      </c>
      <c r="N13" s="1917" t="s">
        <v>550</v>
      </c>
      <c r="O13" s="1929" t="s">
        <v>546</v>
      </c>
      <c r="P13" s="1924"/>
      <c r="Q13" s="1919" t="s">
        <v>854</v>
      </c>
      <c r="R13" s="224"/>
      <c r="S13" s="1919"/>
      <c r="T13" s="157"/>
      <c r="U13" s="1919" t="s">
        <v>850</v>
      </c>
      <c r="V13" s="224">
        <v>36.6</v>
      </c>
      <c r="W13" s="1919" t="s">
        <v>850</v>
      </c>
      <c r="X13" s="224">
        <v>18.2</v>
      </c>
      <c r="Y13" s="1919" t="s">
        <v>850</v>
      </c>
      <c r="Z13" s="224">
        <v>17.2</v>
      </c>
      <c r="AA13" s="1919" t="s">
        <v>850</v>
      </c>
      <c r="AB13" s="224">
        <v>15</v>
      </c>
    </row>
    <row r="14" spans="1:30" ht="15" customHeight="1">
      <c r="B14" s="1909" t="s">
        <v>551</v>
      </c>
      <c r="C14" s="1902"/>
      <c r="D14" s="1903"/>
      <c r="E14" s="2429">
        <v>3</v>
      </c>
      <c r="F14" s="2430"/>
      <c r="G14" s="1904" t="s">
        <v>1524</v>
      </c>
      <c r="H14" s="1947"/>
      <c r="I14" s="316">
        <v>11</v>
      </c>
      <c r="J14" s="366" t="s">
        <v>552</v>
      </c>
      <c r="K14" s="367">
        <v>0</v>
      </c>
      <c r="M14" s="1916" t="s">
        <v>553</v>
      </c>
      <c r="N14" s="1917" t="s">
        <v>554</v>
      </c>
      <c r="O14" s="1929" t="s">
        <v>546</v>
      </c>
      <c r="P14" s="1924"/>
      <c r="Q14" s="1919"/>
      <c r="R14" s="225">
        <v>0</v>
      </c>
      <c r="S14" s="1919"/>
      <c r="T14" s="157"/>
      <c r="U14" s="1919"/>
      <c r="V14" s="225">
        <v>401.6</v>
      </c>
      <c r="W14" s="1919"/>
      <c r="X14" s="225">
        <v>305.89999999999998</v>
      </c>
      <c r="Y14" s="1919"/>
      <c r="Z14" s="225">
        <v>294.5</v>
      </c>
      <c r="AA14" s="1919"/>
      <c r="AB14" s="225">
        <v>266.60000000000002</v>
      </c>
    </row>
    <row r="15" spans="1:30" ht="15" customHeight="1">
      <c r="B15" s="385"/>
      <c r="C15" s="1912"/>
      <c r="D15" s="1913"/>
      <c r="E15" s="1913"/>
      <c r="F15" s="1914"/>
      <c r="G15" s="1914"/>
      <c r="H15" s="33"/>
      <c r="I15" s="1911" t="s">
        <v>33</v>
      </c>
      <c r="J15" s="158" t="s">
        <v>555</v>
      </c>
      <c r="K15" s="372">
        <v>0</v>
      </c>
      <c r="L15" s="27"/>
      <c r="M15" s="1930" t="s">
        <v>556</v>
      </c>
      <c r="N15" s="933" t="s">
        <v>557</v>
      </c>
      <c r="O15" s="934" t="s">
        <v>546</v>
      </c>
      <c r="P15" s="1931"/>
      <c r="Q15" s="935" t="s">
        <v>850</v>
      </c>
      <c r="R15" s="936">
        <v>0</v>
      </c>
      <c r="S15" s="935"/>
      <c r="T15" s="936">
        <v>4200</v>
      </c>
      <c r="U15" s="935" t="s">
        <v>850</v>
      </c>
      <c r="V15" s="936">
        <v>5542</v>
      </c>
      <c r="W15" s="935" t="s">
        <v>850</v>
      </c>
      <c r="X15" s="936">
        <v>4221</v>
      </c>
      <c r="Y15" s="935" t="s">
        <v>850</v>
      </c>
      <c r="Z15" s="936">
        <v>236</v>
      </c>
      <c r="AA15" s="935" t="s">
        <v>850</v>
      </c>
      <c r="AB15" s="936">
        <v>1040</v>
      </c>
    </row>
    <row r="16" spans="1:30" ht="15" customHeight="1">
      <c r="F16" s="309"/>
      <c r="G16" s="309"/>
      <c r="H16" s="309"/>
      <c r="I16" s="347">
        <v>2</v>
      </c>
      <c r="J16" s="309"/>
      <c r="M16" s="1916" t="s">
        <v>410</v>
      </c>
      <c r="N16" s="1932" t="s">
        <v>411</v>
      </c>
      <c r="O16" s="1929"/>
      <c r="P16" s="1924"/>
      <c r="Q16" s="1919"/>
      <c r="R16" s="135"/>
      <c r="S16" s="1919"/>
      <c r="T16" s="242"/>
      <c r="U16" s="1919"/>
      <c r="V16" s="480" t="s">
        <v>412</v>
      </c>
      <c r="W16" s="1919"/>
      <c r="X16" s="480" t="s">
        <v>412</v>
      </c>
      <c r="Y16" s="1919"/>
      <c r="Z16" s="480" t="s">
        <v>412</v>
      </c>
      <c r="AA16" s="1919"/>
      <c r="AB16" s="480" t="s">
        <v>412</v>
      </c>
    </row>
    <row r="17" spans="2:28" ht="15" customHeight="1">
      <c r="F17" s="309"/>
      <c r="G17" s="309"/>
      <c r="H17" s="309"/>
      <c r="I17" s="345" t="s">
        <v>34</v>
      </c>
      <c r="J17" s="309"/>
      <c r="L17" s="305"/>
      <c r="M17" s="1916" t="s">
        <v>413</v>
      </c>
      <c r="N17" s="931" t="s">
        <v>1525</v>
      </c>
      <c r="O17" s="932" t="s">
        <v>1526</v>
      </c>
      <c r="P17" s="1933"/>
      <c r="Q17" s="926" t="s">
        <v>850</v>
      </c>
      <c r="R17" s="925">
        <v>0</v>
      </c>
      <c r="S17" s="926"/>
      <c r="T17" s="925">
        <v>15</v>
      </c>
      <c r="U17" s="926" t="s">
        <v>850</v>
      </c>
      <c r="V17" s="925">
        <v>13.8</v>
      </c>
      <c r="W17" s="926" t="s">
        <v>850</v>
      </c>
      <c r="X17" s="925">
        <v>13.8</v>
      </c>
      <c r="Y17" s="926" t="s">
        <v>850</v>
      </c>
      <c r="Z17" s="925">
        <v>0.8</v>
      </c>
      <c r="AA17" s="926" t="s">
        <v>850</v>
      </c>
      <c r="AB17" s="925">
        <v>3.899999999999999</v>
      </c>
    </row>
    <row r="18" spans="2:28">
      <c r="B18" s="305"/>
      <c r="F18" s="309"/>
      <c r="G18" s="309"/>
      <c r="H18" s="309"/>
      <c r="I18" s="347">
        <v>16</v>
      </c>
      <c r="J18" s="309"/>
      <c r="L18" s="351"/>
      <c r="M18" s="1916" t="s">
        <v>414</v>
      </c>
      <c r="N18" s="1934" t="s">
        <v>948</v>
      </c>
      <c r="O18" s="1935"/>
      <c r="P18" s="1901"/>
      <c r="Q18" s="1936"/>
      <c r="R18" s="420"/>
      <c r="S18" s="1936"/>
      <c r="T18" s="420"/>
      <c r="U18" s="1936"/>
      <c r="V18" s="927"/>
      <c r="W18" s="928"/>
      <c r="X18" s="927"/>
      <c r="Y18" s="928"/>
      <c r="Z18" s="927"/>
      <c r="AA18" s="928"/>
      <c r="AB18" s="927"/>
    </row>
    <row r="19" spans="2:28">
      <c r="C19" s="146"/>
      <c r="D19" s="27"/>
      <c r="E19" s="27"/>
      <c r="F19" s="27"/>
      <c r="G19" s="27"/>
      <c r="H19" s="27"/>
      <c r="I19" s="27"/>
      <c r="J19" s="27"/>
      <c r="K19" s="27"/>
      <c r="L19" s="27"/>
      <c r="M19" s="1937"/>
      <c r="N19" s="1938"/>
      <c r="O19" s="1939" t="s">
        <v>1603</v>
      </c>
      <c r="P19" s="1940" t="s">
        <v>558</v>
      </c>
      <c r="Q19" s="1941" t="s">
        <v>854</v>
      </c>
      <c r="R19" s="1942"/>
      <c r="S19" s="1941"/>
      <c r="T19" s="1943"/>
      <c r="U19" s="1941" t="s">
        <v>850</v>
      </c>
      <c r="V19" s="929">
        <v>0.8</v>
      </c>
      <c r="W19" s="930" t="s">
        <v>850</v>
      </c>
      <c r="X19" s="929">
        <v>0.8</v>
      </c>
      <c r="Y19" s="930" t="s">
        <v>850</v>
      </c>
      <c r="Z19" s="929">
        <v>0</v>
      </c>
      <c r="AA19" s="930" t="s">
        <v>850</v>
      </c>
      <c r="AB19" s="929">
        <v>0</v>
      </c>
    </row>
    <row r="20" spans="2:28">
      <c r="C20" s="146"/>
      <c r="D20" s="27"/>
      <c r="E20" s="27"/>
      <c r="F20" s="27"/>
      <c r="G20" s="27"/>
      <c r="H20" s="27"/>
      <c r="I20" s="27"/>
      <c r="J20" s="27"/>
      <c r="K20" s="27"/>
      <c r="L20" s="27"/>
      <c r="M20" s="1937"/>
      <c r="N20" s="1938"/>
      <c r="O20" s="1939"/>
      <c r="P20" s="1940" t="s">
        <v>559</v>
      </c>
      <c r="Q20" s="1941" t="s">
        <v>854</v>
      </c>
      <c r="R20" s="1942"/>
      <c r="S20" s="1941"/>
      <c r="T20" s="1943"/>
      <c r="U20" s="1941" t="s">
        <v>850</v>
      </c>
      <c r="V20" s="929">
        <v>1</v>
      </c>
      <c r="W20" s="930" t="s">
        <v>850</v>
      </c>
      <c r="X20" s="929">
        <v>1</v>
      </c>
      <c r="Y20" s="930" t="s">
        <v>850</v>
      </c>
      <c r="Z20" s="929">
        <v>0</v>
      </c>
      <c r="AA20" s="930" t="s">
        <v>850</v>
      </c>
      <c r="AB20" s="929">
        <v>0.3</v>
      </c>
    </row>
    <row r="21" spans="2:28">
      <c r="C21" s="146"/>
      <c r="D21" s="27"/>
      <c r="E21" s="27"/>
      <c r="F21" s="27"/>
      <c r="G21" s="27"/>
      <c r="H21" s="27"/>
      <c r="I21" s="27"/>
      <c r="J21" s="27"/>
      <c r="K21" s="27"/>
      <c r="L21" s="27"/>
      <c r="M21" s="1937"/>
      <c r="N21" s="1938"/>
      <c r="O21" s="1939"/>
      <c r="P21" s="1940" t="s">
        <v>560</v>
      </c>
      <c r="Q21" s="1941" t="s">
        <v>854</v>
      </c>
      <c r="R21" s="1942"/>
      <c r="S21" s="1941"/>
      <c r="T21" s="1943"/>
      <c r="U21" s="1941" t="s">
        <v>850</v>
      </c>
      <c r="V21" s="929">
        <v>1</v>
      </c>
      <c r="W21" s="930" t="s">
        <v>850</v>
      </c>
      <c r="X21" s="929">
        <v>1</v>
      </c>
      <c r="Y21" s="930" t="s">
        <v>850</v>
      </c>
      <c r="Z21" s="929">
        <v>0.8</v>
      </c>
      <c r="AA21" s="930" t="s">
        <v>850</v>
      </c>
      <c r="AB21" s="929">
        <v>0.3</v>
      </c>
    </row>
    <row r="22" spans="2:28">
      <c r="M22" s="1937"/>
      <c r="N22" s="1938"/>
      <c r="O22" s="1939"/>
      <c r="P22" s="1940" t="s">
        <v>561</v>
      </c>
      <c r="Q22" s="1941" t="s">
        <v>854</v>
      </c>
      <c r="R22" s="1942"/>
      <c r="S22" s="1941"/>
      <c r="T22" s="1943"/>
      <c r="U22" s="1941" t="s">
        <v>850</v>
      </c>
      <c r="V22" s="929">
        <v>1</v>
      </c>
      <c r="W22" s="930" t="s">
        <v>850</v>
      </c>
      <c r="X22" s="929">
        <v>1</v>
      </c>
      <c r="Y22" s="930" t="s">
        <v>850</v>
      </c>
      <c r="Z22" s="929">
        <v>0</v>
      </c>
      <c r="AA22" s="930" t="s">
        <v>850</v>
      </c>
      <c r="AB22" s="929">
        <v>0.3</v>
      </c>
    </row>
    <row r="23" spans="2:28">
      <c r="C23" s="5"/>
      <c r="D23" s="5"/>
      <c r="E23" s="5"/>
      <c r="M23" s="1937"/>
      <c r="N23" s="1938"/>
      <c r="O23" s="1939"/>
      <c r="P23" s="1940" t="s">
        <v>562</v>
      </c>
      <c r="Q23" s="1941" t="s">
        <v>854</v>
      </c>
      <c r="R23" s="1942"/>
      <c r="S23" s="1941"/>
      <c r="T23" s="1943"/>
      <c r="U23" s="1941" t="s">
        <v>850</v>
      </c>
      <c r="V23" s="929">
        <v>1</v>
      </c>
      <c r="W23" s="930" t="s">
        <v>850</v>
      </c>
      <c r="X23" s="929">
        <v>1</v>
      </c>
      <c r="Y23" s="930" t="s">
        <v>850</v>
      </c>
      <c r="Z23" s="929">
        <v>0</v>
      </c>
      <c r="AA23" s="930" t="s">
        <v>850</v>
      </c>
      <c r="AB23" s="929">
        <v>0.3</v>
      </c>
    </row>
    <row r="24" spans="2:28">
      <c r="C24" s="10"/>
      <c r="D24" s="14"/>
      <c r="E24" s="10"/>
      <c r="F24" s="162"/>
      <c r="G24" s="10"/>
      <c r="H24" s="10"/>
      <c r="I24" s="159"/>
      <c r="J24" s="265"/>
      <c r="K24" s="159"/>
      <c r="L24" s="44"/>
      <c r="M24" s="1937"/>
      <c r="N24" s="1938"/>
      <c r="O24" s="1939"/>
      <c r="P24" s="1940" t="s">
        <v>563</v>
      </c>
      <c r="Q24" s="1941" t="s">
        <v>854</v>
      </c>
      <c r="R24" s="1942"/>
      <c r="S24" s="1941"/>
      <c r="T24" s="1943"/>
      <c r="U24" s="1941" t="s">
        <v>850</v>
      </c>
      <c r="V24" s="929">
        <v>1</v>
      </c>
      <c r="W24" s="930" t="s">
        <v>850</v>
      </c>
      <c r="X24" s="929">
        <v>1</v>
      </c>
      <c r="Y24" s="930" t="s">
        <v>850</v>
      </c>
      <c r="Z24" s="929">
        <v>0</v>
      </c>
      <c r="AA24" s="930" t="s">
        <v>850</v>
      </c>
      <c r="AB24" s="929">
        <v>0.3</v>
      </c>
    </row>
    <row r="25" spans="2:28">
      <c r="C25" s="10"/>
      <c r="D25" s="10"/>
      <c r="E25" s="10"/>
      <c r="F25" s="160"/>
      <c r="G25" s="10"/>
      <c r="H25" s="10"/>
      <c r="I25" s="10"/>
      <c r="J25" s="13"/>
      <c r="K25" s="10"/>
      <c r="L25" s="44"/>
      <c r="M25" s="1937"/>
      <c r="N25" s="1938"/>
      <c r="O25" s="1939"/>
      <c r="P25" s="1940" t="s">
        <v>564</v>
      </c>
      <c r="Q25" s="1941" t="s">
        <v>854</v>
      </c>
      <c r="R25" s="1942"/>
      <c r="S25" s="1941"/>
      <c r="T25" s="1943"/>
      <c r="U25" s="1941" t="s">
        <v>850</v>
      </c>
      <c r="V25" s="929">
        <v>1</v>
      </c>
      <c r="W25" s="930" t="s">
        <v>850</v>
      </c>
      <c r="X25" s="929">
        <v>1</v>
      </c>
      <c r="Y25" s="930" t="s">
        <v>850</v>
      </c>
      <c r="Z25" s="929">
        <v>0</v>
      </c>
      <c r="AA25" s="930" t="s">
        <v>850</v>
      </c>
      <c r="AB25" s="929">
        <v>0.3</v>
      </c>
    </row>
    <row r="26" spans="2:28">
      <c r="C26" s="305"/>
      <c r="D26" s="305"/>
      <c r="E26" s="10"/>
      <c r="F26" s="305"/>
      <c r="G26" s="305"/>
      <c r="H26" s="305"/>
      <c r="I26" s="10"/>
      <c r="J26" s="13"/>
      <c r="K26" s="10"/>
      <c r="L26" s="305"/>
      <c r="M26" s="1937"/>
      <c r="N26" s="1938"/>
      <c r="O26" s="1939"/>
      <c r="P26" s="1940" t="s">
        <v>565</v>
      </c>
      <c r="Q26" s="1941" t="s">
        <v>854</v>
      </c>
      <c r="R26" s="1942"/>
      <c r="S26" s="1941"/>
      <c r="T26" s="1943"/>
      <c r="U26" s="1941" t="s">
        <v>850</v>
      </c>
      <c r="V26" s="929">
        <v>1</v>
      </c>
      <c r="W26" s="930" t="s">
        <v>850</v>
      </c>
      <c r="X26" s="929">
        <v>1</v>
      </c>
      <c r="Y26" s="930" t="s">
        <v>850</v>
      </c>
      <c r="Z26" s="929">
        <v>0</v>
      </c>
      <c r="AA26" s="930" t="s">
        <v>850</v>
      </c>
      <c r="AB26" s="929">
        <v>0.3</v>
      </c>
    </row>
    <row r="27" spans="2:28">
      <c r="C27" s="10"/>
      <c r="D27" s="10"/>
      <c r="E27" s="10"/>
      <c r="F27" s="10"/>
      <c r="G27" s="7"/>
      <c r="H27" s="10"/>
      <c r="I27" s="10"/>
      <c r="J27" s="13"/>
      <c r="K27" s="10"/>
      <c r="L27" s="305"/>
      <c r="M27" s="1937"/>
      <c r="N27" s="1938"/>
      <c r="O27" s="1939"/>
      <c r="P27" s="1940" t="s">
        <v>566</v>
      </c>
      <c r="Q27" s="1941" t="s">
        <v>854</v>
      </c>
      <c r="R27" s="1942"/>
      <c r="S27" s="1941"/>
      <c r="T27" s="1943"/>
      <c r="U27" s="1941" t="s">
        <v>850</v>
      </c>
      <c r="V27" s="929">
        <v>1</v>
      </c>
      <c r="W27" s="930" t="s">
        <v>850</v>
      </c>
      <c r="X27" s="929">
        <v>1</v>
      </c>
      <c r="Y27" s="930" t="s">
        <v>850</v>
      </c>
      <c r="Z27" s="929">
        <v>0</v>
      </c>
      <c r="AA27" s="930" t="s">
        <v>850</v>
      </c>
      <c r="AB27" s="929">
        <v>0.3</v>
      </c>
    </row>
    <row r="28" spans="2:28">
      <c r="C28" s="10"/>
      <c r="D28" s="10"/>
      <c r="E28" s="10"/>
      <c r="F28" s="7"/>
      <c r="G28" s="7"/>
      <c r="H28" s="12"/>
      <c r="I28" s="10"/>
      <c r="J28" s="13"/>
      <c r="K28" s="10"/>
      <c r="L28" s="305"/>
      <c r="M28" s="1937"/>
      <c r="N28" s="1938"/>
      <c r="O28" s="1939"/>
      <c r="P28" s="1940" t="s">
        <v>567</v>
      </c>
      <c r="Q28" s="1941" t="s">
        <v>854</v>
      </c>
      <c r="R28" s="1942"/>
      <c r="S28" s="1941"/>
      <c r="T28" s="1943"/>
      <c r="U28" s="1941" t="s">
        <v>850</v>
      </c>
      <c r="V28" s="929">
        <v>1</v>
      </c>
      <c r="W28" s="930" t="s">
        <v>850</v>
      </c>
      <c r="X28" s="929">
        <v>1</v>
      </c>
      <c r="Y28" s="930" t="s">
        <v>850</v>
      </c>
      <c r="Z28" s="929">
        <v>0</v>
      </c>
      <c r="AA28" s="930" t="s">
        <v>850</v>
      </c>
      <c r="AB28" s="929">
        <v>0.3</v>
      </c>
    </row>
    <row r="29" spans="2:28">
      <c r="C29" s="10"/>
      <c r="D29" s="10"/>
      <c r="E29" s="10"/>
      <c r="F29" s="58"/>
      <c r="G29" s="58"/>
      <c r="H29" s="16"/>
      <c r="I29" s="161"/>
      <c r="J29" s="373"/>
      <c r="K29" s="161"/>
      <c r="L29" s="305"/>
      <c r="M29" s="1937"/>
      <c r="N29" s="1938"/>
      <c r="O29" s="1939"/>
      <c r="P29" s="1940" t="s">
        <v>568</v>
      </c>
      <c r="Q29" s="1941" t="s">
        <v>854</v>
      </c>
      <c r="R29" s="1942"/>
      <c r="S29" s="1941"/>
      <c r="T29" s="1943"/>
      <c r="U29" s="1941" t="s">
        <v>850</v>
      </c>
      <c r="V29" s="929">
        <v>1</v>
      </c>
      <c r="W29" s="930" t="s">
        <v>850</v>
      </c>
      <c r="X29" s="929">
        <v>1</v>
      </c>
      <c r="Y29" s="930" t="s">
        <v>850</v>
      </c>
      <c r="Z29" s="929">
        <v>0</v>
      </c>
      <c r="AA29" s="930" t="s">
        <v>850</v>
      </c>
      <c r="AB29" s="929">
        <v>0.3</v>
      </c>
    </row>
    <row r="30" spans="2:28">
      <c r="C30" s="162"/>
      <c r="D30" s="10"/>
      <c r="E30" s="10"/>
      <c r="F30" s="3"/>
      <c r="G30" s="58"/>
      <c r="H30" s="10"/>
      <c r="M30" s="1937"/>
      <c r="N30" s="1938"/>
      <c r="O30" s="1939" t="s">
        <v>1604</v>
      </c>
      <c r="P30" s="1940" t="s">
        <v>569</v>
      </c>
      <c r="Q30" s="1941" t="s">
        <v>854</v>
      </c>
      <c r="R30" s="1942"/>
      <c r="S30" s="1941"/>
      <c r="T30" s="1943"/>
      <c r="U30" s="1941" t="s">
        <v>850</v>
      </c>
      <c r="V30" s="929">
        <v>1</v>
      </c>
      <c r="W30" s="930" t="s">
        <v>850</v>
      </c>
      <c r="X30" s="929">
        <v>1</v>
      </c>
      <c r="Y30" s="930" t="s">
        <v>850</v>
      </c>
      <c r="Z30" s="929">
        <v>0</v>
      </c>
      <c r="AA30" s="930" t="s">
        <v>850</v>
      </c>
      <c r="AB30" s="929">
        <v>0.3</v>
      </c>
    </row>
    <row r="31" spans="2:28">
      <c r="C31" s="12"/>
      <c r="D31" s="14"/>
      <c r="E31" s="14"/>
      <c r="F31" s="14"/>
      <c r="G31" s="14"/>
      <c r="H31" s="14"/>
      <c r="M31" s="1937"/>
      <c r="N31" s="1938"/>
      <c r="O31" s="1939"/>
      <c r="P31" s="1940" t="s">
        <v>558</v>
      </c>
      <c r="Q31" s="1941" t="s">
        <v>854</v>
      </c>
      <c r="R31" s="1942"/>
      <c r="S31" s="1941"/>
      <c r="T31" s="1943"/>
      <c r="U31" s="1941" t="s">
        <v>850</v>
      </c>
      <c r="V31" s="929">
        <v>1</v>
      </c>
      <c r="W31" s="930" t="s">
        <v>850</v>
      </c>
      <c r="X31" s="929">
        <v>1</v>
      </c>
      <c r="Y31" s="930" t="s">
        <v>850</v>
      </c>
      <c r="Z31" s="929">
        <v>0</v>
      </c>
      <c r="AA31" s="930" t="s">
        <v>850</v>
      </c>
      <c r="AB31" s="929">
        <v>0.3</v>
      </c>
    </row>
    <row r="32" spans="2:28">
      <c r="C32" s="30"/>
      <c r="D32" s="340"/>
      <c r="E32" s="340"/>
      <c r="F32" s="340"/>
      <c r="G32" s="340"/>
      <c r="H32" s="340"/>
      <c r="M32" s="1937"/>
      <c r="N32" s="1938"/>
      <c r="O32" s="1939"/>
      <c r="P32" s="1940" t="s">
        <v>559</v>
      </c>
      <c r="Q32" s="1941" t="s">
        <v>854</v>
      </c>
      <c r="R32" s="1942"/>
      <c r="S32" s="1941"/>
      <c r="T32" s="1943"/>
      <c r="U32" s="1941" t="s">
        <v>850</v>
      </c>
      <c r="V32" s="929">
        <v>1</v>
      </c>
      <c r="W32" s="930" t="s">
        <v>850</v>
      </c>
      <c r="X32" s="929">
        <v>1</v>
      </c>
      <c r="Y32" s="930" t="s">
        <v>850</v>
      </c>
      <c r="Z32" s="929">
        <v>0</v>
      </c>
      <c r="AA32" s="930" t="s">
        <v>850</v>
      </c>
      <c r="AB32" s="929">
        <v>0.3</v>
      </c>
    </row>
    <row r="33" spans="13:28">
      <c r="M33" s="1937"/>
      <c r="N33" s="1938"/>
      <c r="O33" s="1939"/>
      <c r="P33" s="1940" t="s">
        <v>560</v>
      </c>
      <c r="Q33" s="1941" t="s">
        <v>854</v>
      </c>
      <c r="R33" s="1942"/>
      <c r="S33" s="1941"/>
      <c r="T33" s="1943"/>
      <c r="U33" s="1941" t="s">
        <v>850</v>
      </c>
      <c r="V33" s="1942"/>
      <c r="W33" s="1941"/>
      <c r="X33" s="1942"/>
      <c r="Y33" s="1941"/>
      <c r="Z33" s="1942"/>
      <c r="AA33" s="1941"/>
      <c r="AB33" s="1942"/>
    </row>
    <row r="34" spans="13:28">
      <c r="M34" s="1937"/>
      <c r="N34" s="1938"/>
      <c r="O34" s="1939"/>
      <c r="P34" s="1940" t="s">
        <v>561</v>
      </c>
      <c r="Q34" s="1941" t="s">
        <v>854</v>
      </c>
      <c r="R34" s="1942"/>
      <c r="S34" s="1941"/>
      <c r="T34" s="1943"/>
      <c r="U34" s="1941" t="s">
        <v>850</v>
      </c>
      <c r="V34" s="1942"/>
      <c r="W34" s="1941"/>
      <c r="X34" s="1942"/>
      <c r="Y34" s="1941"/>
      <c r="Z34" s="1942"/>
      <c r="AA34" s="1941"/>
      <c r="AB34" s="1942"/>
    </row>
    <row r="35" spans="13:28">
      <c r="M35" s="1937"/>
      <c r="N35" s="1938"/>
      <c r="O35" s="1939"/>
      <c r="P35" s="1940" t="s">
        <v>562</v>
      </c>
      <c r="Q35" s="1941" t="s">
        <v>854</v>
      </c>
      <c r="R35" s="1942"/>
      <c r="S35" s="1941"/>
      <c r="T35" s="1943"/>
      <c r="U35" s="1941" t="s">
        <v>850</v>
      </c>
      <c r="V35" s="1942"/>
      <c r="W35" s="1941"/>
      <c r="X35" s="1942"/>
      <c r="Y35" s="1941"/>
      <c r="Z35" s="1942"/>
      <c r="AA35" s="1941"/>
      <c r="AB35" s="1942"/>
    </row>
    <row r="36" spans="13:28">
      <c r="M36" s="1937"/>
      <c r="N36" s="1938"/>
      <c r="O36" s="1939"/>
      <c r="P36" s="1940" t="s">
        <v>563</v>
      </c>
      <c r="Q36" s="1941" t="s">
        <v>854</v>
      </c>
      <c r="R36" s="1942"/>
      <c r="S36" s="1941"/>
      <c r="T36" s="1943"/>
      <c r="U36" s="1941" t="s">
        <v>850</v>
      </c>
      <c r="V36" s="1942"/>
      <c r="W36" s="1941"/>
      <c r="X36" s="1942"/>
      <c r="Y36" s="1941"/>
      <c r="Z36" s="1942"/>
      <c r="AA36" s="1941"/>
      <c r="AB36" s="1942"/>
    </row>
    <row r="37" spans="13:28">
      <c r="M37" s="1937"/>
      <c r="N37" s="1938"/>
      <c r="O37" s="1939"/>
      <c r="P37" s="1940" t="s">
        <v>564</v>
      </c>
      <c r="Q37" s="1941" t="s">
        <v>854</v>
      </c>
      <c r="R37" s="1942"/>
      <c r="S37" s="1941"/>
      <c r="T37" s="1943"/>
      <c r="U37" s="1941" t="s">
        <v>850</v>
      </c>
      <c r="V37" s="1942"/>
      <c r="W37" s="1941"/>
      <c r="X37" s="1942"/>
      <c r="Y37" s="1941"/>
      <c r="Z37" s="1942"/>
      <c r="AA37" s="1941"/>
      <c r="AB37" s="1942"/>
    </row>
    <row r="38" spans="13:28">
      <c r="M38" s="1937"/>
      <c r="N38" s="1938"/>
      <c r="O38" s="1939"/>
      <c r="P38" s="1940" t="s">
        <v>565</v>
      </c>
      <c r="Q38" s="1941" t="s">
        <v>854</v>
      </c>
      <c r="R38" s="1942"/>
      <c r="S38" s="1941"/>
      <c r="T38" s="1943"/>
      <c r="U38" s="1941" t="s">
        <v>850</v>
      </c>
      <c r="V38" s="1942"/>
      <c r="W38" s="1941"/>
      <c r="X38" s="1942"/>
      <c r="Y38" s="1941"/>
      <c r="Z38" s="1942"/>
      <c r="AA38" s="1941"/>
      <c r="AB38" s="1942"/>
    </row>
    <row r="39" spans="13:28">
      <c r="M39" s="1937"/>
      <c r="N39" s="1938"/>
      <c r="O39" s="1939"/>
      <c r="P39" s="1940" t="s">
        <v>566</v>
      </c>
      <c r="Q39" s="1941" t="s">
        <v>854</v>
      </c>
      <c r="R39" s="1942"/>
      <c r="S39" s="1941"/>
      <c r="T39" s="1943"/>
      <c r="U39" s="1941" t="s">
        <v>850</v>
      </c>
      <c r="V39" s="1942"/>
      <c r="W39" s="1941"/>
      <c r="X39" s="1942"/>
      <c r="Y39" s="1941"/>
      <c r="Z39" s="1942"/>
      <c r="AA39" s="1941"/>
      <c r="AB39" s="1942"/>
    </row>
    <row r="40" spans="13:28">
      <c r="M40" s="1937"/>
      <c r="N40" s="1938"/>
      <c r="O40" s="1939"/>
      <c r="P40" s="1940" t="s">
        <v>567</v>
      </c>
      <c r="Q40" s="1941" t="s">
        <v>854</v>
      </c>
      <c r="R40" s="1942"/>
      <c r="S40" s="1941"/>
      <c r="T40" s="1943"/>
      <c r="U40" s="1941" t="s">
        <v>850</v>
      </c>
      <c r="V40" s="1942"/>
      <c r="W40" s="1941"/>
      <c r="X40" s="1942"/>
      <c r="Y40" s="1941"/>
      <c r="Z40" s="1942"/>
      <c r="AA40" s="1941"/>
      <c r="AB40" s="1942"/>
    </row>
    <row r="41" spans="13:28">
      <c r="M41" s="1937"/>
      <c r="N41" s="1938"/>
      <c r="O41" s="1939"/>
      <c r="P41" s="1940" t="s">
        <v>568</v>
      </c>
      <c r="Q41" s="1941" t="s">
        <v>854</v>
      </c>
      <c r="R41" s="1942"/>
      <c r="S41" s="1941"/>
      <c r="T41" s="1943"/>
      <c r="U41" s="1941" t="s">
        <v>850</v>
      </c>
      <c r="V41" s="1942"/>
      <c r="W41" s="1941"/>
      <c r="X41" s="1942"/>
      <c r="Y41" s="1941"/>
      <c r="Z41" s="1942"/>
      <c r="AA41" s="1941"/>
      <c r="AB41" s="1942"/>
    </row>
    <row r="42" spans="13:28">
      <c r="M42" s="1944"/>
      <c r="N42" s="1568"/>
      <c r="O42" s="1945"/>
      <c r="P42" s="1904"/>
      <c r="Q42" s="1946"/>
      <c r="R42" s="423"/>
      <c r="S42" s="1946"/>
      <c r="T42" s="423"/>
      <c r="U42" s="1946"/>
      <c r="V42" s="423"/>
      <c r="W42" s="1946"/>
      <c r="X42" s="423"/>
      <c r="Y42" s="1946"/>
      <c r="Z42" s="423"/>
      <c r="AA42" s="1946"/>
      <c r="AB42" s="423"/>
    </row>
  </sheetData>
  <sheetProtection algorithmName="SHA-512" hashValue="+U3qgH8nOaEHUXRKedkgj0kP5z6MWvwU8lmeYl9OoVs5vyvqAC7wPevFm9wTt/pfRWye0i4T1aUh6Pou8uS6NA==" saltValue="UuMvOXlbC1nWW0pQVGbtmg==" spinCount="100000" sheet="1" objects="1" scenarios="1"/>
  <mergeCells count="4">
    <mergeCell ref="E11:F11"/>
    <mergeCell ref="E12:F12"/>
    <mergeCell ref="E13:F13"/>
    <mergeCell ref="E14:F14"/>
  </mergeCells>
  <phoneticPr fontId="4"/>
  <dataValidations count="7">
    <dataValidation type="list" showInputMessage="1" showErrorMessage="1" errorTitle="ﾘｽﾄから選択" error="ﾘｽﾄから選択してください。" promptTitle="職種" prompt="リストから選択してください。" sqref="AB8 R8 V8 X8 Z8" xr:uid="{3DBCF5A1-0827-4625-939F-8E3344F719D6}">
      <formula1>$J$7:$J$10</formula1>
    </dataValidation>
    <dataValidation type="whole" allowBlank="1" showInputMessage="1" showErrorMessage="1" sqref="E12 E14" xr:uid="{A678EB60-9A38-4BD0-A5BC-9B2C73CB4207}">
      <formula1>1</formula1>
      <formula2>12</formula2>
    </dataValidation>
    <dataValidation type="decimal" operator="greaterThanOrEqual" allowBlank="1" showInputMessage="1" showErrorMessage="1" sqref="AB12:AB13 R12:R13 V12:V13 X12:X13 Z12:Z13" xr:uid="{29B1C292-2C05-41C9-9B78-EDE31FEE4798}">
      <formula1>0</formula1>
    </dataValidation>
    <dataValidation type="decimal" allowBlank="1" showInputMessage="1" showErrorMessage="1" sqref="R19:R41 V19:V41 X19:X41 Z19:Z41 AB19:AB41" xr:uid="{1D7914A0-5AEC-4368-A6C6-1D9E9B8896D5}">
      <formula1>0</formula1>
      <formula2>1</formula2>
    </dataValidation>
    <dataValidation type="decimal" operator="greaterThan" allowBlank="1" showInputMessage="1" showErrorMessage="1" sqref="AB11 R11 V11 X11 Z11" xr:uid="{8FAFF874-F6A1-4821-8BC5-4F7AA8B5436A}">
      <formula1>0</formula1>
    </dataValidation>
    <dataValidation type="custom" allowBlank="1" showInputMessage="1" showErrorMessage="1" sqref="AB9:AB10 AB6 R9:R10 R6 V9:V10 V6 X9:X10 X6 Z9:Z10 Z6" xr:uid="{D9672584-53D8-4B6B-9B10-09503128C17E}">
      <formula1>TRIM(R6)&lt;&gt;""</formula1>
    </dataValidation>
    <dataValidation type="whole" allowBlank="1" showInputMessage="1" showErrorMessage="1" sqref="AB7 R7 V7 X7 Z7" xr:uid="{497D1F1E-20A7-4AF5-A262-6DFC44B7C0E2}">
      <formula1>15</formula1>
      <formula2>100</formula2>
    </dataValidation>
  </dataValidations>
  <pageMargins left="0.27" right="0.28999999999999998" top="1" bottom="1" header="0.51200000000000001" footer="0.16"/>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28"/>
  <sheetViews>
    <sheetView showGridLines="0" topLeftCell="A2" zoomScaleNormal="100" zoomScaleSheetLayoutView="100" workbookViewId="0"/>
  </sheetViews>
  <sheetFormatPr defaultRowHeight="13.5"/>
  <cols>
    <col min="1" max="1" width="1.5" style="28" customWidth="1"/>
    <col min="2" max="2" width="1.5" style="10" customWidth="1"/>
    <col min="3" max="3" width="8.625" style="28" customWidth="1"/>
    <col min="4" max="4" width="6.125" style="28" bestFit="1" customWidth="1"/>
    <col min="5" max="5" width="6.625" style="28" customWidth="1"/>
    <col min="6" max="6" width="1.875" style="28" customWidth="1"/>
    <col min="7" max="7" width="2.375" style="28" customWidth="1"/>
    <col min="8" max="8" width="2.75" style="28" hidden="1" customWidth="1"/>
    <col min="9" max="10" width="2.25" style="28" hidden="1" customWidth="1"/>
    <col min="11" max="11" width="4.5" style="28" hidden="1" customWidth="1"/>
    <col min="12" max="12" width="9.25" style="28" hidden="1" customWidth="1"/>
    <col min="13" max="13" width="9" style="352"/>
    <col min="14" max="14" width="2.5" style="75" customWidth="1"/>
    <col min="15" max="15" width="11.125" style="28" bestFit="1" customWidth="1"/>
    <col min="16" max="16" width="2.5" style="75" hidden="1" customWidth="1"/>
    <col min="17" max="17" width="16.75" style="28" hidden="1" customWidth="1"/>
    <col min="18" max="19" width="2.875" style="10" hidden="1" customWidth="1"/>
    <col min="20" max="20" width="2.5" style="75" customWidth="1"/>
    <col min="21" max="21" width="16.75" style="28" customWidth="1"/>
    <col min="22" max="22" width="16.5" style="10" hidden="1" customWidth="1"/>
    <col min="23" max="23" width="16.5" style="10" customWidth="1"/>
    <col min="24" max="26" width="2.875" style="10" customWidth="1"/>
    <col min="27" max="27" width="2.125" style="10" customWidth="1"/>
    <col min="28" max="37" width="2.875" style="10" customWidth="1"/>
    <col min="38" max="38" width="10.75" style="10" customWidth="1"/>
    <col min="39" max="39" width="10.625" style="10" customWidth="1"/>
    <col min="40" max="41" width="9" style="28"/>
    <col min="42" max="42" width="9.875" style="10" bestFit="1" customWidth="1"/>
    <col min="43" max="43" width="9" style="10"/>
    <col min="44" max="16384" width="9" style="28"/>
  </cols>
  <sheetData>
    <row r="1" spans="1:44" ht="17.25" hidden="1">
      <c r="A1" s="179"/>
      <c r="V1" s="1265" t="s">
        <v>357</v>
      </c>
      <c r="W1" s="1266" t="s">
        <v>520</v>
      </c>
    </row>
    <row r="2" spans="1:44" ht="7.5" customHeight="1"/>
    <row r="3" spans="1:44" ht="20.100000000000001" customHeight="1">
      <c r="A3" s="311"/>
      <c r="B3" s="1710" t="s">
        <v>101</v>
      </c>
    </row>
    <row r="4" spans="1:44" ht="6.75" customHeight="1">
      <c r="B4" s="306"/>
      <c r="C4" s="305"/>
    </row>
    <row r="5" spans="1:44" ht="20.100000000000001" customHeight="1">
      <c r="A5" s="163"/>
      <c r="B5" s="164"/>
      <c r="C5" s="198" t="s">
        <v>35</v>
      </c>
      <c r="D5" s="199"/>
      <c r="E5" s="200">
        <f>U14</f>
        <v>15</v>
      </c>
      <c r="N5" s="76"/>
      <c r="P5" s="76"/>
      <c r="T5" s="76"/>
    </row>
    <row r="6" spans="1:44" ht="20.100000000000001" customHeight="1">
      <c r="A6" s="163"/>
      <c r="B6" s="164"/>
      <c r="C6" s="198" t="s">
        <v>36</v>
      </c>
      <c r="D6" s="201"/>
      <c r="E6" s="193">
        <f>U15</f>
        <v>420</v>
      </c>
      <c r="L6" s="10"/>
      <c r="M6" s="353"/>
      <c r="N6" s="76"/>
      <c r="O6" s="10"/>
      <c r="P6" s="76"/>
      <c r="Q6" s="10"/>
      <c r="T6" s="76"/>
      <c r="U6" s="10"/>
      <c r="AN6" s="10"/>
      <c r="AO6" s="10"/>
      <c r="AP6" s="165"/>
      <c r="AR6" s="10"/>
    </row>
    <row r="7" spans="1:44" ht="24.95" customHeight="1">
      <c r="A7" s="63"/>
      <c r="C7" s="63"/>
      <c r="L7" s="150"/>
      <c r="M7" s="202" t="s">
        <v>61</v>
      </c>
      <c r="N7" s="203"/>
      <c r="O7" s="95"/>
      <c r="P7" s="362" t="s">
        <v>854</v>
      </c>
      <c r="Q7" s="204"/>
      <c r="T7" s="362" t="s">
        <v>850</v>
      </c>
      <c r="U7" s="204" t="s">
        <v>1248</v>
      </c>
      <c r="AN7" s="10"/>
      <c r="AO7" s="10"/>
      <c r="AP7" s="156"/>
      <c r="AR7" s="10"/>
    </row>
    <row r="8" spans="1:44" ht="24.95" customHeight="1">
      <c r="B8" s="28"/>
      <c r="D8" s="5"/>
      <c r="E8" s="5"/>
      <c r="F8" s="306"/>
      <c r="G8" s="166"/>
      <c r="H8" s="166"/>
      <c r="I8" s="166"/>
      <c r="L8" s="10"/>
      <c r="M8" s="114" t="s">
        <v>570</v>
      </c>
      <c r="N8" s="1948"/>
      <c r="O8" s="1949" t="s">
        <v>1612</v>
      </c>
      <c r="P8" s="363" t="s">
        <v>854</v>
      </c>
      <c r="Q8" s="205"/>
      <c r="T8" s="363" t="s">
        <v>850</v>
      </c>
      <c r="U8" s="1685" t="s">
        <v>1610</v>
      </c>
      <c r="AN8" s="163"/>
      <c r="AO8" s="163"/>
      <c r="AP8" s="165"/>
      <c r="AQ8" s="163"/>
      <c r="AR8" s="163"/>
    </row>
    <row r="9" spans="1:44" ht="24.95" customHeight="1">
      <c r="C9" s="5"/>
      <c r="D9" s="14"/>
      <c r="E9" s="14"/>
      <c r="F9" s="10"/>
      <c r="G9" s="306"/>
      <c r="H9" s="84"/>
      <c r="I9" s="84"/>
      <c r="L9" s="150"/>
      <c r="M9" s="206"/>
      <c r="N9" s="1950"/>
      <c r="O9" s="1951" t="s">
        <v>571</v>
      </c>
      <c r="P9" s="364" t="s">
        <v>854</v>
      </c>
      <c r="Q9" s="207"/>
      <c r="R9" s="167"/>
      <c r="S9" s="167"/>
      <c r="T9" s="364" t="s">
        <v>850</v>
      </c>
      <c r="U9" s="1686">
        <v>2</v>
      </c>
      <c r="V9" s="167"/>
      <c r="W9" s="167"/>
      <c r="X9" s="167"/>
      <c r="Y9" s="167"/>
      <c r="Z9" s="167"/>
      <c r="AA9" s="167"/>
      <c r="AB9" s="167"/>
      <c r="AC9" s="167"/>
      <c r="AD9" s="167"/>
      <c r="AE9" s="167"/>
      <c r="AF9" s="167"/>
      <c r="AG9" s="167"/>
      <c r="AH9" s="167"/>
      <c r="AI9" s="167"/>
      <c r="AJ9" s="167"/>
      <c r="AK9" s="167"/>
      <c r="AP9" s="156"/>
    </row>
    <row r="10" spans="1:44" ht="24.95" customHeight="1">
      <c r="C10" s="30"/>
      <c r="D10" s="10"/>
      <c r="E10" s="10"/>
      <c r="F10" s="10"/>
      <c r="G10" s="306"/>
      <c r="L10" s="10"/>
      <c r="M10" s="114"/>
      <c r="N10" s="1952"/>
      <c r="O10" s="1951" t="s">
        <v>572</v>
      </c>
      <c r="P10" s="364" t="s">
        <v>854</v>
      </c>
      <c r="Q10" s="207"/>
      <c r="R10" s="167"/>
      <c r="T10" s="364" t="s">
        <v>850</v>
      </c>
      <c r="U10" s="1686">
        <v>25</v>
      </c>
      <c r="X10" s="167"/>
      <c r="AA10" s="167"/>
      <c r="AE10" s="167"/>
      <c r="AH10" s="167"/>
      <c r="AK10" s="167"/>
      <c r="AN10" s="150"/>
      <c r="AO10" s="150"/>
      <c r="AQ10" s="150"/>
    </row>
    <row r="11" spans="1:44" s="27" customFormat="1" ht="24.95" customHeight="1">
      <c r="A11" s="306"/>
      <c r="B11" s="306"/>
      <c r="C11" s="14"/>
      <c r="D11" s="14"/>
      <c r="E11" s="208"/>
      <c r="F11" s="10"/>
      <c r="G11" s="14"/>
      <c r="H11" s="166"/>
      <c r="I11" s="166"/>
      <c r="J11" s="306"/>
      <c r="K11" s="306"/>
      <c r="L11" s="305"/>
      <c r="M11" s="327"/>
      <c r="N11" s="1950"/>
      <c r="O11" s="2070" t="s">
        <v>1706</v>
      </c>
      <c r="P11" s="365" t="s">
        <v>854</v>
      </c>
      <c r="Q11" s="209"/>
      <c r="R11" s="31"/>
      <c r="S11" s="31"/>
      <c r="T11" s="365" t="s">
        <v>850</v>
      </c>
      <c r="U11" s="1687" t="s">
        <v>1611</v>
      </c>
      <c r="V11" s="31"/>
      <c r="W11" s="31"/>
      <c r="X11" s="31"/>
      <c r="Y11" s="31"/>
      <c r="Z11" s="31"/>
      <c r="AA11" s="31"/>
      <c r="AB11" s="31"/>
      <c r="AC11" s="31"/>
      <c r="AD11" s="31"/>
      <c r="AE11" s="31"/>
      <c r="AF11" s="31"/>
      <c r="AG11" s="31"/>
      <c r="AH11" s="31"/>
      <c r="AI11" s="31"/>
      <c r="AJ11" s="31"/>
      <c r="AK11" s="31"/>
      <c r="AL11" s="31"/>
      <c r="AM11" s="31"/>
      <c r="AP11" s="31"/>
      <c r="AQ11" s="31"/>
    </row>
    <row r="12" spans="1:44" ht="24.95" customHeight="1">
      <c r="C12" s="30"/>
      <c r="D12" s="10"/>
      <c r="E12" s="10"/>
      <c r="F12" s="10"/>
      <c r="G12" s="10"/>
      <c r="H12" s="84"/>
      <c r="I12" s="84"/>
      <c r="L12" s="10"/>
      <c r="M12" s="114"/>
      <c r="N12" s="1950"/>
      <c r="O12" s="1951" t="s">
        <v>571</v>
      </c>
      <c r="P12" s="364" t="s">
        <v>854</v>
      </c>
      <c r="Q12" s="207"/>
      <c r="T12" s="364" t="s">
        <v>850</v>
      </c>
      <c r="U12" s="1686">
        <v>3</v>
      </c>
    </row>
    <row r="13" spans="1:44" ht="24.95" customHeight="1">
      <c r="C13" s="12"/>
      <c r="D13" s="14"/>
      <c r="E13" s="14"/>
      <c r="F13" s="10"/>
      <c r="G13" s="10"/>
      <c r="H13" s="10"/>
      <c r="I13" s="366" t="s">
        <v>573</v>
      </c>
      <c r="J13" s="367">
        <v>0</v>
      </c>
      <c r="K13" s="10"/>
      <c r="L13" s="10"/>
      <c r="M13" s="114"/>
      <c r="N13" s="1954"/>
      <c r="O13" s="1953" t="s">
        <v>572</v>
      </c>
      <c r="P13" s="248" t="s">
        <v>854</v>
      </c>
      <c r="Q13" s="210"/>
      <c r="T13" s="248" t="s">
        <v>850</v>
      </c>
      <c r="U13" s="1688">
        <v>10</v>
      </c>
    </row>
    <row r="14" spans="1:44" ht="24.95" customHeight="1">
      <c r="C14" s="30"/>
      <c r="D14" s="340"/>
      <c r="E14" s="340"/>
      <c r="F14" s="16"/>
      <c r="G14" s="14"/>
      <c r="H14" s="10"/>
      <c r="I14" s="366" t="s">
        <v>574</v>
      </c>
      <c r="J14" s="367">
        <v>0</v>
      </c>
      <c r="K14" s="10"/>
      <c r="L14" s="163"/>
      <c r="M14" s="198" t="s">
        <v>1011</v>
      </c>
      <c r="N14" s="211" t="s">
        <v>1012</v>
      </c>
      <c r="O14" s="168"/>
      <c r="P14" s="9" t="s">
        <v>854</v>
      </c>
      <c r="Q14" s="212"/>
      <c r="T14" s="9" t="s">
        <v>850</v>
      </c>
      <c r="U14" s="1599">
        <v>15</v>
      </c>
    </row>
    <row r="15" spans="1:44" ht="24.95" customHeight="1">
      <c r="C15" s="30"/>
      <c r="D15" s="16"/>
      <c r="E15" s="16"/>
      <c r="F15" s="16"/>
      <c r="G15" s="16"/>
      <c r="H15" s="10"/>
      <c r="I15" s="10"/>
      <c r="J15" s="10"/>
      <c r="K15" s="10"/>
      <c r="L15" s="163"/>
      <c r="M15" s="198" t="s">
        <v>1013</v>
      </c>
      <c r="N15" s="211" t="s">
        <v>575</v>
      </c>
      <c r="O15" s="168"/>
      <c r="P15" s="368" t="s">
        <v>854</v>
      </c>
      <c r="Q15" s="213"/>
      <c r="T15" s="368" t="s">
        <v>850</v>
      </c>
      <c r="U15" s="1600">
        <v>420</v>
      </c>
    </row>
    <row r="16" spans="1:44">
      <c r="F16" s="16"/>
      <c r="G16" s="16"/>
      <c r="H16" s="10"/>
      <c r="I16" s="10"/>
      <c r="J16" s="10"/>
      <c r="K16" s="10"/>
      <c r="L16" s="305"/>
      <c r="M16" s="369"/>
    </row>
    <row r="17" spans="2:22" ht="25.5" hidden="1" customHeight="1">
      <c r="B17" s="214" t="e">
        <v>#REF!</v>
      </c>
      <c r="C17" s="57"/>
      <c r="D17" s="57"/>
      <c r="E17" s="57"/>
      <c r="F17" s="57"/>
      <c r="G17" s="97"/>
      <c r="H17" s="10"/>
      <c r="I17" s="10"/>
      <c r="J17" s="10"/>
      <c r="K17" s="10"/>
      <c r="P17" s="76"/>
      <c r="Q17" s="169"/>
      <c r="T17" s="76"/>
      <c r="U17" s="169"/>
    </row>
    <row r="18" spans="2:22" hidden="1">
      <c r="B18" s="215"/>
      <c r="C18" s="216"/>
      <c r="D18" s="216"/>
      <c r="E18" s="216"/>
      <c r="F18" s="216"/>
      <c r="G18" s="217"/>
      <c r="H18" s="10"/>
      <c r="I18" s="10"/>
      <c r="J18" s="10"/>
      <c r="K18" s="10"/>
      <c r="P18" s="76"/>
      <c r="Q18" s="170" t="s">
        <v>850</v>
      </c>
      <c r="T18" s="76"/>
      <c r="U18" s="170">
        <v>37493</v>
      </c>
    </row>
    <row r="19" spans="2:22" hidden="1">
      <c r="B19" s="171" t="e">
        <v>#REF!</v>
      </c>
      <c r="C19" s="16"/>
      <c r="D19" s="16"/>
      <c r="E19" s="16"/>
      <c r="F19" s="16"/>
      <c r="G19" s="218"/>
      <c r="H19" s="10"/>
      <c r="I19" s="10"/>
      <c r="J19" s="10"/>
      <c r="K19" s="10"/>
      <c r="L19" s="305"/>
      <c r="Q19" s="370" t="s">
        <v>850</v>
      </c>
      <c r="U19" s="370" t="s">
        <v>850</v>
      </c>
    </row>
    <row r="20" spans="2:22" hidden="1">
      <c r="B20" s="214" t="e">
        <v>#REF!</v>
      </c>
      <c r="C20" s="57"/>
      <c r="D20" s="57"/>
      <c r="E20" s="57"/>
      <c r="F20" s="57"/>
      <c r="G20" s="97"/>
      <c r="H20" s="10"/>
      <c r="I20" s="10"/>
      <c r="J20" s="10"/>
      <c r="K20" s="10"/>
      <c r="L20" s="10"/>
    </row>
    <row r="21" spans="2:22" hidden="1">
      <c r="C21" s="10"/>
      <c r="D21" s="10"/>
      <c r="E21" s="10"/>
      <c r="F21" s="10"/>
      <c r="G21" s="10"/>
      <c r="H21" s="10"/>
      <c r="I21" s="10"/>
      <c r="J21" s="10"/>
      <c r="K21" s="10"/>
      <c r="L21" s="10"/>
      <c r="Q21" s="170" t="s">
        <v>850</v>
      </c>
      <c r="U21" s="170">
        <v>37509</v>
      </c>
    </row>
    <row r="22" spans="2:22" hidden="1">
      <c r="Q22" s="370" t="s">
        <v>850</v>
      </c>
      <c r="U22" s="370" t="s">
        <v>850</v>
      </c>
    </row>
    <row r="28" spans="2:22">
      <c r="V28" s="10" t="s">
        <v>1527</v>
      </c>
    </row>
  </sheetData>
  <sheetProtection algorithmName="SHA-512" hashValue="buDDHyaus3A0AJViFg+ssjaad+xHxjhyaX7s7tR9Fjws40DOoJtwobciTFZUQBFUjVZ/T3lLv+hCPR2nbUp/2Q==" saltValue="gsckpxh+f8p7STZJfWzNPw==" spinCount="100000" sheet="1" objects="1" scenarios="1"/>
  <phoneticPr fontId="4"/>
  <dataValidations count="6">
    <dataValidation type="whole" allowBlank="1" showInputMessage="1" showErrorMessage="1" sqref="Q8 Q11 U8 U11" xr:uid="{00000000-0002-0000-0B00-000000000000}">
      <formula1>1</formula1>
      <formula2>99</formula2>
    </dataValidation>
    <dataValidation type="whole" allowBlank="1" showInputMessage="1" showErrorMessage="1" sqref="Q9 Q12 U9 U12" xr:uid="{00000000-0002-0000-0B00-000001000000}">
      <formula1>1</formula1>
      <formula2>12</formula2>
    </dataValidation>
    <dataValidation type="whole" allowBlank="1" showInputMessage="1" showErrorMessage="1" sqref="Q10 Q13 U10 U13" xr:uid="{00000000-0002-0000-0B00-000002000000}">
      <formula1>1</formula1>
      <formula2>31</formula2>
    </dataValidation>
    <dataValidation type="decimal" operator="greaterThan" allowBlank="1" showInputMessage="1" showErrorMessage="1" sqref="Q14 U14" xr:uid="{00000000-0002-0000-0B00-000003000000}">
      <formula1>0</formula1>
    </dataValidation>
    <dataValidation type="whole" operator="greaterThan" allowBlank="1" showInputMessage="1" showErrorMessage="1" sqref="Q15 U15" xr:uid="{00000000-0002-0000-0B00-000004000000}">
      <formula1>0</formula1>
    </dataValidation>
    <dataValidation type="custom" allowBlank="1" showInputMessage="1" showErrorMessage="1" sqref="Q7 U7" xr:uid="{00000000-0002-0000-0B00-000005000000}">
      <formula1>TRIM(Q7)&lt;&gt;""</formula1>
    </dataValidation>
  </dataValidations>
  <pageMargins left="0.75" right="0.47" top="1" bottom="1" header="0.51200000000000001" footer="0.17"/>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68"/>
  <sheetViews>
    <sheetView showGridLines="0" topLeftCell="G2" zoomScaleNormal="100" workbookViewId="0"/>
  </sheetViews>
  <sheetFormatPr defaultRowHeight="12"/>
  <cols>
    <col min="1" max="1" width="3.125" style="1348" hidden="1" customWidth="1"/>
    <col min="2" max="2" width="0" style="1348" hidden="1" customWidth="1"/>
    <col min="3" max="3" width="55" style="1348" hidden="1" customWidth="1"/>
    <col min="4" max="5" width="0" style="1348" hidden="1" customWidth="1"/>
    <col min="6" max="6" width="3.625" style="1348" hidden="1" customWidth="1"/>
    <col min="7" max="8" width="2.125" style="1348" customWidth="1"/>
    <col min="9" max="9" width="30" style="1348" customWidth="1"/>
    <col min="10" max="10" width="7" style="1349" bestFit="1" customWidth="1"/>
    <col min="11" max="11" width="3.125" style="1350" customWidth="1"/>
    <col min="12" max="12" width="36.375" style="1350" customWidth="1"/>
    <col min="13" max="13" width="20.75" style="1348" hidden="1" customWidth="1"/>
    <col min="14" max="14" width="20.75" style="1348" customWidth="1"/>
    <col min="15" max="16384" width="9" style="1348"/>
  </cols>
  <sheetData>
    <row r="1" spans="1:14" hidden="1">
      <c r="A1" s="1347"/>
      <c r="B1" s="1347"/>
      <c r="C1" s="1347"/>
      <c r="D1" s="1347"/>
      <c r="E1" s="1347"/>
      <c r="F1" s="1347"/>
      <c r="M1" s="1265" t="s">
        <v>357</v>
      </c>
      <c r="N1" s="1266" t="s">
        <v>520</v>
      </c>
    </row>
    <row r="2" spans="1:14" ht="13.5">
      <c r="H2" s="1711" t="s">
        <v>102</v>
      </c>
      <c r="M2" s="306"/>
      <c r="N2" s="306"/>
    </row>
    <row r="3" spans="1:14" ht="13.5">
      <c r="L3" s="1351"/>
      <c r="M3" s="306"/>
      <c r="N3" s="306"/>
    </row>
    <row r="4" spans="1:14" ht="27" customHeight="1">
      <c r="B4" s="1350" t="s">
        <v>936</v>
      </c>
      <c r="C4" s="1352" t="s">
        <v>937</v>
      </c>
      <c r="D4" s="1350"/>
      <c r="E4" s="1350"/>
      <c r="H4" s="2431" t="s">
        <v>938</v>
      </c>
      <c r="I4" s="2432"/>
      <c r="J4" s="1353"/>
      <c r="K4" s="2435" t="s">
        <v>939</v>
      </c>
      <c r="L4" s="2435"/>
      <c r="M4" s="306"/>
      <c r="N4" s="306"/>
    </row>
    <row r="5" spans="1:14" ht="27" customHeight="1">
      <c r="B5" s="1354" t="s">
        <v>940</v>
      </c>
      <c r="C5" s="1355" t="s">
        <v>941</v>
      </c>
      <c r="D5" s="1354" t="s">
        <v>942</v>
      </c>
      <c r="E5" s="1354" t="s">
        <v>943</v>
      </c>
      <c r="H5" s="2433"/>
      <c r="I5" s="2434"/>
      <c r="J5" s="1356"/>
      <c r="K5" s="2435" t="s">
        <v>756</v>
      </c>
      <c r="L5" s="2435"/>
      <c r="M5" s="306"/>
      <c r="N5" s="306"/>
    </row>
    <row r="6" spans="1:14" ht="27" customHeight="1">
      <c r="B6" s="1357" t="s">
        <v>944</v>
      </c>
      <c r="C6" s="1355"/>
      <c r="D6" s="1354"/>
      <c r="E6" s="1358"/>
      <c r="H6" s="1359" t="s">
        <v>945</v>
      </c>
      <c r="I6" s="639"/>
      <c r="J6" s="639"/>
      <c r="K6" s="1360"/>
      <c r="L6" s="676"/>
      <c r="M6" s="306"/>
      <c r="N6" s="306"/>
    </row>
    <row r="7" spans="1:14" ht="27" customHeight="1">
      <c r="B7" s="1361"/>
      <c r="C7" s="1355" t="s">
        <v>946</v>
      </c>
      <c r="D7" s="1362">
        <v>0.19</v>
      </c>
      <c r="E7" s="1358">
        <v>103</v>
      </c>
      <c r="H7" s="1359"/>
      <c r="I7" s="1363" t="s">
        <v>292</v>
      </c>
      <c r="J7" s="1364"/>
      <c r="K7" s="1522" t="str">
        <f>IF(L7="","※","")</f>
        <v/>
      </c>
      <c r="L7" s="1511">
        <v>20000</v>
      </c>
      <c r="M7" s="306"/>
      <c r="N7" s="306"/>
    </row>
    <row r="8" spans="1:14" ht="27" customHeight="1">
      <c r="B8" s="1365"/>
      <c r="C8" s="1355" t="s">
        <v>293</v>
      </c>
      <c r="D8" s="1362">
        <v>0.21</v>
      </c>
      <c r="E8" s="1358">
        <v>15</v>
      </c>
      <c r="H8" s="1359"/>
      <c r="I8" s="1366" t="s">
        <v>294</v>
      </c>
      <c r="J8" s="639"/>
      <c r="K8" s="1523" t="str">
        <f>IF(L8="","※","")</f>
        <v/>
      </c>
      <c r="L8" s="1512">
        <v>600</v>
      </c>
      <c r="M8" s="306"/>
      <c r="N8" s="306"/>
    </row>
    <row r="9" spans="1:14" ht="27" customHeight="1">
      <c r="B9" s="1365"/>
      <c r="C9" s="1355" t="s">
        <v>295</v>
      </c>
      <c r="D9" s="1362">
        <v>0.19</v>
      </c>
      <c r="E9" s="1358">
        <v>11</v>
      </c>
      <c r="H9" s="1359"/>
      <c r="I9" s="1367" t="s">
        <v>296</v>
      </c>
      <c r="J9" s="1368"/>
      <c r="K9" s="1523"/>
      <c r="L9" s="1513">
        <v>33</v>
      </c>
      <c r="M9" s="306"/>
      <c r="N9" s="306"/>
    </row>
    <row r="10" spans="1:14" ht="42" customHeight="1">
      <c r="B10" s="1365"/>
      <c r="C10" s="1355" t="s">
        <v>297</v>
      </c>
      <c r="D10" s="1362">
        <v>0.24</v>
      </c>
      <c r="E10" s="1358">
        <v>18</v>
      </c>
      <c r="H10" s="1359"/>
      <c r="I10" s="1369" t="s">
        <v>298</v>
      </c>
      <c r="J10" s="1368"/>
      <c r="K10" s="1523"/>
      <c r="L10" s="1370" t="str">
        <f>IF(L9="","",IF(L9&lt;=5,"一人一日当たりの賃金が過小になっていると思われます。「支払い賃金総額」「従事者延べ人数」に間違いがないか確認してください。",IF(L9&gt;=50,"一人一日当たりの賃金が過大になっていると思われます。「支払い賃金総額」「従事者延べ人数」に間違いがないか確認してください。","ＯＫ")))</f>
        <v>ＯＫ</v>
      </c>
      <c r="M10" s="305"/>
      <c r="N10" s="305"/>
    </row>
    <row r="11" spans="1:14" ht="57" customHeight="1">
      <c r="B11" s="1365"/>
      <c r="C11" s="1355" t="s">
        <v>299</v>
      </c>
      <c r="D11" s="1362">
        <v>0.21</v>
      </c>
      <c r="E11" s="1358">
        <v>13</v>
      </c>
      <c r="H11" s="1359"/>
      <c r="I11" s="1371" t="s">
        <v>300</v>
      </c>
      <c r="J11" s="1356"/>
      <c r="K11" s="1524" t="str">
        <f>IF(L10="","",IF(AND(L10&lt;&gt;"ＯＫ",L11=""),"※",""))</f>
        <v/>
      </c>
      <c r="L11" s="1514"/>
      <c r="M11" s="306"/>
      <c r="N11" s="306"/>
    </row>
    <row r="12" spans="1:14" ht="27" customHeight="1">
      <c r="B12" s="1365"/>
      <c r="C12" s="1355" t="s">
        <v>303</v>
      </c>
      <c r="D12" s="1362">
        <v>0.22</v>
      </c>
      <c r="E12" s="1358">
        <v>14</v>
      </c>
      <c r="H12" s="1372" t="s">
        <v>304</v>
      </c>
      <c r="I12" s="1373"/>
      <c r="J12" s="1374"/>
      <c r="K12" s="1515"/>
      <c r="L12" s="1376"/>
      <c r="M12" s="305"/>
      <c r="N12" s="305"/>
    </row>
    <row r="13" spans="1:14" ht="27" customHeight="1">
      <c r="B13" s="1365"/>
      <c r="C13" s="1355" t="s">
        <v>305</v>
      </c>
      <c r="D13" s="1362">
        <v>0.4</v>
      </c>
      <c r="E13" s="1358">
        <v>9</v>
      </c>
      <c r="H13" s="1361"/>
      <c r="I13" s="1377" t="s">
        <v>306</v>
      </c>
      <c r="J13" s="1378"/>
      <c r="K13" s="1525" t="str">
        <f>IF(L13="","※","")</f>
        <v/>
      </c>
      <c r="L13" s="1533">
        <v>220</v>
      </c>
      <c r="M13" s="305"/>
      <c r="N13" s="305"/>
    </row>
    <row r="14" spans="1:14" ht="27" customHeight="1">
      <c r="B14" s="1365"/>
      <c r="C14" s="1355" t="s">
        <v>307</v>
      </c>
      <c r="D14" s="1362">
        <v>0.22</v>
      </c>
      <c r="E14" s="1358">
        <v>9</v>
      </c>
      <c r="H14" s="1361"/>
      <c r="I14" s="1379" t="s">
        <v>308</v>
      </c>
      <c r="J14" s="1380"/>
      <c r="K14" s="1526" t="str">
        <f>IF(L13="","",IF(L13=0,"入力不要→",IF(L14="","※","")))</f>
        <v/>
      </c>
      <c r="L14" s="1535" t="s">
        <v>293</v>
      </c>
      <c r="M14" s="305"/>
      <c r="N14" s="305"/>
    </row>
    <row r="15" spans="1:14" ht="27" customHeight="1">
      <c r="B15" s="1365"/>
      <c r="C15" s="1355" t="s">
        <v>309</v>
      </c>
      <c r="D15" s="1362">
        <v>0.24</v>
      </c>
      <c r="E15" s="1358">
        <v>19</v>
      </c>
      <c r="H15" s="1381"/>
      <c r="I15" s="1379" t="s">
        <v>310</v>
      </c>
      <c r="J15" s="1380"/>
      <c r="K15" s="1526" t="str">
        <f>IF(L13="","",IF(L13=0,"入力不要→",IF(L15="","※","")))</f>
        <v/>
      </c>
      <c r="L15" s="1536" t="s">
        <v>316</v>
      </c>
      <c r="M15" s="305"/>
      <c r="N15" s="305"/>
    </row>
    <row r="16" spans="1:14" ht="27" customHeight="1">
      <c r="B16" s="1382"/>
      <c r="C16" s="1355"/>
      <c r="D16" s="1383"/>
      <c r="E16" s="1383"/>
      <c r="H16" s="1361"/>
      <c r="I16" s="1384" t="s">
        <v>958</v>
      </c>
      <c r="J16" s="1385"/>
      <c r="K16" s="1526" t="str">
        <f>IF(AND(L15=$B$22,L16=""),"※",IF(L15=$B$23,"入力不要→",IF(K15="入力不要→","入力不要→","")))</f>
        <v/>
      </c>
      <c r="L16" s="1512">
        <v>20000</v>
      </c>
      <c r="M16" s="305"/>
      <c r="N16" s="305"/>
    </row>
    <row r="17" spans="2:12" ht="27" customHeight="1">
      <c r="B17" s="1386"/>
      <c r="C17" s="628"/>
      <c r="D17" s="1386"/>
      <c r="E17" s="1386"/>
      <c r="H17" s="1361"/>
      <c r="I17" s="1387" t="s">
        <v>959</v>
      </c>
      <c r="J17" s="1388"/>
      <c r="K17" s="1526" t="str">
        <f>IF(AND(L15=$B$23,L17=""),"※",IF(L15=$B$22,"入力不要→",IF(K15="入力不要→","入力不要→","")))</f>
        <v>入力不要→</v>
      </c>
      <c r="L17" s="1512"/>
    </row>
    <row r="18" spans="2:12" ht="27" customHeight="1">
      <c r="H18" s="1361"/>
      <c r="I18" s="1387" t="s">
        <v>311</v>
      </c>
      <c r="J18" s="1389"/>
      <c r="K18" s="1527"/>
      <c r="L18" s="1516">
        <f>'8.元請 一般事項'!F55</f>
        <v>484920</v>
      </c>
    </row>
    <row r="19" spans="2:12" ht="27" customHeight="1">
      <c r="H19" s="1361"/>
      <c r="I19" s="1390" t="s">
        <v>312</v>
      </c>
      <c r="J19" s="1391"/>
      <c r="K19" s="1523"/>
      <c r="L19" s="1517">
        <v>0.2</v>
      </c>
    </row>
    <row r="20" spans="2:12" ht="27" customHeight="1">
      <c r="B20" s="1352" t="s">
        <v>313</v>
      </c>
      <c r="H20" s="1361"/>
      <c r="I20" s="1390" t="s">
        <v>314</v>
      </c>
      <c r="J20" s="1391"/>
      <c r="K20" s="1523"/>
      <c r="L20" s="1518">
        <v>11</v>
      </c>
    </row>
    <row r="21" spans="2:12" ht="27" customHeight="1">
      <c r="B21" s="1392"/>
      <c r="C21" s="1393"/>
      <c r="H21" s="1361"/>
      <c r="I21" s="1394" t="s">
        <v>315</v>
      </c>
      <c r="J21" s="1368"/>
      <c r="K21" s="1523"/>
      <c r="L21" s="1519">
        <f>IF(OR(L14="",L15="",AND(L16="",L17="")),"",IF(L15=$B$22,ROUND(L16*L20/1000,0),ROUND((L17*L19)*L20/1000,0)))</f>
        <v>220</v>
      </c>
    </row>
    <row r="22" spans="2:12" ht="42" customHeight="1">
      <c r="B22" s="1395" t="s">
        <v>316</v>
      </c>
      <c r="C22" s="1396"/>
      <c r="H22" s="1361"/>
      <c r="I22" s="1387" t="s">
        <v>317</v>
      </c>
      <c r="J22" s="1389"/>
      <c r="K22" s="1527"/>
      <c r="L22" s="1397" t="str">
        <f>IF(AND(L21="",K14&lt;&gt;"入力不要→"),"",IF(AND(K4&lt;&gt;"元請業者名",L13=0),"",IF(AND(K4="元請業者名",L13=0),"事業主負担額が0になっています。入力値を確認してください。",IF(OR(L21*1.1&lt;=L13,L21*0.9&gt;=L13),"事業主負担額の入力値"&amp;"「"&amp;L13&amp;"」"&amp;"は自動計算値"&amp;"「"&amp;L21&amp;"」"&amp;"に比べて乖離が大きくなっています。黄色セルの各入力値に間違いがないか確認してください。","ＯＫ"))))</f>
        <v>ＯＫ</v>
      </c>
    </row>
    <row r="23" spans="2:12" ht="42" customHeight="1">
      <c r="B23" s="1398" t="s">
        <v>318</v>
      </c>
      <c r="C23" s="1399"/>
      <c r="D23" s="1348" t="s">
        <v>319</v>
      </c>
      <c r="H23" s="1361"/>
      <c r="I23" s="1394" t="s">
        <v>320</v>
      </c>
      <c r="J23" s="1400"/>
      <c r="K23" s="1523"/>
      <c r="L23" s="1401" t="str">
        <f>IF(L21="","",IF(AND(L15=$B$22,L16&lt;&gt;L7),"4支払い賃金合計"&amp;"「"&amp;L16&amp;"」"&amp;"は基本情報の支払い賃金総額"&amp;"「"&amp;L7&amp;"」"&amp;"と整合していません。入力値を確認してください。","ＯＫ"))</f>
        <v>ＯＫ</v>
      </c>
    </row>
    <row r="24" spans="2:12" ht="42" customHeight="1">
      <c r="B24" s="1402"/>
      <c r="C24" s="1402"/>
      <c r="H24" s="1361"/>
      <c r="I24" s="1379" t="s">
        <v>321</v>
      </c>
      <c r="J24" s="1380"/>
      <c r="K24" s="1528"/>
      <c r="L24" s="1403" t="str">
        <f>IF(L21="","",IF(AND(L15=$B$23,L17&lt;&gt;L18),"労災対象の工事請負金額"&amp;"「"&amp;L17&amp;"」"&amp;"は一般事項シートでの最終工事請負金額"&amp;"「"&amp;L18&amp;"」"&amp;"と整合していません。入力値を確認してください。","ＯＫ"))</f>
        <v>ＯＫ</v>
      </c>
    </row>
    <row r="25" spans="2:12" ht="57" customHeight="1">
      <c r="B25" s="628"/>
      <c r="C25" s="1404"/>
      <c r="H25" s="1405"/>
      <c r="I25" s="1371" t="s">
        <v>322</v>
      </c>
      <c r="J25" s="1356"/>
      <c r="K25" s="1524" t="str">
        <f>IF(L22="","",IF(AND(OR(L22&lt;&gt;"ＯＫ",L23&lt;&gt;"ＯＫ",L24&lt;&gt;"ＯＫ"),L25=""),"※",""))</f>
        <v/>
      </c>
      <c r="L25" s="1514"/>
    </row>
    <row r="26" spans="2:12" ht="27" customHeight="1">
      <c r="H26" s="1372" t="s">
        <v>323</v>
      </c>
      <c r="I26" s="1373"/>
      <c r="J26" s="1374"/>
      <c r="K26" s="1515"/>
      <c r="L26" s="1376"/>
    </row>
    <row r="27" spans="2:12" ht="27" customHeight="1">
      <c r="H27" s="1361"/>
      <c r="I27" s="1377" t="s">
        <v>306</v>
      </c>
      <c r="J27" s="1406"/>
      <c r="K27" s="1437" t="str">
        <f>IF(L27="","※","")</f>
        <v/>
      </c>
      <c r="L27" s="1533">
        <v>160</v>
      </c>
    </row>
    <row r="28" spans="2:12" ht="27" customHeight="1">
      <c r="H28" s="1361"/>
      <c r="I28" s="1407" t="s">
        <v>324</v>
      </c>
      <c r="J28" s="1408"/>
      <c r="K28" s="1523" t="str">
        <f>IF(L28="","※","")</f>
        <v/>
      </c>
      <c r="L28" s="1512">
        <v>20000</v>
      </c>
    </row>
    <row r="29" spans="2:12" ht="27" customHeight="1">
      <c r="H29" s="1361"/>
      <c r="I29" s="1394" t="s">
        <v>325</v>
      </c>
      <c r="J29" s="1400"/>
      <c r="K29" s="1523" t="str">
        <f>IF(L29="","※","")</f>
        <v/>
      </c>
      <c r="L29" s="1512">
        <v>600</v>
      </c>
    </row>
    <row r="30" spans="2:12" ht="27" customHeight="1">
      <c r="H30" s="1361"/>
      <c r="I30" s="1394" t="s">
        <v>326</v>
      </c>
      <c r="J30" s="1409">
        <v>8</v>
      </c>
      <c r="K30" s="1523"/>
      <c r="L30" s="1519">
        <v>160</v>
      </c>
    </row>
    <row r="31" spans="2:12" ht="42" customHeight="1">
      <c r="H31" s="1361"/>
      <c r="I31" s="1407" t="s">
        <v>327</v>
      </c>
      <c r="J31" s="1400"/>
      <c r="K31" s="1523"/>
      <c r="L31" s="1397" t="str">
        <f>IF(L30="","",IF(L27=0,"事業主負担額が0になっています。入力値を確認してください。",IF(OR(L30*1.1&lt;=L27,L30*0.9&gt;=L27),"事業主負担額の入力値"&amp;"「"&amp;L27&amp;"」"&amp;"は自動計算値"&amp;"「"&amp;L30&amp;"」"&amp;"と比べて乖離が大きくなっています。黄色セルの各入力値に間違いがないか確認してください。","ＯＫ")))</f>
        <v>ＯＫ</v>
      </c>
    </row>
    <row r="32" spans="2:12" ht="42" customHeight="1">
      <c r="H32" s="1361"/>
      <c r="I32" s="1394" t="s">
        <v>320</v>
      </c>
      <c r="J32" s="1400"/>
      <c r="K32" s="1523"/>
      <c r="L32" s="1401" t="str">
        <f>IF(L30="","",IF(L28&lt;&gt;L7,"2支払い賃金合計"&amp;"「"&amp;L28&amp;"」"&amp;"は基本情報の支払い賃金総額"&amp;"「"&amp;L7&amp;"」"&amp;"と整合していません。入力値を確認してください。","ＯＫ"))</f>
        <v>ＯＫ</v>
      </c>
    </row>
    <row r="33" spans="8:12" ht="42" customHeight="1">
      <c r="H33" s="1361"/>
      <c r="I33" s="1394" t="s">
        <v>328</v>
      </c>
      <c r="J33" s="1400"/>
      <c r="K33" s="1523"/>
      <c r="L33" s="1401" t="str">
        <f>IF(L30="","",IF(L29&lt;&gt;L8,"3対象者延べ人数"&amp;"「"&amp;L29&amp;"」"&amp;"は基本情報の従事者延べ人数"&amp;"「"&amp;L8&amp;"」"&amp;"と整合していません。入力値を確認してください。","ＯＫ"))</f>
        <v>ＯＫ</v>
      </c>
    </row>
    <row r="34" spans="8:12" ht="57" customHeight="1">
      <c r="H34" s="1410"/>
      <c r="I34" s="1371" t="s">
        <v>329</v>
      </c>
      <c r="J34" s="1356"/>
      <c r="K34" s="1524" t="str">
        <f>IF(L31="","",IF(AND(OR(L31&lt;&gt;"ＯＫ",L32&lt;&gt;"ＯＫ",L33&lt;&gt;"ＯＫ"),L34=""),"※",""))</f>
        <v/>
      </c>
      <c r="L34" s="1514"/>
    </row>
    <row r="35" spans="8:12" ht="27" customHeight="1">
      <c r="H35" s="1372" t="s">
        <v>330</v>
      </c>
      <c r="I35" s="1402"/>
      <c r="J35" s="1353"/>
      <c r="K35" s="1520"/>
      <c r="L35" s="1376"/>
    </row>
    <row r="36" spans="8:12" ht="27" customHeight="1">
      <c r="H36" s="1381"/>
      <c r="I36" s="1377" t="s">
        <v>306</v>
      </c>
      <c r="J36" s="1406"/>
      <c r="K36" s="1437" t="str">
        <f>IF(L36="","※","")</f>
        <v/>
      </c>
      <c r="L36" s="1533">
        <v>578</v>
      </c>
    </row>
    <row r="37" spans="8:12" ht="27" customHeight="1">
      <c r="H37" s="1381"/>
      <c r="I37" s="1407" t="s">
        <v>324</v>
      </c>
      <c r="J37" s="1408"/>
      <c r="K37" s="1523" t="str">
        <f>IF(L37="","※","")</f>
        <v/>
      </c>
      <c r="L37" s="1512">
        <v>10000</v>
      </c>
    </row>
    <row r="38" spans="8:12" ht="27" customHeight="1">
      <c r="H38" s="1381"/>
      <c r="I38" s="1394" t="s">
        <v>325</v>
      </c>
      <c r="J38" s="1400"/>
      <c r="K38" s="1523" t="str">
        <f>IF(L38="","※","")</f>
        <v/>
      </c>
      <c r="L38" s="1512">
        <v>300</v>
      </c>
    </row>
    <row r="39" spans="8:12" ht="27" customHeight="1">
      <c r="H39" s="1381"/>
      <c r="I39" s="1407" t="s">
        <v>331</v>
      </c>
      <c r="J39" s="1413">
        <v>5.8299999999999998E-2</v>
      </c>
      <c r="K39" s="1523"/>
      <c r="L39" s="1519">
        <v>578</v>
      </c>
    </row>
    <row r="40" spans="8:12" ht="27" customHeight="1">
      <c r="H40" s="1381"/>
      <c r="I40" s="1407" t="s">
        <v>332</v>
      </c>
      <c r="J40" s="1412">
        <v>4.9349999999999998E-2</v>
      </c>
      <c r="K40" s="1527"/>
      <c r="L40" s="1519">
        <v>496</v>
      </c>
    </row>
    <row r="41" spans="8:12" ht="49.5" customHeight="1">
      <c r="H41" s="1381"/>
      <c r="I41" s="1407" t="s">
        <v>333</v>
      </c>
      <c r="J41" s="1400"/>
      <c r="K41" s="1523"/>
      <c r="L41" s="1397" t="str">
        <f>IF(L40="","",IF(L36=0,"事業主負担額が0になっています。入力値を確認してください。",IF(OR(L39*1.1&lt;=L36,L40*0.9&gt;=L36),"事業主負担額の入力値"&amp;"「"&amp;L36&amp;"」"&amp;"は自動計算値"&amp;"「"&amp;L39&amp;"」"&amp;"～"&amp;"「"&amp;L40&amp;"」"&amp;"の範囲に比べて乖離が大きくなっています。黄色セルの各入力値に間違いがないか確認してください。","ＯＫ")))</f>
        <v>ＯＫ</v>
      </c>
    </row>
    <row r="42" spans="8:12" ht="49.5" customHeight="1">
      <c r="H42" s="1381"/>
      <c r="I42" s="1411" t="s">
        <v>320</v>
      </c>
      <c r="J42" s="1388"/>
      <c r="K42" s="1529"/>
      <c r="L42" s="1397" t="str">
        <f>IF(L40="","",IF(L37+L60&lt;&gt;L7,"C.2支払い賃金合計（健康保険）"&amp;"「"&amp;L37&amp;"」"&amp;"とF.2支払い賃金合計（船員保険）"&amp;"「"&amp;L60&amp;"」"&amp;"の合計が基本情報の支払い賃金総額"&amp;"「"&amp;L7&amp;"」"&amp;"と整合していません。入力値を確認してください。","ＯＫ"))</f>
        <v>ＯＫ</v>
      </c>
    </row>
    <row r="43" spans="8:12" ht="49.5" customHeight="1">
      <c r="H43" s="1381"/>
      <c r="I43" s="1394" t="s">
        <v>328</v>
      </c>
      <c r="J43" s="1400"/>
      <c r="K43" s="1523"/>
      <c r="L43" s="1401" t="str">
        <f>IF(L40="","",IF(L38+L61&lt;&gt;L8,"C.3対象者延べ人数（健康保険）"&amp;"「"&amp;L38&amp;"」"&amp;"とF.3対象者延べ人数（船員保険）"&amp;"「"&amp;L61&amp;"」"&amp;"の合計が基本情報の従事者延べ人数"&amp;"「"&amp;L8&amp;"」"&amp;"と整合していません。入力値を確認してください。","ＯＫ"))</f>
        <v>ＯＫ</v>
      </c>
    </row>
    <row r="44" spans="8:12" ht="57" customHeight="1">
      <c r="H44" s="1410"/>
      <c r="I44" s="1371" t="s">
        <v>334</v>
      </c>
      <c r="J44" s="1356"/>
      <c r="K44" s="1524" t="str">
        <f>IF(L41="","",IF(AND(OR(L41&lt;&gt;"ＯＫ",L42&lt;&gt;"ＯＫ",L43&lt;&gt;"ＯＫ"),L44=""),"※",""))</f>
        <v/>
      </c>
      <c r="L44" s="1514"/>
    </row>
    <row r="45" spans="8:12" ht="27" customHeight="1">
      <c r="H45" s="1372" t="s">
        <v>335</v>
      </c>
      <c r="L45" s="1376"/>
    </row>
    <row r="46" spans="8:12" ht="27" customHeight="1">
      <c r="H46" s="1381"/>
      <c r="I46" s="1377" t="s">
        <v>306</v>
      </c>
      <c r="J46" s="1406"/>
      <c r="K46" s="1437" t="str">
        <f>IF(L46="","※","")</f>
        <v/>
      </c>
      <c r="L46" s="1533">
        <v>1830</v>
      </c>
    </row>
    <row r="47" spans="8:12" ht="27" customHeight="1">
      <c r="H47" s="1381"/>
      <c r="I47" s="1407" t="s">
        <v>324</v>
      </c>
      <c r="J47" s="1408"/>
      <c r="K47" s="1523" t="str">
        <f>IF(L47="","※","")</f>
        <v/>
      </c>
      <c r="L47" s="1512">
        <v>20000</v>
      </c>
    </row>
    <row r="48" spans="8:12" ht="27" customHeight="1">
      <c r="H48" s="1381"/>
      <c r="I48" s="1394" t="s">
        <v>325</v>
      </c>
      <c r="J48" s="1400"/>
      <c r="K48" s="1523" t="str">
        <f>IF(L48="","※","")</f>
        <v/>
      </c>
      <c r="L48" s="1512">
        <v>600</v>
      </c>
    </row>
    <row r="49" spans="8:12" ht="27" customHeight="1">
      <c r="H49" s="1381"/>
      <c r="I49" s="1407" t="s">
        <v>336</v>
      </c>
      <c r="J49" s="1412">
        <v>9.1499999999999998E-2</v>
      </c>
      <c r="K49" s="1523"/>
      <c r="L49" s="1519">
        <v>1830</v>
      </c>
    </row>
    <row r="50" spans="8:12" ht="27" customHeight="1">
      <c r="H50" s="1381"/>
      <c r="I50" s="1407" t="s">
        <v>337</v>
      </c>
      <c r="J50" s="1413">
        <v>9.1499999999999998E-2</v>
      </c>
      <c r="K50" s="1527"/>
      <c r="L50" s="1519">
        <v>1830</v>
      </c>
    </row>
    <row r="51" spans="8:12" ht="49.5" customHeight="1">
      <c r="H51" s="1381"/>
      <c r="I51" s="1407" t="s">
        <v>333</v>
      </c>
      <c r="J51" s="1400"/>
      <c r="K51" s="1523"/>
      <c r="L51" s="1397" t="str">
        <f>IF(L50="","",IF(L46=0,"事業主負担額が0になっています。入力値を確認してください。",IF(OR(L49*1.1&lt;=L46,L50*0.9&gt;=L46),"事業主負担額の入力値"&amp;"「"&amp;L46&amp;"」"&amp;"は自動計算値"&amp;"「"&amp;L49&amp;"」"&amp;"～"&amp;"「"&amp;L50&amp;"」"&amp;"の範囲に比べて乖離が大きくなっています。黄色セルの各入力値に間違いがないか確認してください。","ＯＫ")))</f>
        <v>ＯＫ</v>
      </c>
    </row>
    <row r="52" spans="8:12" ht="49.5" customHeight="1">
      <c r="H52" s="1381"/>
      <c r="I52" s="1394" t="s">
        <v>320</v>
      </c>
      <c r="J52" s="1388"/>
      <c r="K52" s="1529"/>
      <c r="L52" s="1401" t="str">
        <f>IF(L50="","",IF(L47&lt;&gt;L7,"2支払い賃金合計"&amp;"「"&amp;L47&amp;"」"&amp;"は基本情報の支払い賃金総額"&amp;"「"&amp;L7&amp;"」"&amp;"と整合していません。入力値を確認してください。","ＯＫ"))</f>
        <v>ＯＫ</v>
      </c>
    </row>
    <row r="53" spans="8:12" ht="49.5" customHeight="1">
      <c r="H53" s="1381"/>
      <c r="I53" s="1379" t="s">
        <v>328</v>
      </c>
      <c r="J53" s="1400"/>
      <c r="K53" s="1523"/>
      <c r="L53" s="1401" t="str">
        <f>IF(L50="","",IF(L48&lt;&gt;L8,"3対象者延べ人数"&amp;"「"&amp;L48&amp;"」"&amp;"は基本情報の従事者延べ人数"&amp;"「"&amp;L8&amp;"」"&amp;"と整合していません。入力値を確認してください。","ＯＫ"))</f>
        <v>ＯＫ</v>
      </c>
    </row>
    <row r="54" spans="8:12" ht="57" customHeight="1">
      <c r="H54" s="1410"/>
      <c r="I54" s="1371" t="s">
        <v>334</v>
      </c>
      <c r="J54" s="1356"/>
      <c r="K54" s="1524" t="str">
        <f>IF(L51="","",IF(AND(OR(L51&lt;&gt;"ＯＫ",L52&lt;&gt;"ＯＫ",L53&lt;&gt;"ＯＫ"),L54=""),"※",""))</f>
        <v/>
      </c>
      <c r="L54" s="1514"/>
    </row>
    <row r="55" spans="8:12" ht="27" customHeight="1">
      <c r="H55" s="1372" t="s">
        <v>338</v>
      </c>
      <c r="I55" s="1402"/>
      <c r="J55" s="1353"/>
      <c r="K55" s="1520"/>
      <c r="L55" s="1414"/>
    </row>
    <row r="56" spans="8:12" ht="27" customHeight="1">
      <c r="H56" s="1381"/>
      <c r="I56" s="1377" t="s">
        <v>306</v>
      </c>
      <c r="J56" s="1406"/>
      <c r="K56" s="1437" t="str">
        <f>IF(L56="","※","")</f>
        <v/>
      </c>
      <c r="L56" s="1533">
        <v>248</v>
      </c>
    </row>
    <row r="57" spans="8:12" ht="27" customHeight="1">
      <c r="H57" s="1415"/>
      <c r="I57" s="1416" t="s">
        <v>339</v>
      </c>
      <c r="J57" s="1417"/>
      <c r="K57" s="1530" t="str">
        <f>IF(L57="","※","")</f>
        <v/>
      </c>
      <c r="L57" s="1569">
        <v>800</v>
      </c>
    </row>
    <row r="58" spans="8:12" ht="27" customHeight="1">
      <c r="H58" s="1372" t="s">
        <v>340</v>
      </c>
      <c r="I58" s="1402"/>
      <c r="J58" s="1353"/>
      <c r="K58" s="1520"/>
      <c r="L58" s="1376"/>
    </row>
    <row r="59" spans="8:12" ht="27" customHeight="1">
      <c r="H59" s="1381"/>
      <c r="I59" s="1377" t="s">
        <v>306</v>
      </c>
      <c r="J59" s="1406"/>
      <c r="K59" s="1437" t="str">
        <f>IF(L59="","※","")</f>
        <v/>
      </c>
      <c r="L59" s="1533">
        <v>690</v>
      </c>
    </row>
    <row r="60" spans="8:12" ht="27" customHeight="1">
      <c r="H60" s="1381"/>
      <c r="I60" s="1407" t="s">
        <v>324</v>
      </c>
      <c r="J60" s="1408"/>
      <c r="K60" s="1523" t="str">
        <f>IF(L60="","※","")</f>
        <v/>
      </c>
      <c r="L60" s="1512">
        <v>10000</v>
      </c>
    </row>
    <row r="61" spans="8:12" ht="27" customHeight="1">
      <c r="H61" s="1381"/>
      <c r="I61" s="1394" t="s">
        <v>325</v>
      </c>
      <c r="J61" s="1400"/>
      <c r="K61" s="1523" t="str">
        <f>IF(L61="","※","")</f>
        <v/>
      </c>
      <c r="L61" s="1512">
        <v>300</v>
      </c>
    </row>
    <row r="62" spans="8:12" ht="27" customHeight="1">
      <c r="H62" s="1381"/>
      <c r="I62" s="1407" t="s">
        <v>341</v>
      </c>
      <c r="J62" s="1413">
        <v>6.9849999999999995E-2</v>
      </c>
      <c r="K62" s="1523"/>
      <c r="L62" s="1519">
        <v>690</v>
      </c>
    </row>
    <row r="63" spans="8:12" ht="27" customHeight="1">
      <c r="H63" s="1381"/>
      <c r="I63" s="1407" t="s">
        <v>342</v>
      </c>
      <c r="J63" s="1412">
        <v>6.0999999999999999E-2</v>
      </c>
      <c r="K63" s="1527"/>
      <c r="L63" s="1519">
        <v>610</v>
      </c>
    </row>
    <row r="64" spans="8:12" ht="49.5" customHeight="1">
      <c r="H64" s="1381"/>
      <c r="I64" s="1407" t="s">
        <v>333</v>
      </c>
      <c r="J64" s="1400"/>
      <c r="K64" s="1523"/>
      <c r="L64" s="1397" t="str">
        <f>IF(L63="","",IF(AND(L59=0,L60=0,L61=0),"ＯＫ",IF(OR(L62*1.1&lt;=L59,L63*0.9&gt;=L59),"事業主負担額の入力値"&amp;"「"&amp;L59&amp;"」"&amp;"は自動計算値"&amp;"「"&amp;L62&amp;"」"&amp;"～"&amp;"「"&amp;L63&amp;"」"&amp;"の範囲に比べて乖離が大きくなっています。黄色セルの各入力値に間違いがないか確認してください。","ＯＫ")))</f>
        <v>ＯＫ</v>
      </c>
    </row>
    <row r="65" spans="8:12" ht="49.5" customHeight="1">
      <c r="H65" s="1381"/>
      <c r="I65" s="1394" t="s">
        <v>320</v>
      </c>
      <c r="J65" s="1388"/>
      <c r="K65" s="1529"/>
      <c r="L65" s="1397" t="str">
        <f>IF(L63="","",IF(L60+L37&lt;&gt;L7,"F.2支払い賃金合計（船員保険）"&amp;"「"&amp;L60&amp;"」"&amp;"とC.2支払い賃金合計（健康保険）"&amp;"「"&amp;L37&amp;"」"&amp;"の合計が基本情報の支払い賃金総額"&amp;"「"&amp;L7&amp;"」"&amp;"と整合していません。入力値を確認してください。","ＯＫ"))</f>
        <v>ＯＫ</v>
      </c>
    </row>
    <row r="66" spans="8:12" ht="49.5" customHeight="1">
      <c r="H66" s="1381"/>
      <c r="I66" s="1379" t="s">
        <v>328</v>
      </c>
      <c r="J66" s="1400"/>
      <c r="K66" s="1523"/>
      <c r="L66" s="1401" t="str">
        <f>IF(L63="","",IF(L61+L38&lt;&gt;L8,"F.3対象者延べ人数（船員保険）"&amp;"「"&amp;L61&amp;"」"&amp;"とC.3対象者延べ人数（健康保険）"&amp;"「"&amp;L38&amp;"」"&amp;"の合計が基本情報の従事者延べ人数"&amp;"「"&amp;L8&amp;"」"&amp;"と整合していません。入力値を確認してください。","ＯＫ"))</f>
        <v>ＯＫ</v>
      </c>
    </row>
    <row r="67" spans="8:12" ht="57" customHeight="1" thickBot="1">
      <c r="H67" s="1418"/>
      <c r="I67" s="1419" t="s">
        <v>334</v>
      </c>
      <c r="J67" s="1420"/>
      <c r="K67" s="1531" t="str">
        <f>IF(L64="","",IF(AND(OR(L64&lt;&gt;"ＯＫ",L65&lt;&gt;"ＯＫ",L66&lt;&gt;"ＯＫ"),L67=""),"※",""))</f>
        <v/>
      </c>
      <c r="L67" s="1521"/>
    </row>
    <row r="68" spans="8:12" ht="27" customHeight="1" thickTop="1">
      <c r="H68" s="2436" t="s">
        <v>343</v>
      </c>
      <c r="I68" s="2437"/>
      <c r="J68" s="2438"/>
      <c r="K68" s="1532"/>
      <c r="L68" s="1534">
        <f>SUM(L13,L27,L36,L46,L56,L59)</f>
        <v>3726</v>
      </c>
    </row>
  </sheetData>
  <sheetProtection algorithmName="SHA-512" hashValue="rITSlHbMC/WjiNK02DP4pbzE9XQg0nKgsy8x53rPQv5wdEU+0sHbT8B4PFZoERVmX4apG4qY2v+UfDxITSOzdQ==" saltValue="QrxUO4Vt1e64gvCVXgV7MQ==" spinCount="100000" sheet="1" objects="1" scenarios="1"/>
  <mergeCells count="4">
    <mergeCell ref="H4:I5"/>
    <mergeCell ref="K4:L4"/>
    <mergeCell ref="K5:L5"/>
    <mergeCell ref="H68:J68"/>
  </mergeCells>
  <phoneticPr fontId="4"/>
  <conditionalFormatting sqref="L64:L66 L10 L31:L33 L41:L43 L51:L53 L22:L24">
    <cfRule type="cellIs" dxfId="4" priority="1" stopIfTrue="1" operator="equal">
      <formula>"ＯＫ"</formula>
    </cfRule>
  </conditionalFormatting>
  <conditionalFormatting sqref="K14:K17">
    <cfRule type="cellIs" dxfId="3" priority="2" stopIfTrue="1" operator="equal">
      <formula>"入力不要→"</formula>
    </cfRule>
  </conditionalFormatting>
  <dataValidations disablePrompts="1" count="4">
    <dataValidation type="whole" operator="greaterThanOrEqual" allowBlank="1" showInputMessage="1" showErrorMessage="1" error="1以上の整数を入力してください。" sqref="L7:L8" xr:uid="{00000000-0002-0000-0C00-000000000000}">
      <formula1>1</formula1>
    </dataValidation>
    <dataValidation type="list" allowBlank="1" showInputMessage="1" showErrorMessage="1" sqref="L14" xr:uid="{00000000-0002-0000-0C00-000001000000}">
      <formula1>$C$6:$C$15</formula1>
    </dataValidation>
    <dataValidation type="list" allowBlank="1" showInputMessage="1" showErrorMessage="1" sqref="L15" xr:uid="{00000000-0002-0000-0C00-000002000000}">
      <formula1>$B$21:$B$23</formula1>
    </dataValidation>
    <dataValidation type="whole" operator="greaterThanOrEqual" allowBlank="1" showInputMessage="1" showErrorMessage="1" sqref="L59:L61 L56:L57 L46:L48 L36:L38 L27:L29 L16:L17 L13" xr:uid="{00000000-0002-0000-0C00-000003000000}">
      <formula1>0</formula1>
    </dataValidation>
  </dataValidations>
  <pageMargins left="0.47" right="0.16" top="0.39" bottom="0.28000000000000003" header="0.32" footer="0.17"/>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21"/>
  <sheetViews>
    <sheetView showGridLines="0" zoomScaleNormal="100" zoomScaleSheetLayoutView="100" workbookViewId="0"/>
  </sheetViews>
  <sheetFormatPr defaultRowHeight="13.5"/>
  <cols>
    <col min="1" max="1" width="2.125" style="306" customWidth="1"/>
    <col min="2" max="2" width="2.75" style="305" customWidth="1"/>
    <col min="3" max="3" width="3.75" style="306" customWidth="1"/>
    <col min="4" max="4" width="3.125" style="306" customWidth="1"/>
    <col min="5" max="5" width="2.5" style="306" customWidth="1"/>
    <col min="6" max="6" width="23.625" style="306" customWidth="1"/>
    <col min="7" max="7" width="29.625" style="306" customWidth="1"/>
    <col min="8" max="8" width="2.875" style="234" customWidth="1"/>
    <col min="9" max="9" width="10.5" style="28" customWidth="1"/>
    <col min="10" max="10" width="2.375" style="28" customWidth="1"/>
    <col min="11" max="11" width="8.125" style="306" hidden="1" customWidth="1"/>
    <col min="12" max="21" width="4.75" style="306" hidden="1" customWidth="1"/>
    <col min="22" max="16384" width="9" style="306"/>
  </cols>
  <sheetData>
    <row r="1" spans="1:21" ht="17.25">
      <c r="A1" s="179"/>
      <c r="K1" s="1123"/>
      <c r="L1" s="1123"/>
      <c r="M1" s="1123"/>
      <c r="N1" s="1123"/>
      <c r="O1" s="1123"/>
      <c r="P1" s="1123"/>
      <c r="Q1" s="1123"/>
      <c r="R1" s="1123"/>
      <c r="S1" s="1123"/>
      <c r="T1" s="1123"/>
      <c r="U1" s="1123"/>
    </row>
    <row r="2" spans="1:21" ht="7.5" customHeight="1">
      <c r="K2" s="1123"/>
      <c r="L2" s="1123"/>
      <c r="M2" s="1123"/>
      <c r="N2" s="1123"/>
      <c r="O2" s="1123"/>
      <c r="P2" s="1123"/>
      <c r="Q2" s="1123"/>
      <c r="R2" s="1123"/>
      <c r="S2" s="1123"/>
      <c r="T2" s="1123"/>
      <c r="U2" s="1123"/>
    </row>
    <row r="3" spans="1:21" ht="13.5" customHeight="1">
      <c r="A3" s="307"/>
      <c r="B3" s="1710" t="s">
        <v>103</v>
      </c>
      <c r="K3" s="1123"/>
      <c r="L3" s="1123"/>
      <c r="M3" s="1123"/>
      <c r="N3" s="1123"/>
      <c r="O3" s="1123"/>
      <c r="P3" s="1123"/>
      <c r="Q3" s="1123"/>
      <c r="R3" s="1123"/>
      <c r="S3" s="1123"/>
      <c r="T3" s="1123"/>
      <c r="U3" s="1123"/>
    </row>
    <row r="4" spans="1:21" ht="6.75" customHeight="1">
      <c r="A4" s="307"/>
      <c r="B4" s="34"/>
      <c r="C4" s="10"/>
      <c r="D4" s="28"/>
      <c r="K4" s="1123"/>
      <c r="L4" s="1123"/>
      <c r="M4" s="1123"/>
      <c r="N4" s="1123"/>
      <c r="O4" s="1123"/>
      <c r="P4" s="1123"/>
      <c r="Q4" s="1123"/>
      <c r="R4" s="1123"/>
      <c r="S4" s="1123"/>
      <c r="T4" s="1123"/>
      <c r="U4" s="1123"/>
    </row>
    <row r="5" spans="1:21" ht="30" customHeight="1">
      <c r="B5" s="306"/>
      <c r="C5" s="28" t="s">
        <v>1247</v>
      </c>
      <c r="H5" s="184" t="s">
        <v>62</v>
      </c>
      <c r="K5" s="1123"/>
      <c r="L5" s="1123"/>
      <c r="M5" s="1123"/>
      <c r="N5" s="1123"/>
      <c r="O5" s="1123"/>
      <c r="P5" s="1123"/>
      <c r="Q5" s="1123"/>
      <c r="R5" s="1123"/>
      <c r="S5" s="1123"/>
      <c r="T5" s="1123"/>
      <c r="U5" s="1123"/>
    </row>
    <row r="6" spans="1:21" ht="13.5" customHeight="1">
      <c r="A6" s="14"/>
      <c r="B6" s="307"/>
      <c r="C6" s="307"/>
      <c r="E6" s="320"/>
      <c r="F6" s="336" t="s">
        <v>1016</v>
      </c>
      <c r="G6" s="336"/>
      <c r="H6" s="147" t="s">
        <v>200</v>
      </c>
      <c r="I6" s="145"/>
      <c r="K6" s="1123"/>
      <c r="L6" s="1123"/>
      <c r="M6" s="1123"/>
      <c r="N6" s="1123"/>
      <c r="O6" s="1123"/>
      <c r="P6" s="1123"/>
      <c r="Q6" s="1123"/>
      <c r="R6" s="1123"/>
      <c r="S6" s="1123"/>
      <c r="T6" s="1123"/>
      <c r="U6" s="1123"/>
    </row>
    <row r="7" spans="1:21" ht="13.5" customHeight="1">
      <c r="A7" s="359"/>
      <c r="B7" s="307"/>
      <c r="C7" s="359"/>
      <c r="E7" s="329"/>
      <c r="F7" s="361"/>
      <c r="G7" s="361"/>
      <c r="H7" s="235"/>
      <c r="I7" s="116"/>
      <c r="K7" s="1123"/>
      <c r="L7" s="1123"/>
      <c r="M7" s="1123"/>
      <c r="N7" s="1123"/>
      <c r="O7" s="1123"/>
      <c r="P7" s="1123"/>
      <c r="Q7" s="1123"/>
      <c r="R7" s="1123"/>
      <c r="S7" s="1123"/>
      <c r="T7" s="1123"/>
      <c r="U7" s="1123"/>
    </row>
    <row r="8" spans="1:21" ht="24" customHeight="1">
      <c r="B8" s="306"/>
      <c r="E8" s="334"/>
      <c r="F8" s="155" t="s">
        <v>201</v>
      </c>
      <c r="G8" s="236" t="s">
        <v>202</v>
      </c>
      <c r="H8" s="194" t="s">
        <v>605</v>
      </c>
      <c r="I8" s="237"/>
      <c r="K8" s="1123"/>
      <c r="L8" s="1123"/>
      <c r="M8" s="1123"/>
      <c r="N8" s="1123"/>
      <c r="O8" s="1123"/>
      <c r="P8" s="1123"/>
      <c r="Q8" s="1123"/>
      <c r="R8" s="1123"/>
      <c r="S8" s="1123"/>
      <c r="T8" s="1123"/>
      <c r="U8" s="1123"/>
    </row>
    <row r="9" spans="1:21" s="332" customFormat="1" ht="36" customHeight="1">
      <c r="E9" s="52" t="s">
        <v>256</v>
      </c>
      <c r="F9" s="41" t="s">
        <v>63</v>
      </c>
      <c r="G9" s="238" t="s">
        <v>203</v>
      </c>
      <c r="H9" s="190" t="s">
        <v>850</v>
      </c>
      <c r="I9" s="937">
        <v>112</v>
      </c>
      <c r="J9" s="239"/>
      <c r="K9" s="1261"/>
      <c r="L9" s="1261"/>
      <c r="M9" s="1261"/>
      <c r="N9" s="1261"/>
      <c r="O9" s="1261"/>
      <c r="P9" s="1261"/>
      <c r="Q9" s="1261"/>
      <c r="R9" s="1261"/>
      <c r="S9" s="1261"/>
      <c r="T9" s="1261"/>
      <c r="U9" s="1261"/>
    </row>
    <row r="10" spans="1:21" ht="36" customHeight="1">
      <c r="B10" s="306"/>
      <c r="E10" s="192" t="s">
        <v>257</v>
      </c>
      <c r="F10" s="41" t="s">
        <v>64</v>
      </c>
      <c r="G10" s="238" t="s">
        <v>594</v>
      </c>
      <c r="H10" s="190" t="s">
        <v>850</v>
      </c>
      <c r="I10" s="937">
        <v>59</v>
      </c>
      <c r="K10" s="1123"/>
      <c r="L10" s="1123"/>
      <c r="M10" s="1123"/>
      <c r="N10" s="1123"/>
      <c r="O10" s="1123"/>
      <c r="P10" s="1123"/>
      <c r="Q10" s="1123"/>
      <c r="R10" s="1123"/>
      <c r="S10" s="1123"/>
      <c r="T10" s="1123"/>
      <c r="U10" s="1123"/>
    </row>
    <row r="11" spans="1:21" ht="24">
      <c r="A11" s="36"/>
      <c r="B11" s="333"/>
      <c r="C11" s="333"/>
      <c r="E11" s="192" t="s">
        <v>260</v>
      </c>
      <c r="F11" s="41" t="s">
        <v>65</v>
      </c>
      <c r="G11" s="238" t="s">
        <v>167</v>
      </c>
      <c r="H11" s="190" t="s">
        <v>850</v>
      </c>
      <c r="I11" s="937">
        <v>62</v>
      </c>
      <c r="K11" s="1123"/>
      <c r="L11" s="1123"/>
      <c r="M11" s="1123"/>
      <c r="N11" s="1123"/>
      <c r="O11" s="1123"/>
      <c r="P11" s="1123"/>
      <c r="Q11" s="1123"/>
      <c r="R11" s="1123"/>
      <c r="S11" s="1123"/>
      <c r="T11" s="1123"/>
      <c r="U11" s="1123"/>
    </row>
    <row r="12" spans="1:21" ht="36" customHeight="1">
      <c r="C12" s="186"/>
      <c r="E12" s="192" t="s">
        <v>261</v>
      </c>
      <c r="F12" s="130" t="s">
        <v>168</v>
      </c>
      <c r="G12" s="238" t="s">
        <v>66</v>
      </c>
      <c r="H12" s="190" t="s">
        <v>850</v>
      </c>
      <c r="I12" s="937">
        <v>150</v>
      </c>
      <c r="K12" s="1123"/>
      <c r="L12" s="1123"/>
      <c r="M12" s="1123"/>
      <c r="N12" s="1123"/>
      <c r="O12" s="1123"/>
      <c r="P12" s="1123"/>
      <c r="Q12" s="1123"/>
      <c r="R12" s="1123"/>
      <c r="S12" s="1123"/>
      <c r="T12" s="1123"/>
      <c r="U12" s="1123"/>
    </row>
    <row r="13" spans="1:21" ht="36" customHeight="1">
      <c r="A13" s="55"/>
      <c r="C13" s="305"/>
      <c r="E13" s="192" t="s">
        <v>262</v>
      </c>
      <c r="F13" s="41" t="s">
        <v>67</v>
      </c>
      <c r="G13" s="238" t="s">
        <v>171</v>
      </c>
      <c r="H13" s="190" t="s">
        <v>850</v>
      </c>
      <c r="I13" s="937">
        <v>0</v>
      </c>
      <c r="J13" s="10"/>
      <c r="K13" s="1123"/>
      <c r="L13" s="1123"/>
      <c r="M13" s="1123"/>
      <c r="N13" s="1123"/>
      <c r="O13" s="1123"/>
      <c r="P13" s="1123"/>
      <c r="Q13" s="1123"/>
      <c r="R13" s="1123"/>
      <c r="S13" s="1123"/>
      <c r="T13" s="1123"/>
      <c r="U13" s="1123"/>
    </row>
    <row r="14" spans="1:21" ht="22.5" hidden="1" customHeight="1">
      <c r="A14" s="12"/>
      <c r="B14" s="307"/>
      <c r="C14" s="307"/>
      <c r="E14" s="1554"/>
      <c r="F14" s="1555" t="s">
        <v>595</v>
      </c>
      <c r="G14" s="1556" t="s">
        <v>204</v>
      </c>
      <c r="H14" s="1557"/>
      <c r="I14" s="1558"/>
      <c r="K14" s="1123"/>
      <c r="L14" s="1123"/>
      <c r="M14" s="1123"/>
      <c r="N14" s="1123"/>
      <c r="O14" s="1123"/>
      <c r="P14" s="1123"/>
      <c r="Q14" s="1123"/>
      <c r="R14" s="1123"/>
      <c r="S14" s="1123"/>
      <c r="T14" s="1123"/>
      <c r="U14" s="1123"/>
    </row>
    <row r="15" spans="1:21" s="339" customFormat="1" ht="36" hidden="1" customHeight="1">
      <c r="E15" s="1178"/>
      <c r="F15" s="1178"/>
      <c r="G15" s="1178"/>
      <c r="H15" s="1178"/>
      <c r="I15" s="1178"/>
      <c r="K15" s="1178"/>
      <c r="L15" s="1123"/>
      <c r="M15" s="1123"/>
      <c r="N15" s="1123"/>
      <c r="O15" s="1123"/>
      <c r="P15" s="1123"/>
      <c r="Q15" s="1123"/>
      <c r="R15" s="1123"/>
      <c r="S15" s="1123"/>
      <c r="T15" s="1123"/>
      <c r="U15" s="1123"/>
    </row>
    <row r="16" spans="1:21" s="339" customFormat="1" ht="36" hidden="1" customHeight="1">
      <c r="E16" s="1178"/>
      <c r="F16" s="1178"/>
      <c r="G16" s="1178"/>
      <c r="H16" s="1178"/>
      <c r="I16" s="1178"/>
      <c r="K16" s="1178"/>
      <c r="L16" s="1123"/>
      <c r="M16" s="1123"/>
      <c r="N16" s="1123"/>
      <c r="O16" s="1123"/>
      <c r="P16" s="1123"/>
      <c r="Q16" s="1123"/>
      <c r="R16" s="1123"/>
      <c r="S16" s="1123"/>
      <c r="T16" s="1123"/>
      <c r="U16" s="1123"/>
    </row>
    <row r="17" spans="1:21" ht="31.5" customHeight="1">
      <c r="A17" s="30"/>
      <c r="B17" s="342"/>
      <c r="C17" s="342"/>
      <c r="E17" s="53"/>
      <c r="F17" s="155" t="s">
        <v>173</v>
      </c>
      <c r="G17" s="341" t="s">
        <v>174</v>
      </c>
      <c r="H17" s="221"/>
      <c r="I17" s="943">
        <f>SUM(I9:I13)</f>
        <v>383</v>
      </c>
      <c r="K17" s="1123"/>
      <c r="L17" s="1163" t="s">
        <v>533</v>
      </c>
      <c r="M17" s="1163" t="s">
        <v>119</v>
      </c>
      <c r="N17" s="1163" t="s">
        <v>120</v>
      </c>
      <c r="O17" s="1163" t="s">
        <v>520</v>
      </c>
      <c r="P17" s="1163" t="s">
        <v>121</v>
      </c>
      <c r="Q17" s="1163" t="s">
        <v>1084</v>
      </c>
      <c r="R17" s="1163" t="s">
        <v>1206</v>
      </c>
      <c r="S17" s="1163" t="s">
        <v>132</v>
      </c>
      <c r="T17" s="1335" t="s">
        <v>421</v>
      </c>
      <c r="U17" s="1163" t="s">
        <v>1216</v>
      </c>
    </row>
    <row r="18" spans="1:21" ht="57" hidden="1" customHeight="1">
      <c r="A18" s="30"/>
      <c r="C18" s="305"/>
      <c r="K18" s="1263" t="s">
        <v>357</v>
      </c>
      <c r="L18" s="1164" t="s">
        <v>1214</v>
      </c>
      <c r="M18" s="1164" t="s">
        <v>1214</v>
      </c>
      <c r="N18" s="1164" t="s">
        <v>1214</v>
      </c>
      <c r="O18" s="1172" t="s">
        <v>1215</v>
      </c>
      <c r="P18" s="1164" t="s">
        <v>1214</v>
      </c>
      <c r="Q18" s="1164" t="s">
        <v>1214</v>
      </c>
      <c r="R18" s="1164" t="s">
        <v>1214</v>
      </c>
      <c r="S18" s="1164" t="s">
        <v>1214</v>
      </c>
      <c r="T18" s="1164" t="s">
        <v>1214</v>
      </c>
      <c r="U18" s="1164" t="s">
        <v>1214</v>
      </c>
    </row>
    <row r="19" spans="1:21" ht="57" customHeight="1">
      <c r="A19" s="30"/>
      <c r="C19" s="305"/>
      <c r="K19" s="1264" t="s">
        <v>520</v>
      </c>
      <c r="L19" s="1172" t="s">
        <v>1215</v>
      </c>
      <c r="M19" s="1172" t="s">
        <v>1215</v>
      </c>
      <c r="N19" s="1172" t="s">
        <v>1215</v>
      </c>
      <c r="O19" s="1164" t="s">
        <v>1214</v>
      </c>
      <c r="P19" s="1172" t="s">
        <v>1215</v>
      </c>
      <c r="Q19" s="1172" t="s">
        <v>1215</v>
      </c>
      <c r="R19" s="1172" t="s">
        <v>1215</v>
      </c>
      <c r="S19" s="1172" t="s">
        <v>1215</v>
      </c>
      <c r="T19" s="1172" t="s">
        <v>1215</v>
      </c>
      <c r="U19" s="1164" t="s">
        <v>1214</v>
      </c>
    </row>
    <row r="21" spans="1:21">
      <c r="G21" s="305"/>
      <c r="H21" s="156"/>
      <c r="I21" s="10"/>
      <c r="J21" s="10"/>
    </row>
  </sheetData>
  <sheetProtection algorithmName="SHA-512" hashValue="vB8s1/fEwIMQ0uoqJv4K59uBrPnmNFqvlukFloAyxI9yqcSDeTTECbo1tCTdLI/Uzqm43v3GOMH4wn4PN+qH3Q==" saltValue="McQUaKOoj5dI/jpZMk8XOQ==" spinCount="100000" sheet="1" objects="1" scenarios="1"/>
  <phoneticPr fontId="4"/>
  <dataValidations count="1">
    <dataValidation type="whole" operator="greaterThanOrEqual" allowBlank="1" showInputMessage="1" showErrorMessage="1" sqref="I9:I13" xr:uid="{00000000-0002-0000-0E00-000000000000}">
      <formula1>0</formula1>
    </dataValidation>
  </dataValidations>
  <pageMargins left="0.75" right="0.33" top="1" bottom="1" header="0.51200000000000001" footer="0.16"/>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26"/>
  <sheetViews>
    <sheetView showGridLines="0" zoomScaleNormal="100" zoomScaleSheetLayoutView="100" workbookViewId="0"/>
  </sheetViews>
  <sheetFormatPr defaultRowHeight="13.5"/>
  <cols>
    <col min="1" max="1" width="1.125" style="306" customWidth="1"/>
    <col min="2" max="2" width="1.625" style="305" customWidth="1"/>
    <col min="3" max="3" width="1.5" style="306" customWidth="1"/>
    <col min="4" max="4" width="1.375" style="306" customWidth="1"/>
    <col min="5" max="5" width="3.25" style="306" customWidth="1"/>
    <col min="6" max="6" width="12.875" style="306" customWidth="1"/>
    <col min="7" max="7" width="43.375" style="306" customWidth="1"/>
    <col min="8" max="8" width="1.875" style="75" customWidth="1"/>
    <col min="9" max="9" width="15.25" style="28" customWidth="1"/>
    <col min="10" max="10" width="16.5" style="306" customWidth="1"/>
    <col min="11" max="13" width="9" style="306"/>
    <col min="14" max="23" width="4.625" style="306" hidden="1" customWidth="1"/>
    <col min="24" max="16384" width="9" style="306"/>
  </cols>
  <sheetData>
    <row r="1" spans="1:23" ht="17.25">
      <c r="A1" s="179"/>
      <c r="N1" s="1123"/>
      <c r="O1" s="1123"/>
      <c r="P1" s="1123"/>
      <c r="Q1" s="1123"/>
      <c r="R1" s="1123"/>
      <c r="S1" s="1123"/>
      <c r="T1" s="1123"/>
      <c r="U1" s="1123"/>
      <c r="V1" s="1123"/>
      <c r="W1" s="1123"/>
    </row>
    <row r="2" spans="1:23" ht="7.5" customHeight="1">
      <c r="N2" s="1123"/>
      <c r="O2" s="1123"/>
      <c r="P2" s="1123"/>
      <c r="Q2" s="1123"/>
      <c r="R2" s="1123"/>
      <c r="S2" s="1123"/>
      <c r="T2" s="1123"/>
      <c r="U2" s="1123"/>
      <c r="V2" s="1123"/>
      <c r="W2" s="1123"/>
    </row>
    <row r="3" spans="1:23">
      <c r="A3" s="307"/>
      <c r="B3" s="306"/>
      <c r="C3" s="1710" t="s">
        <v>104</v>
      </c>
      <c r="N3" s="1123"/>
      <c r="O3" s="1123"/>
      <c r="P3" s="1123"/>
      <c r="Q3" s="1123"/>
      <c r="R3" s="1123"/>
      <c r="S3" s="1123"/>
      <c r="T3" s="1123"/>
      <c r="U3" s="1123"/>
      <c r="V3" s="1123"/>
      <c r="W3" s="1123"/>
    </row>
    <row r="4" spans="1:23" ht="6.75" customHeight="1">
      <c r="C4" s="10"/>
      <c r="D4" s="28"/>
      <c r="N4" s="1123"/>
      <c r="O4" s="1123"/>
      <c r="P4" s="1123"/>
      <c r="Q4" s="1123"/>
      <c r="R4" s="1123"/>
      <c r="S4" s="1123"/>
      <c r="T4" s="1123"/>
      <c r="U4" s="1123"/>
      <c r="V4" s="1123"/>
      <c r="W4" s="1123"/>
    </row>
    <row r="5" spans="1:23" ht="15" customHeight="1">
      <c r="A5" s="310"/>
      <c r="C5" s="481" t="s">
        <v>803</v>
      </c>
      <c r="D5" s="310"/>
      <c r="F5" s="310"/>
      <c r="G5" s="186"/>
      <c r="I5" s="249" t="s">
        <v>62</v>
      </c>
      <c r="N5" s="1123"/>
      <c r="O5" s="1123"/>
      <c r="P5" s="1123"/>
      <c r="Q5" s="1123"/>
      <c r="R5" s="1123"/>
      <c r="S5" s="1123"/>
      <c r="T5" s="1123"/>
      <c r="U5" s="1123"/>
      <c r="V5" s="1123"/>
      <c r="W5" s="1123"/>
    </row>
    <row r="6" spans="1:23" ht="13.5" customHeight="1">
      <c r="A6" s="14"/>
      <c r="B6" s="307"/>
      <c r="C6" s="307"/>
      <c r="E6" s="320"/>
      <c r="F6" s="321"/>
      <c r="G6" s="322"/>
      <c r="H6" s="250" t="s">
        <v>199</v>
      </c>
      <c r="I6" s="145"/>
      <c r="N6" s="1123"/>
      <c r="O6" s="1123"/>
      <c r="P6" s="1123"/>
      <c r="Q6" s="1123"/>
      <c r="R6" s="1123"/>
      <c r="S6" s="1123"/>
      <c r="T6" s="1123"/>
      <c r="U6" s="1123"/>
      <c r="V6" s="1123"/>
      <c r="W6" s="1123"/>
    </row>
    <row r="7" spans="1:23" ht="13.5" customHeight="1">
      <c r="A7" s="359"/>
      <c r="B7" s="307"/>
      <c r="C7" s="359"/>
      <c r="E7" s="327"/>
      <c r="F7" s="140" t="s">
        <v>70</v>
      </c>
      <c r="G7" s="247" t="s">
        <v>71</v>
      </c>
      <c r="H7" s="328"/>
      <c r="I7" s="230"/>
      <c r="N7" s="1123"/>
      <c r="O7" s="1123"/>
      <c r="P7" s="1123"/>
      <c r="Q7" s="1123"/>
      <c r="R7" s="1123"/>
      <c r="S7" s="1123"/>
      <c r="T7" s="1123"/>
      <c r="U7" s="1123"/>
      <c r="V7" s="1123"/>
      <c r="W7" s="1123"/>
    </row>
    <row r="8" spans="1:23" ht="24" customHeight="1">
      <c r="B8" s="306"/>
      <c r="E8" s="329"/>
      <c r="F8" s="330"/>
      <c r="G8" s="331"/>
      <c r="H8" s="194" t="s">
        <v>605</v>
      </c>
      <c r="I8" s="237"/>
      <c r="N8" s="1123"/>
      <c r="O8" s="1123"/>
      <c r="P8" s="1123"/>
      <c r="Q8" s="1123"/>
      <c r="R8" s="1123"/>
      <c r="S8" s="1123"/>
      <c r="T8" s="1123"/>
      <c r="U8" s="1123"/>
      <c r="V8" s="1123"/>
      <c r="W8" s="1123"/>
    </row>
    <row r="9" spans="1:23" s="332" customFormat="1" ht="36.75" customHeight="1">
      <c r="E9" s="1260">
        <v>1</v>
      </c>
      <c r="F9" s="1333" t="s">
        <v>1067</v>
      </c>
      <c r="G9" s="482" t="s">
        <v>1379</v>
      </c>
      <c r="H9" s="360" t="str">
        <f t="shared" ref="H9:H21" si="0">IF(I9="","※","")</f>
        <v/>
      </c>
      <c r="I9" s="178">
        <v>505</v>
      </c>
      <c r="N9" s="1261"/>
      <c r="O9" s="1261"/>
      <c r="P9" s="1261"/>
      <c r="Q9" s="1261"/>
      <c r="R9" s="1261"/>
      <c r="S9" s="1261"/>
      <c r="T9" s="1261"/>
      <c r="U9" s="1261"/>
      <c r="V9" s="1261"/>
      <c r="W9" s="1261"/>
    </row>
    <row r="10" spans="1:23" ht="24.75" customHeight="1">
      <c r="B10" s="306"/>
      <c r="E10" s="1334">
        <v>2</v>
      </c>
      <c r="F10" s="1333" t="s">
        <v>1068</v>
      </c>
      <c r="G10" s="482" t="s">
        <v>1431</v>
      </c>
      <c r="H10" s="360" t="str">
        <f>IF(I10="","※","")</f>
        <v/>
      </c>
      <c r="I10" s="178">
        <v>668</v>
      </c>
      <c r="N10" s="1123"/>
      <c r="O10" s="1123"/>
      <c r="P10" s="1123"/>
      <c r="Q10" s="1123"/>
      <c r="R10" s="1123"/>
      <c r="S10" s="1123"/>
      <c r="T10" s="1123"/>
      <c r="U10" s="1123"/>
      <c r="V10" s="1123"/>
      <c r="W10" s="1123"/>
    </row>
    <row r="11" spans="1:23" ht="24.75" customHeight="1">
      <c r="E11" s="1334">
        <v>3</v>
      </c>
      <c r="F11" s="1333" t="s">
        <v>1069</v>
      </c>
      <c r="G11" s="482" t="s">
        <v>72</v>
      </c>
      <c r="H11" s="360" t="str">
        <f t="shared" si="0"/>
        <v/>
      </c>
      <c r="I11" s="195">
        <v>0</v>
      </c>
      <c r="N11" s="1123"/>
      <c r="O11" s="1123"/>
      <c r="P11" s="1123"/>
      <c r="Q11" s="1123"/>
      <c r="R11" s="1123"/>
      <c r="S11" s="1123"/>
      <c r="T11" s="1123"/>
      <c r="U11" s="1123"/>
      <c r="V11" s="1123"/>
      <c r="W11" s="1123"/>
    </row>
    <row r="12" spans="1:23" ht="24.75" customHeight="1">
      <c r="E12" s="1260">
        <v>4</v>
      </c>
      <c r="F12" s="1231" t="s">
        <v>208</v>
      </c>
      <c r="G12" s="482" t="s">
        <v>1385</v>
      </c>
      <c r="H12" s="360" t="str">
        <f t="shared" si="0"/>
        <v/>
      </c>
      <c r="I12" s="195">
        <v>400</v>
      </c>
      <c r="N12" s="1123"/>
      <c r="O12" s="1123"/>
      <c r="P12" s="1123"/>
      <c r="Q12" s="1123"/>
      <c r="R12" s="1123"/>
      <c r="S12" s="1123"/>
      <c r="T12" s="1123"/>
      <c r="U12" s="1123"/>
      <c r="V12" s="1123"/>
      <c r="W12" s="1123"/>
    </row>
    <row r="13" spans="1:23" ht="24.75" customHeight="1">
      <c r="E13" s="1260">
        <v>5</v>
      </c>
      <c r="F13" s="1231" t="s">
        <v>213</v>
      </c>
      <c r="G13" s="482" t="s">
        <v>1388</v>
      </c>
      <c r="H13" s="360" t="str">
        <f t="shared" si="0"/>
        <v/>
      </c>
      <c r="I13" s="195">
        <v>0</v>
      </c>
      <c r="N13" s="1123"/>
      <c r="O13" s="1123"/>
      <c r="P13" s="1123"/>
      <c r="Q13" s="1123"/>
      <c r="R13" s="1123"/>
      <c r="S13" s="1123"/>
      <c r="T13" s="1123"/>
      <c r="U13" s="1123"/>
      <c r="V13" s="1123"/>
      <c r="W13" s="1123"/>
    </row>
    <row r="14" spans="1:23" ht="24.75" customHeight="1">
      <c r="E14" s="1260">
        <v>6</v>
      </c>
      <c r="F14" s="1231" t="s">
        <v>227</v>
      </c>
      <c r="G14" s="482" t="s">
        <v>1391</v>
      </c>
      <c r="H14" s="360" t="str">
        <f t="shared" si="0"/>
        <v/>
      </c>
      <c r="I14" s="195">
        <v>0</v>
      </c>
      <c r="N14" s="1163" t="s">
        <v>533</v>
      </c>
      <c r="O14" s="1163" t="s">
        <v>119</v>
      </c>
      <c r="P14" s="1163" t="s">
        <v>120</v>
      </c>
      <c r="Q14" s="1163" t="s">
        <v>520</v>
      </c>
      <c r="R14" s="1163" t="s">
        <v>121</v>
      </c>
      <c r="S14" s="1163" t="s">
        <v>1084</v>
      </c>
      <c r="T14" s="1163" t="s">
        <v>1206</v>
      </c>
      <c r="U14" s="1163" t="s">
        <v>132</v>
      </c>
      <c r="V14" s="1335" t="s">
        <v>421</v>
      </c>
      <c r="W14" s="1163" t="s">
        <v>1216</v>
      </c>
    </row>
    <row r="15" spans="1:23" ht="24.75" hidden="1" customHeight="1">
      <c r="A15" s="36"/>
      <c r="B15" s="333"/>
      <c r="C15" s="333"/>
      <c r="E15" s="1260">
        <v>7</v>
      </c>
      <c r="F15" s="1231" t="s">
        <v>228</v>
      </c>
      <c r="G15" s="482"/>
      <c r="H15" s="360" t="str">
        <f t="shared" si="0"/>
        <v/>
      </c>
      <c r="I15" s="195">
        <v>0</v>
      </c>
      <c r="N15" s="1164" t="s">
        <v>1214</v>
      </c>
      <c r="O15" s="1164" t="s">
        <v>1214</v>
      </c>
      <c r="P15" s="1164" t="s">
        <v>1214</v>
      </c>
      <c r="Q15" s="1163" t="s">
        <v>1056</v>
      </c>
      <c r="R15" s="1164" t="s">
        <v>1214</v>
      </c>
      <c r="S15" s="1164" t="s">
        <v>1214</v>
      </c>
      <c r="T15" s="1164" t="s">
        <v>1214</v>
      </c>
      <c r="U15" s="1164" t="s">
        <v>1214</v>
      </c>
      <c r="V15" s="1164" t="s">
        <v>1214</v>
      </c>
      <c r="W15" s="1164" t="s">
        <v>1214</v>
      </c>
    </row>
    <row r="16" spans="1:23" ht="24.75" customHeight="1">
      <c r="A16" s="14"/>
      <c r="B16" s="307"/>
      <c r="C16" s="142"/>
      <c r="E16" s="1260">
        <v>7</v>
      </c>
      <c r="F16" s="1211" t="s">
        <v>229</v>
      </c>
      <c r="G16" s="482" t="s">
        <v>1395</v>
      </c>
      <c r="H16" s="360" t="str">
        <f t="shared" si="0"/>
        <v/>
      </c>
      <c r="I16" s="195">
        <v>0</v>
      </c>
      <c r="N16" s="1123"/>
      <c r="O16" s="1123"/>
      <c r="P16" s="1123"/>
      <c r="Q16" s="1123"/>
      <c r="R16" s="1123"/>
      <c r="S16" s="1123"/>
      <c r="T16" s="1123"/>
      <c r="U16" s="1123"/>
      <c r="V16" s="1123"/>
      <c r="W16" s="1123"/>
    </row>
    <row r="17" spans="1:23" ht="40.5" customHeight="1">
      <c r="A17" s="55"/>
      <c r="C17" s="305"/>
      <c r="E17" s="1260">
        <v>8</v>
      </c>
      <c r="F17" s="1212" t="s">
        <v>230</v>
      </c>
      <c r="G17" s="483" t="s">
        <v>1432</v>
      </c>
      <c r="H17" s="360" t="str">
        <f t="shared" si="0"/>
        <v/>
      </c>
      <c r="I17" s="195">
        <v>0</v>
      </c>
      <c r="N17" s="1123"/>
      <c r="O17" s="1123"/>
      <c r="P17" s="1123"/>
      <c r="Q17" s="1123"/>
      <c r="R17" s="1123"/>
      <c r="S17" s="1123"/>
      <c r="T17" s="1123"/>
      <c r="U17" s="1123"/>
      <c r="V17" s="1123"/>
      <c r="W17" s="1123"/>
    </row>
    <row r="18" spans="1:23" ht="24.75" customHeight="1">
      <c r="A18" s="12"/>
      <c r="B18" s="307"/>
      <c r="C18" s="307"/>
      <c r="E18" s="1260">
        <v>9</v>
      </c>
      <c r="F18" s="1211" t="s">
        <v>1272</v>
      </c>
      <c r="G18" s="484" t="s">
        <v>698</v>
      </c>
      <c r="H18" s="360" t="str">
        <f t="shared" si="0"/>
        <v/>
      </c>
      <c r="I18" s="195">
        <v>0</v>
      </c>
      <c r="N18" s="1123"/>
      <c r="O18" s="1123"/>
      <c r="P18" s="1123"/>
      <c r="Q18" s="1123"/>
      <c r="R18" s="1123"/>
      <c r="S18" s="1123"/>
      <c r="T18" s="1123"/>
      <c r="U18" s="1123"/>
      <c r="V18" s="1123"/>
      <c r="W18" s="1123"/>
    </row>
    <row r="19" spans="1:23" ht="24.75" customHeight="1">
      <c r="A19" s="30"/>
      <c r="C19" s="305"/>
      <c r="E19" s="1260">
        <v>10</v>
      </c>
      <c r="F19" s="1211" t="s">
        <v>231</v>
      </c>
      <c r="G19" s="482" t="s">
        <v>1401</v>
      </c>
      <c r="H19" s="360" t="str">
        <f t="shared" si="0"/>
        <v/>
      </c>
      <c r="I19" s="195">
        <v>100</v>
      </c>
      <c r="N19" s="1123"/>
      <c r="O19" s="1123"/>
      <c r="P19" s="1123"/>
      <c r="Q19" s="1123"/>
      <c r="R19" s="1123"/>
      <c r="S19" s="1123"/>
      <c r="T19" s="1123"/>
      <c r="U19" s="1123"/>
      <c r="V19" s="1123"/>
      <c r="W19" s="1123"/>
    </row>
    <row r="20" spans="1:23" ht="24.75" customHeight="1">
      <c r="A20" s="30"/>
      <c r="C20" s="305"/>
      <c r="E20" s="1260">
        <v>11</v>
      </c>
      <c r="F20" s="1211" t="s">
        <v>232</v>
      </c>
      <c r="G20" s="484" t="s">
        <v>699</v>
      </c>
      <c r="H20" s="360" t="str">
        <f t="shared" si="0"/>
        <v/>
      </c>
      <c r="I20" s="195">
        <v>0</v>
      </c>
      <c r="N20" s="1123"/>
      <c r="O20" s="1123"/>
      <c r="P20" s="1123"/>
      <c r="Q20" s="1123"/>
      <c r="R20" s="1123"/>
      <c r="S20" s="1123"/>
      <c r="T20" s="1123"/>
      <c r="U20" s="1123"/>
      <c r="V20" s="1123"/>
      <c r="W20" s="1123"/>
    </row>
    <row r="21" spans="1:23" ht="24.75" customHeight="1">
      <c r="A21" s="30"/>
      <c r="C21" s="305"/>
      <c r="E21" s="1750">
        <v>12</v>
      </c>
      <c r="F21" s="1212" t="s">
        <v>1371</v>
      </c>
      <c r="G21" s="482" t="s">
        <v>1372</v>
      </c>
      <c r="H21" s="1751" t="str">
        <f t="shared" si="0"/>
        <v/>
      </c>
      <c r="I21" s="1752">
        <v>0</v>
      </c>
      <c r="N21" s="1123"/>
      <c r="O21" s="1123"/>
      <c r="P21" s="1123"/>
      <c r="Q21" s="1123"/>
      <c r="R21" s="1123"/>
      <c r="S21" s="1123"/>
      <c r="T21" s="1123"/>
      <c r="U21" s="1123"/>
      <c r="V21" s="1123"/>
      <c r="W21" s="1123"/>
    </row>
    <row r="22" spans="1:23" ht="24.75" customHeight="1">
      <c r="A22" s="12"/>
      <c r="B22" s="307"/>
      <c r="C22" s="307"/>
      <c r="E22" s="1601">
        <v>13</v>
      </c>
      <c r="F22" s="1602" t="s">
        <v>896</v>
      </c>
      <c r="G22" s="1603" t="s">
        <v>1355</v>
      </c>
      <c r="H22" s="1604"/>
      <c r="I22" s="1605">
        <v>0</v>
      </c>
      <c r="N22" s="1123"/>
      <c r="O22" s="1123"/>
      <c r="P22" s="1123"/>
      <c r="Q22" s="1123"/>
      <c r="R22" s="1123"/>
      <c r="S22" s="1123"/>
      <c r="T22" s="1123"/>
      <c r="U22" s="1123"/>
      <c r="V22" s="1123"/>
      <c r="W22" s="1123"/>
    </row>
    <row r="23" spans="1:23" ht="24.75" customHeight="1">
      <c r="A23" s="12"/>
      <c r="B23" s="307"/>
      <c r="C23" s="307"/>
      <c r="E23" s="1606"/>
      <c r="F23" s="1607"/>
      <c r="G23" s="1608" t="s">
        <v>897</v>
      </c>
      <c r="H23" s="1609"/>
      <c r="I23" s="1610"/>
      <c r="N23" s="1123"/>
      <c r="O23" s="1123"/>
      <c r="P23" s="1123"/>
      <c r="Q23" s="1123"/>
      <c r="R23" s="1123"/>
      <c r="S23" s="1123"/>
      <c r="T23" s="1123"/>
      <c r="U23" s="1123"/>
      <c r="V23" s="1123"/>
      <c r="W23" s="1123"/>
    </row>
    <row r="24" spans="1:23" ht="24.75" customHeight="1">
      <c r="A24" s="12"/>
      <c r="B24" s="307"/>
      <c r="C24" s="307"/>
      <c r="E24" s="1601">
        <v>14</v>
      </c>
      <c r="F24" s="1602" t="s">
        <v>898</v>
      </c>
      <c r="G24" s="1603" t="s">
        <v>1356</v>
      </c>
      <c r="H24" s="1604"/>
      <c r="I24" s="1605">
        <v>100</v>
      </c>
      <c r="N24" s="1123"/>
      <c r="O24" s="1123"/>
      <c r="P24" s="1123"/>
      <c r="Q24" s="1123"/>
      <c r="R24" s="1123"/>
      <c r="S24" s="1123"/>
      <c r="T24" s="1123"/>
      <c r="U24" s="1123"/>
      <c r="V24" s="1123"/>
      <c r="W24" s="1123"/>
    </row>
    <row r="25" spans="1:23" ht="24.75" customHeight="1">
      <c r="A25" s="12"/>
      <c r="B25" s="307"/>
      <c r="C25" s="307"/>
      <c r="E25" s="1606"/>
      <c r="F25" s="1607"/>
      <c r="G25" s="1608" t="s">
        <v>897</v>
      </c>
      <c r="H25" s="1609"/>
      <c r="I25" s="1610" t="s">
        <v>920</v>
      </c>
      <c r="N25" s="1123"/>
      <c r="O25" s="1123"/>
      <c r="P25" s="1123"/>
      <c r="Q25" s="1123"/>
      <c r="R25" s="1123"/>
      <c r="S25" s="1123"/>
      <c r="T25" s="1123"/>
      <c r="U25" s="1123"/>
      <c r="V25" s="1123"/>
      <c r="W25" s="1123"/>
    </row>
    <row r="26" spans="1:23" ht="24.75" customHeight="1">
      <c r="A26" s="30"/>
      <c r="C26" s="305"/>
      <c r="E26" s="944"/>
      <c r="F26" s="945" t="s">
        <v>162</v>
      </c>
      <c r="G26" s="946"/>
      <c r="H26" s="947"/>
      <c r="I26" s="948">
        <f>SUM(I9:I22,I24)</f>
        <v>1773</v>
      </c>
      <c r="N26" s="1123"/>
      <c r="O26" s="1123"/>
      <c r="P26" s="1123"/>
      <c r="Q26" s="1123"/>
      <c r="R26" s="1123"/>
      <c r="S26" s="1123"/>
      <c r="T26" s="1123"/>
      <c r="U26" s="1123"/>
      <c r="V26" s="1123"/>
      <c r="W26" s="1123"/>
    </row>
  </sheetData>
  <sheetProtection algorithmName="SHA-512" hashValue="fZU+3/ABBKQHn3WZU0PEtkMwox2UsaqrmI3FU9OOMQAG5qyBW6S24ShdYWdmHST8asrW5uv7l3mQlmI9j56XlQ==" saltValue="np2Qmp5yCPQnLtIQgTs+og==" spinCount="100000" sheet="1" objects="1" scenarios="1"/>
  <phoneticPr fontId="4"/>
  <dataValidations count="2">
    <dataValidation type="whole" operator="greaterThanOrEqual" allowBlank="1" showInputMessage="1" showErrorMessage="1" sqref="I9:I22 I24" xr:uid="{00000000-0002-0000-0F00-000000000000}">
      <formula1>0</formula1>
    </dataValidation>
    <dataValidation operator="greaterThanOrEqual" allowBlank="1" showInputMessage="1" showErrorMessage="1" sqref="I23 I25" xr:uid="{00000000-0002-0000-0F00-000001000000}"/>
  </dataValidations>
  <pageMargins left="0.49" right="0.16" top="1" bottom="1" header="0.51200000000000001" footer="0.18"/>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H9990"/>
  <sheetViews>
    <sheetView showGridLines="0" zoomScaleNormal="100" zoomScaleSheetLayoutView="100" workbookViewId="0"/>
  </sheetViews>
  <sheetFormatPr defaultRowHeight="13.5"/>
  <cols>
    <col min="1" max="1" width="4" style="306" customWidth="1"/>
    <col min="2" max="2" width="4.25" style="305" hidden="1" customWidth="1"/>
    <col min="3" max="3" width="3.25" style="305" hidden="1" customWidth="1"/>
    <col min="4" max="4" width="15.75" style="10" customWidth="1"/>
    <col min="5" max="5" width="14" style="10" customWidth="1"/>
    <col min="6" max="6" width="2.625" style="10" customWidth="1"/>
    <col min="7" max="7" width="15.625" style="306" customWidth="1"/>
    <col min="8" max="8" width="2.625" style="10" customWidth="1"/>
    <col min="9" max="9" width="15.625" style="305" customWidth="1"/>
    <col min="10" max="10" width="2.625" style="305" customWidth="1"/>
    <col min="11" max="11" width="16.5" style="10" customWidth="1"/>
    <col min="12" max="12" width="2.625" style="10" customWidth="1"/>
    <col min="13" max="13" width="15.625" style="10" customWidth="1"/>
    <col min="14" max="14" width="3.125" style="10" bestFit="1" customWidth="1"/>
    <col min="15" max="15" width="13.25" style="305" bestFit="1" customWidth="1"/>
    <col min="16" max="16" width="3.125" style="305" bestFit="1" customWidth="1"/>
    <col min="17" max="17" width="9" style="305"/>
    <col min="18" max="18" width="0" style="305" hidden="1" customWidth="1"/>
    <col min="19" max="34" width="9" style="305"/>
    <col min="35" max="16384" width="9" style="306"/>
  </cols>
  <sheetData>
    <row r="1" spans="1:18" ht="6" customHeight="1">
      <c r="A1" s="31"/>
      <c r="B1" s="31"/>
      <c r="C1" s="31"/>
      <c r="D1" s="31"/>
      <c r="E1" s="152"/>
      <c r="F1" s="306"/>
      <c r="G1" s="152"/>
      <c r="H1" s="306"/>
      <c r="I1" s="152"/>
      <c r="J1" s="306"/>
      <c r="K1" s="152"/>
      <c r="L1" s="306"/>
      <c r="M1" s="152"/>
      <c r="N1" s="306"/>
      <c r="O1" s="152"/>
      <c r="P1" s="306"/>
    </row>
    <row r="2" spans="1:18" ht="6.75" customHeight="1">
      <c r="A2" s="305"/>
      <c r="D2" s="305"/>
      <c r="F2" s="306"/>
      <c r="G2" s="10"/>
      <c r="H2" s="305"/>
      <c r="J2" s="10"/>
    </row>
    <row r="3" spans="1:18" ht="15">
      <c r="A3" s="305"/>
      <c r="D3" s="693" t="s">
        <v>105</v>
      </c>
      <c r="F3" s="306"/>
      <c r="G3" s="10"/>
      <c r="J3" s="10"/>
    </row>
    <row r="4" spans="1:18" ht="15">
      <c r="A4" s="305"/>
      <c r="D4" s="694" t="s">
        <v>148</v>
      </c>
      <c r="E4" s="752"/>
      <c r="F4" s="13"/>
      <c r="G4" s="13"/>
      <c r="H4" s="305"/>
      <c r="I4" s="13"/>
      <c r="J4" s="13"/>
      <c r="K4" s="13"/>
      <c r="L4" s="13"/>
      <c r="M4" s="13"/>
    </row>
    <row r="5" spans="1:18">
      <c r="A5" s="305"/>
      <c r="B5" s="753"/>
      <c r="C5" s="753"/>
      <c r="D5" s="305"/>
      <c r="E5" s="305"/>
      <c r="F5" s="305"/>
      <c r="G5" s="305"/>
      <c r="K5" s="305"/>
      <c r="L5" s="305"/>
      <c r="M5" s="305"/>
    </row>
    <row r="6" spans="1:18">
      <c r="B6" s="603"/>
      <c r="C6" s="603"/>
      <c r="D6" s="240" t="s">
        <v>704</v>
      </c>
      <c r="E6" s="31"/>
      <c r="F6" s="31"/>
      <c r="G6" s="27"/>
      <c r="K6" s="356"/>
      <c r="L6" s="184" t="s">
        <v>62</v>
      </c>
      <c r="M6" s="305"/>
    </row>
    <row r="7" spans="1:18">
      <c r="B7" s="607"/>
      <c r="C7" s="607"/>
      <c r="D7" s="197" t="s">
        <v>705</v>
      </c>
      <c r="E7" s="149"/>
      <c r="F7" s="313"/>
      <c r="G7" s="313"/>
      <c r="H7" s="154"/>
      <c r="I7" s="313"/>
      <c r="J7" s="313"/>
      <c r="K7" s="313"/>
      <c r="L7" s="154"/>
      <c r="M7" s="572"/>
    </row>
    <row r="8" spans="1:18">
      <c r="A8" s="307"/>
      <c r="B8" s="607"/>
      <c r="C8" s="607"/>
      <c r="D8" s="611" t="s">
        <v>605</v>
      </c>
      <c r="E8" s="43"/>
      <c r="F8" s="307"/>
      <c r="G8" s="307"/>
      <c r="H8" s="313"/>
      <c r="I8" s="313"/>
      <c r="J8" s="313"/>
      <c r="K8" s="313"/>
      <c r="L8" s="313"/>
      <c r="M8" s="314"/>
      <c r="R8" s="1185"/>
    </row>
    <row r="9" spans="1:18" ht="24.95" hidden="1" customHeight="1">
      <c r="A9" s="307"/>
      <c r="B9" s="607"/>
      <c r="C9" s="607"/>
      <c r="D9" s="1131" t="s">
        <v>706</v>
      </c>
      <c r="E9" s="1132"/>
      <c r="F9" s="2448" t="s">
        <v>707</v>
      </c>
      <c r="G9" s="2449"/>
      <c r="H9" s="2448" t="s">
        <v>707</v>
      </c>
      <c r="I9" s="2449"/>
      <c r="J9" s="2452" t="s">
        <v>1180</v>
      </c>
      <c r="K9" s="2453"/>
      <c r="L9" s="2446"/>
      <c r="M9" s="2447"/>
      <c r="R9" s="1113"/>
    </row>
    <row r="10" spans="1:18" ht="13.5" customHeight="1">
      <c r="A10" s="307"/>
      <c r="B10" s="607"/>
      <c r="C10" s="607"/>
      <c r="D10" s="117"/>
      <c r="E10" s="115"/>
      <c r="F10" s="2454" t="s">
        <v>1178</v>
      </c>
      <c r="G10" s="2455"/>
      <c r="H10" s="2454" t="s">
        <v>710</v>
      </c>
      <c r="I10" s="2455"/>
      <c r="J10" s="2454" t="s">
        <v>711</v>
      </c>
      <c r="K10" s="2455"/>
      <c r="L10" s="1127"/>
      <c r="M10" s="589"/>
      <c r="R10" s="1113"/>
    </row>
    <row r="11" spans="1:18" ht="84.95" customHeight="1">
      <c r="A11" s="307"/>
      <c r="B11" s="607"/>
      <c r="C11" s="607"/>
      <c r="D11" s="1128" t="s">
        <v>709</v>
      </c>
      <c r="E11" s="116"/>
      <c r="F11" s="2441" t="s">
        <v>1636</v>
      </c>
      <c r="G11" s="2445"/>
      <c r="H11" s="2441" t="s">
        <v>1637</v>
      </c>
      <c r="I11" s="2445"/>
      <c r="J11" s="2441" t="s">
        <v>1638</v>
      </c>
      <c r="K11" s="2442"/>
      <c r="L11" s="1129"/>
      <c r="M11" s="891" t="s">
        <v>1177</v>
      </c>
      <c r="R11" s="1191" t="s">
        <v>1217</v>
      </c>
    </row>
    <row r="12" spans="1:18" ht="84.95" hidden="1" customHeight="1">
      <c r="A12" s="305"/>
      <c r="B12" s="608"/>
      <c r="C12" s="608"/>
      <c r="D12" s="1130" t="s">
        <v>709</v>
      </c>
      <c r="E12" s="97"/>
      <c r="F12" s="2450" t="s">
        <v>1179</v>
      </c>
      <c r="G12" s="2451"/>
      <c r="H12" s="2450" t="s">
        <v>765</v>
      </c>
      <c r="I12" s="2451"/>
      <c r="J12" s="2443" t="s">
        <v>501</v>
      </c>
      <c r="K12" s="2444"/>
      <c r="L12" s="669"/>
      <c r="M12" s="891" t="s">
        <v>1177</v>
      </c>
      <c r="R12" s="1190" t="s">
        <v>930</v>
      </c>
    </row>
    <row r="13" spans="1:18">
      <c r="B13" s="609"/>
      <c r="C13" s="609"/>
      <c r="D13" s="612" t="s">
        <v>576</v>
      </c>
      <c r="E13" s="573" t="s">
        <v>577</v>
      </c>
      <c r="F13" s="642"/>
      <c r="G13" s="613">
        <v>66</v>
      </c>
      <c r="H13" s="642"/>
      <c r="I13" s="574"/>
      <c r="J13" s="642"/>
      <c r="K13" s="613">
        <v>0</v>
      </c>
      <c r="L13" s="642"/>
      <c r="M13" s="613">
        <v>66</v>
      </c>
      <c r="O13" s="156"/>
      <c r="P13" s="605"/>
      <c r="R13" s="10"/>
    </row>
    <row r="14" spans="1:18">
      <c r="B14" s="609"/>
      <c r="C14" s="609"/>
      <c r="D14" s="575" t="s">
        <v>578</v>
      </c>
      <c r="E14" s="576" t="s">
        <v>716</v>
      </c>
      <c r="F14" s="644"/>
      <c r="G14" s="614">
        <v>0</v>
      </c>
      <c r="H14" s="644"/>
      <c r="I14" s="577"/>
      <c r="J14" s="644"/>
      <c r="K14" s="614">
        <v>0</v>
      </c>
      <c r="L14" s="644"/>
      <c r="M14" s="614">
        <v>0</v>
      </c>
      <c r="O14" s="156"/>
      <c r="P14" s="606"/>
      <c r="R14" s="10"/>
    </row>
    <row r="15" spans="1:18">
      <c r="B15" s="610"/>
      <c r="C15" s="610"/>
      <c r="D15" s="575"/>
      <c r="E15" s="578" t="s">
        <v>579</v>
      </c>
      <c r="F15" s="644"/>
      <c r="G15" s="615">
        <v>96</v>
      </c>
      <c r="H15" s="644"/>
      <c r="I15" s="579"/>
      <c r="J15" s="644"/>
      <c r="K15" s="615">
        <v>0</v>
      </c>
      <c r="L15" s="644"/>
      <c r="M15" s="615">
        <v>96</v>
      </c>
      <c r="O15" s="156"/>
      <c r="P15" s="605"/>
      <c r="R15" s="10"/>
    </row>
    <row r="16" spans="1:18">
      <c r="B16" s="609"/>
      <c r="C16" s="609"/>
      <c r="D16" s="580"/>
      <c r="E16" s="578" t="s">
        <v>717</v>
      </c>
      <c r="F16" s="643"/>
      <c r="G16" s="616">
        <v>6</v>
      </c>
      <c r="H16" s="645"/>
      <c r="I16" s="581"/>
      <c r="J16" s="643"/>
      <c r="K16" s="616">
        <v>0</v>
      </c>
      <c r="L16" s="643"/>
      <c r="M16" s="616">
        <v>6</v>
      </c>
      <c r="O16" s="156"/>
      <c r="P16" s="605"/>
      <c r="R16" s="10"/>
    </row>
    <row r="17" spans="1:18">
      <c r="B17" s="609"/>
      <c r="C17" s="609"/>
      <c r="D17" s="612" t="s">
        <v>718</v>
      </c>
      <c r="E17" s="573" t="s">
        <v>580</v>
      </c>
      <c r="F17" s="642"/>
      <c r="G17" s="613">
        <v>0</v>
      </c>
      <c r="H17" s="642"/>
      <c r="I17" s="613">
        <v>0</v>
      </c>
      <c r="J17" s="642"/>
      <c r="K17" s="613">
        <v>36</v>
      </c>
      <c r="L17" s="642"/>
      <c r="M17" s="613">
        <v>36</v>
      </c>
      <c r="N17" s="151"/>
      <c r="O17" s="156"/>
      <c r="P17" s="605"/>
      <c r="R17" s="10"/>
    </row>
    <row r="18" spans="1:18">
      <c r="B18" s="609"/>
      <c r="C18" s="609"/>
      <c r="D18" s="582"/>
      <c r="E18" s="576" t="s">
        <v>716</v>
      </c>
      <c r="F18" s="644"/>
      <c r="G18" s="614">
        <v>0</v>
      </c>
      <c r="H18" s="644"/>
      <c r="I18" s="614">
        <v>0</v>
      </c>
      <c r="J18" s="644"/>
      <c r="K18" s="614">
        <v>0</v>
      </c>
      <c r="L18" s="644"/>
      <c r="M18" s="614">
        <v>0</v>
      </c>
      <c r="R18" s="10"/>
    </row>
    <row r="19" spans="1:18">
      <c r="B19" s="610"/>
      <c r="C19" s="610"/>
      <c r="D19" s="582"/>
      <c r="E19" s="578" t="s">
        <v>579</v>
      </c>
      <c r="F19" s="644"/>
      <c r="G19" s="615">
        <v>0</v>
      </c>
      <c r="H19" s="644"/>
      <c r="I19" s="615">
        <v>0</v>
      </c>
      <c r="J19" s="644"/>
      <c r="K19" s="615">
        <v>80</v>
      </c>
      <c r="L19" s="644"/>
      <c r="M19" s="615">
        <v>80</v>
      </c>
      <c r="R19" s="10"/>
    </row>
    <row r="20" spans="1:18">
      <c r="B20" s="609"/>
      <c r="C20" s="609"/>
      <c r="D20" s="617"/>
      <c r="E20" s="583" t="s">
        <v>717</v>
      </c>
      <c r="F20" s="645"/>
      <c r="G20" s="618">
        <v>0</v>
      </c>
      <c r="H20" s="645"/>
      <c r="I20" s="618">
        <v>0</v>
      </c>
      <c r="J20" s="645"/>
      <c r="K20" s="618">
        <v>10</v>
      </c>
      <c r="L20" s="645"/>
      <c r="M20" s="616">
        <v>10</v>
      </c>
      <c r="R20" s="10"/>
    </row>
    <row r="21" spans="1:18">
      <c r="B21" s="609"/>
      <c r="C21" s="609"/>
      <c r="D21" s="619" t="s">
        <v>581</v>
      </c>
      <c r="E21" s="573" t="s">
        <v>580</v>
      </c>
      <c r="F21" s="642"/>
      <c r="G21" s="613">
        <v>0</v>
      </c>
      <c r="H21" s="642"/>
      <c r="I21" s="613">
        <v>0</v>
      </c>
      <c r="J21" s="642"/>
      <c r="K21" s="613">
        <v>0</v>
      </c>
      <c r="L21" s="642"/>
      <c r="M21" s="613">
        <v>0</v>
      </c>
      <c r="R21" s="10"/>
    </row>
    <row r="22" spans="1:18">
      <c r="B22" s="609"/>
      <c r="C22" s="609"/>
      <c r="D22" s="617" t="s">
        <v>582</v>
      </c>
      <c r="E22" s="576" t="s">
        <v>716</v>
      </c>
      <c r="F22" s="644"/>
      <c r="G22" s="614">
        <v>0</v>
      </c>
      <c r="H22" s="644"/>
      <c r="I22" s="614">
        <v>0</v>
      </c>
      <c r="J22" s="644"/>
      <c r="K22" s="614">
        <v>0</v>
      </c>
      <c r="L22" s="644"/>
      <c r="M22" s="614">
        <v>0</v>
      </c>
      <c r="R22" s="10"/>
    </row>
    <row r="23" spans="1:18">
      <c r="B23" s="610"/>
      <c r="C23" s="610"/>
      <c r="D23" s="617"/>
      <c r="E23" s="584" t="s">
        <v>579</v>
      </c>
      <c r="F23" s="644"/>
      <c r="G23" s="615">
        <v>0</v>
      </c>
      <c r="H23" s="644"/>
      <c r="I23" s="615">
        <v>0</v>
      </c>
      <c r="J23" s="644"/>
      <c r="K23" s="615">
        <v>0</v>
      </c>
      <c r="L23" s="644"/>
      <c r="M23" s="615">
        <v>0</v>
      </c>
      <c r="R23" s="10"/>
    </row>
    <row r="24" spans="1:18">
      <c r="B24" s="609"/>
      <c r="C24" s="609"/>
      <c r="D24" s="620"/>
      <c r="E24" s="583" t="s">
        <v>717</v>
      </c>
      <c r="F24" s="645"/>
      <c r="G24" s="618">
        <v>0</v>
      </c>
      <c r="H24" s="645"/>
      <c r="I24" s="618">
        <v>0</v>
      </c>
      <c r="J24" s="645"/>
      <c r="K24" s="618">
        <v>0</v>
      </c>
      <c r="L24" s="645"/>
      <c r="M24" s="616">
        <v>0</v>
      </c>
      <c r="R24" s="10"/>
    </row>
    <row r="25" spans="1:18">
      <c r="B25" s="609"/>
      <c r="C25" s="609"/>
      <c r="D25" s="612" t="s">
        <v>857</v>
      </c>
      <c r="E25" s="573" t="s">
        <v>583</v>
      </c>
      <c r="F25" s="642"/>
      <c r="G25" s="613">
        <v>0</v>
      </c>
      <c r="H25" s="642"/>
      <c r="I25" s="613">
        <v>0</v>
      </c>
      <c r="J25" s="642"/>
      <c r="K25" s="613">
        <v>0</v>
      </c>
      <c r="L25" s="642"/>
      <c r="M25" s="613">
        <v>0</v>
      </c>
      <c r="R25" s="10"/>
    </row>
    <row r="26" spans="1:18">
      <c r="B26" s="609"/>
      <c r="C26" s="609"/>
      <c r="D26" s="617"/>
      <c r="E26" s="576" t="s">
        <v>716</v>
      </c>
      <c r="F26" s="644"/>
      <c r="G26" s="614">
        <v>0</v>
      </c>
      <c r="H26" s="644"/>
      <c r="I26" s="614">
        <v>0</v>
      </c>
      <c r="J26" s="644"/>
      <c r="K26" s="614">
        <v>0</v>
      </c>
      <c r="L26" s="644"/>
      <c r="M26" s="614">
        <v>0</v>
      </c>
      <c r="R26" s="10"/>
    </row>
    <row r="27" spans="1:18">
      <c r="B27" s="610"/>
      <c r="C27" s="610"/>
      <c r="D27" s="617"/>
      <c r="E27" s="584" t="s">
        <v>579</v>
      </c>
      <c r="F27" s="644"/>
      <c r="G27" s="615">
        <v>0</v>
      </c>
      <c r="H27" s="644"/>
      <c r="I27" s="615">
        <v>0</v>
      </c>
      <c r="J27" s="644"/>
      <c r="K27" s="615">
        <v>0</v>
      </c>
      <c r="L27" s="644"/>
      <c r="M27" s="615">
        <v>0</v>
      </c>
      <c r="R27" s="10"/>
    </row>
    <row r="28" spans="1:18">
      <c r="B28" s="609"/>
      <c r="C28" s="609"/>
      <c r="D28" s="621"/>
      <c r="E28" s="583" t="s">
        <v>717</v>
      </c>
      <c r="F28" s="645"/>
      <c r="G28" s="618">
        <v>0</v>
      </c>
      <c r="H28" s="645"/>
      <c r="I28" s="618">
        <v>0</v>
      </c>
      <c r="J28" s="645"/>
      <c r="K28" s="618">
        <v>0</v>
      </c>
      <c r="L28" s="645"/>
      <c r="M28" s="616">
        <v>0</v>
      </c>
      <c r="R28" s="10"/>
    </row>
    <row r="29" spans="1:18">
      <c r="B29" s="609"/>
      <c r="C29" s="609"/>
      <c r="D29" s="949" t="s">
        <v>719</v>
      </c>
      <c r="E29" s="950" t="s">
        <v>584</v>
      </c>
      <c r="F29" s="951"/>
      <c r="G29" s="952">
        <v>66</v>
      </c>
      <c r="H29" s="951"/>
      <c r="I29" s="952">
        <v>0</v>
      </c>
      <c r="J29" s="951"/>
      <c r="K29" s="952">
        <v>36</v>
      </c>
      <c r="L29" s="951"/>
      <c r="M29" s="952">
        <v>102</v>
      </c>
      <c r="R29" s="10"/>
    </row>
    <row r="30" spans="1:18">
      <c r="B30" s="609"/>
      <c r="C30" s="609"/>
      <c r="D30" s="953"/>
      <c r="E30" s="954" t="s">
        <v>716</v>
      </c>
      <c r="F30" s="955"/>
      <c r="G30" s="956">
        <v>0</v>
      </c>
      <c r="H30" s="955"/>
      <c r="I30" s="956">
        <v>0</v>
      </c>
      <c r="J30" s="955"/>
      <c r="K30" s="956">
        <v>0</v>
      </c>
      <c r="L30" s="955"/>
      <c r="M30" s="956">
        <v>0</v>
      </c>
      <c r="R30" s="10"/>
    </row>
    <row r="31" spans="1:18" s="27" customFormat="1" ht="22.5">
      <c r="A31" s="305"/>
      <c r="B31" s="10">
        <v>1</v>
      </c>
      <c r="C31" s="28">
        <v>1</v>
      </c>
      <c r="D31" s="586" t="s">
        <v>720</v>
      </c>
      <c r="E31" s="587"/>
      <c r="F31" s="935" t="s">
        <v>850</v>
      </c>
      <c r="G31" s="957" t="s">
        <v>1613</v>
      </c>
      <c r="H31" s="935"/>
      <c r="I31" s="957"/>
      <c r="J31" s="900" t="s">
        <v>850</v>
      </c>
      <c r="K31" s="957" t="s">
        <v>1615</v>
      </c>
      <c r="L31" s="31"/>
      <c r="M31" s="31"/>
    </row>
    <row r="32" spans="1:18" s="27" customFormat="1" ht="22.5" customHeight="1">
      <c r="A32" s="31"/>
      <c r="B32" s="10"/>
      <c r="C32" s="28">
        <v>2</v>
      </c>
      <c r="D32" s="2439" t="s">
        <v>729</v>
      </c>
      <c r="E32" s="589"/>
      <c r="F32" s="928"/>
      <c r="G32" s="958" t="s">
        <v>732</v>
      </c>
      <c r="H32" s="928"/>
      <c r="I32" s="958"/>
      <c r="J32" s="902"/>
      <c r="K32" s="958" t="s">
        <v>1616</v>
      </c>
      <c r="L32" s="31"/>
      <c r="M32" s="31"/>
    </row>
    <row r="33" spans="1:34" s="27" customFormat="1">
      <c r="A33" s="31"/>
      <c r="B33" s="28"/>
      <c r="C33" s="28">
        <v>3</v>
      </c>
      <c r="D33" s="2440"/>
      <c r="E33" s="590"/>
      <c r="F33" s="959" t="s">
        <v>850</v>
      </c>
      <c r="G33" s="960" t="s">
        <v>1614</v>
      </c>
      <c r="H33" s="959"/>
      <c r="I33" s="960"/>
      <c r="J33" s="975" t="s">
        <v>850</v>
      </c>
      <c r="K33" s="960" t="s">
        <v>1617</v>
      </c>
      <c r="L33" s="31"/>
      <c r="M33" s="31"/>
    </row>
    <row r="34" spans="1:34">
      <c r="A34" s="31"/>
      <c r="B34" s="28"/>
      <c r="C34" s="28">
        <v>4</v>
      </c>
      <c r="D34" s="53" t="s">
        <v>1273</v>
      </c>
      <c r="E34" s="591"/>
      <c r="F34" s="926" t="s">
        <v>850</v>
      </c>
      <c r="G34" s="961">
        <v>12.6</v>
      </c>
      <c r="H34" s="926"/>
      <c r="I34" s="961"/>
      <c r="J34" s="895" t="s">
        <v>850</v>
      </c>
      <c r="K34" s="961">
        <v>39</v>
      </c>
      <c r="L34" s="31"/>
      <c r="M34" s="31"/>
      <c r="N34" s="306"/>
      <c r="O34" s="306"/>
      <c r="P34" s="306"/>
      <c r="Q34" s="306"/>
      <c r="R34" s="306"/>
      <c r="S34" s="306"/>
      <c r="T34" s="306"/>
      <c r="U34" s="306"/>
      <c r="V34" s="306"/>
      <c r="W34" s="306"/>
      <c r="X34" s="306"/>
      <c r="Y34" s="306"/>
      <c r="Z34" s="306"/>
      <c r="AA34" s="306"/>
      <c r="AB34" s="306"/>
      <c r="AC34" s="306"/>
      <c r="AD34" s="306"/>
      <c r="AE34" s="306"/>
      <c r="AF34" s="306"/>
      <c r="AG34" s="306"/>
      <c r="AH34" s="306"/>
    </row>
    <row r="35" spans="1:34" s="27" customFormat="1">
      <c r="A35" s="305"/>
      <c r="B35" s="28"/>
      <c r="C35" s="28">
        <v>5</v>
      </c>
      <c r="D35" s="612" t="s">
        <v>585</v>
      </c>
      <c r="E35" s="573" t="s">
        <v>584</v>
      </c>
      <c r="F35" s="962" t="s">
        <v>850</v>
      </c>
      <c r="G35" s="963">
        <v>36</v>
      </c>
      <c r="H35" s="962"/>
      <c r="I35" s="2071"/>
      <c r="J35" s="962" t="s">
        <v>850</v>
      </c>
      <c r="K35" s="963">
        <v>0</v>
      </c>
      <c r="L35" s="31"/>
      <c r="M35" s="31"/>
    </row>
    <row r="36" spans="1:34" s="27" customFormat="1">
      <c r="A36" s="31"/>
      <c r="B36" s="28"/>
      <c r="C36" s="28">
        <v>6</v>
      </c>
      <c r="D36" s="575" t="s">
        <v>586</v>
      </c>
      <c r="E36" s="576" t="s">
        <v>716</v>
      </c>
      <c r="F36" s="930" t="s">
        <v>850</v>
      </c>
      <c r="G36" s="964">
        <v>0</v>
      </c>
      <c r="H36" s="930"/>
      <c r="I36" s="2072"/>
      <c r="J36" s="930" t="s">
        <v>850</v>
      </c>
      <c r="K36" s="964">
        <v>0</v>
      </c>
      <c r="L36" s="31"/>
      <c r="M36" s="31"/>
    </row>
    <row r="37" spans="1:34" s="27" customFormat="1">
      <c r="A37" s="31"/>
      <c r="B37" s="28"/>
      <c r="C37" s="28">
        <v>7</v>
      </c>
      <c r="D37" s="575"/>
      <c r="E37" s="578" t="s">
        <v>579</v>
      </c>
      <c r="F37" s="930" t="s">
        <v>850</v>
      </c>
      <c r="G37" s="965">
        <v>64</v>
      </c>
      <c r="H37" s="930"/>
      <c r="I37" s="2073"/>
      <c r="J37" s="901" t="s">
        <v>850</v>
      </c>
      <c r="K37" s="965">
        <v>0</v>
      </c>
      <c r="L37" s="31"/>
      <c r="M37" s="31"/>
    </row>
    <row r="38" spans="1:34" s="27" customFormat="1">
      <c r="A38" s="31"/>
      <c r="B38" s="28"/>
      <c r="C38" s="28">
        <v>8</v>
      </c>
      <c r="D38" s="580"/>
      <c r="E38" s="578" t="s">
        <v>717</v>
      </c>
      <c r="F38" s="966" t="s">
        <v>850</v>
      </c>
      <c r="G38" s="967">
        <v>4</v>
      </c>
      <c r="H38" s="966"/>
      <c r="I38" s="2074"/>
      <c r="J38" s="975" t="s">
        <v>850</v>
      </c>
      <c r="K38" s="967">
        <v>0</v>
      </c>
      <c r="L38" s="31"/>
      <c r="M38" s="31"/>
    </row>
    <row r="39" spans="1:34" s="27" customFormat="1">
      <c r="A39" s="31"/>
      <c r="B39" s="28"/>
      <c r="C39" s="28">
        <v>9</v>
      </c>
      <c r="D39" s="612" t="s">
        <v>718</v>
      </c>
      <c r="E39" s="573" t="s">
        <v>580</v>
      </c>
      <c r="F39" s="968" t="s">
        <v>850</v>
      </c>
      <c r="G39" s="969">
        <v>0</v>
      </c>
      <c r="H39" s="968"/>
      <c r="I39" s="969"/>
      <c r="J39" s="968" t="s">
        <v>850</v>
      </c>
      <c r="K39" s="969">
        <v>36</v>
      </c>
      <c r="L39" s="31"/>
      <c r="M39" s="31"/>
    </row>
    <row r="40" spans="1:34" s="27" customFormat="1">
      <c r="A40" s="31"/>
      <c r="B40" s="28"/>
      <c r="C40" s="28">
        <v>10</v>
      </c>
      <c r="D40" s="582"/>
      <c r="E40" s="576" t="s">
        <v>716</v>
      </c>
      <c r="F40" s="930" t="s">
        <v>850</v>
      </c>
      <c r="G40" s="964">
        <v>0</v>
      </c>
      <c r="H40" s="930"/>
      <c r="I40" s="964"/>
      <c r="J40" s="930" t="s">
        <v>850</v>
      </c>
      <c r="K40" s="964">
        <v>0</v>
      </c>
      <c r="L40" s="31"/>
      <c r="M40" s="31"/>
    </row>
    <row r="41" spans="1:34" s="27" customFormat="1">
      <c r="A41" s="31"/>
      <c r="B41" s="10"/>
      <c r="C41" s="28">
        <v>11</v>
      </c>
      <c r="D41" s="582"/>
      <c r="E41" s="578" t="s">
        <v>579</v>
      </c>
      <c r="F41" s="930" t="s">
        <v>850</v>
      </c>
      <c r="G41" s="965">
        <v>0</v>
      </c>
      <c r="H41" s="930"/>
      <c r="I41" s="965"/>
      <c r="J41" s="901" t="s">
        <v>850</v>
      </c>
      <c r="K41" s="965">
        <v>80</v>
      </c>
      <c r="L41" s="31"/>
      <c r="M41" s="31"/>
    </row>
    <row r="42" spans="1:34" s="27" customFormat="1">
      <c r="A42" s="31"/>
      <c r="B42" s="10"/>
      <c r="C42" s="28">
        <v>12</v>
      </c>
      <c r="D42" s="617"/>
      <c r="E42" s="583" t="s">
        <v>717</v>
      </c>
      <c r="F42" s="966" t="s">
        <v>850</v>
      </c>
      <c r="G42" s="967">
        <v>0</v>
      </c>
      <c r="H42" s="966"/>
      <c r="I42" s="967"/>
      <c r="J42" s="975" t="s">
        <v>850</v>
      </c>
      <c r="K42" s="967">
        <v>10</v>
      </c>
      <c r="L42" s="31"/>
      <c r="M42" s="31"/>
    </row>
    <row r="43" spans="1:34" s="27" customFormat="1">
      <c r="A43" s="31"/>
      <c r="B43" s="10"/>
      <c r="C43" s="28">
        <v>13</v>
      </c>
      <c r="D43" s="619" t="s">
        <v>581</v>
      </c>
      <c r="E43" s="573" t="s">
        <v>580</v>
      </c>
      <c r="F43" s="962" t="s">
        <v>850</v>
      </c>
      <c r="G43" s="963">
        <v>0</v>
      </c>
      <c r="H43" s="962"/>
      <c r="I43" s="963"/>
      <c r="J43" s="962" t="s">
        <v>850</v>
      </c>
      <c r="K43" s="963">
        <v>0</v>
      </c>
      <c r="L43" s="31"/>
      <c r="M43" s="31"/>
    </row>
    <row r="44" spans="1:34" s="27" customFormat="1">
      <c r="A44" s="31"/>
      <c r="B44" s="10"/>
      <c r="C44" s="28">
        <v>14</v>
      </c>
      <c r="D44" s="617" t="s">
        <v>582</v>
      </c>
      <c r="E44" s="576" t="s">
        <v>716</v>
      </c>
      <c r="F44" s="930" t="s">
        <v>850</v>
      </c>
      <c r="G44" s="964">
        <v>0</v>
      </c>
      <c r="H44" s="930"/>
      <c r="I44" s="964"/>
      <c r="J44" s="930" t="s">
        <v>850</v>
      </c>
      <c r="K44" s="964">
        <v>0</v>
      </c>
      <c r="L44" s="31"/>
      <c r="M44" s="31"/>
    </row>
    <row r="45" spans="1:34" s="27" customFormat="1">
      <c r="A45" s="31"/>
      <c r="B45" s="10"/>
      <c r="C45" s="28">
        <v>15</v>
      </c>
      <c r="D45" s="617"/>
      <c r="E45" s="584" t="s">
        <v>579</v>
      </c>
      <c r="F45" s="930" t="s">
        <v>850</v>
      </c>
      <c r="G45" s="965">
        <v>0</v>
      </c>
      <c r="H45" s="930"/>
      <c r="I45" s="965"/>
      <c r="J45" s="901" t="s">
        <v>850</v>
      </c>
      <c r="K45" s="965">
        <v>0</v>
      </c>
      <c r="L45" s="31"/>
      <c r="M45" s="31"/>
    </row>
    <row r="46" spans="1:34" s="27" customFormat="1">
      <c r="A46" s="31"/>
      <c r="B46" s="10"/>
      <c r="C46" s="28">
        <v>16</v>
      </c>
      <c r="D46" s="620"/>
      <c r="E46" s="583" t="s">
        <v>717</v>
      </c>
      <c r="F46" s="966" t="s">
        <v>850</v>
      </c>
      <c r="G46" s="967">
        <v>0</v>
      </c>
      <c r="H46" s="966"/>
      <c r="I46" s="967"/>
      <c r="J46" s="975" t="s">
        <v>850</v>
      </c>
      <c r="K46" s="967">
        <v>0</v>
      </c>
      <c r="L46" s="31"/>
      <c r="M46" s="31"/>
    </row>
    <row r="47" spans="1:34" s="27" customFormat="1">
      <c r="A47" s="31"/>
      <c r="B47" s="10"/>
      <c r="C47" s="28">
        <v>17</v>
      </c>
      <c r="D47" s="612" t="s">
        <v>857</v>
      </c>
      <c r="E47" s="573" t="s">
        <v>583</v>
      </c>
      <c r="F47" s="962" t="s">
        <v>850</v>
      </c>
      <c r="G47" s="963">
        <v>0</v>
      </c>
      <c r="H47" s="962"/>
      <c r="I47" s="963"/>
      <c r="J47" s="962" t="s">
        <v>850</v>
      </c>
      <c r="K47" s="963">
        <v>0</v>
      </c>
      <c r="L47" s="31"/>
      <c r="M47" s="31"/>
    </row>
    <row r="48" spans="1:34" s="27" customFormat="1">
      <c r="A48" s="31"/>
      <c r="B48" s="10"/>
      <c r="C48" s="28">
        <v>18</v>
      </c>
      <c r="D48" s="617"/>
      <c r="E48" s="576" t="s">
        <v>716</v>
      </c>
      <c r="F48" s="930" t="s">
        <v>850</v>
      </c>
      <c r="G48" s="964">
        <v>0</v>
      </c>
      <c r="H48" s="930"/>
      <c r="I48" s="964"/>
      <c r="J48" s="930" t="s">
        <v>850</v>
      </c>
      <c r="K48" s="964">
        <v>0</v>
      </c>
      <c r="L48" s="31"/>
      <c r="M48" s="31"/>
    </row>
    <row r="49" spans="1:34" s="27" customFormat="1">
      <c r="A49" s="31"/>
      <c r="B49" s="10"/>
      <c r="C49" s="28">
        <v>19</v>
      </c>
      <c r="D49" s="617"/>
      <c r="E49" s="584" t="s">
        <v>579</v>
      </c>
      <c r="F49" s="930" t="s">
        <v>850</v>
      </c>
      <c r="G49" s="965">
        <v>0</v>
      </c>
      <c r="H49" s="930"/>
      <c r="I49" s="965"/>
      <c r="J49" s="901" t="s">
        <v>850</v>
      </c>
      <c r="K49" s="965">
        <v>0</v>
      </c>
      <c r="L49" s="31"/>
      <c r="M49" s="31"/>
    </row>
    <row r="50" spans="1:34" s="27" customFormat="1">
      <c r="A50" s="31"/>
      <c r="B50" s="10"/>
      <c r="C50" s="28">
        <v>20</v>
      </c>
      <c r="D50" s="621"/>
      <c r="E50" s="583" t="s">
        <v>717</v>
      </c>
      <c r="F50" s="966" t="s">
        <v>850</v>
      </c>
      <c r="G50" s="970">
        <v>0</v>
      </c>
      <c r="H50" s="966"/>
      <c r="I50" s="970"/>
      <c r="J50" s="975" t="s">
        <v>850</v>
      </c>
      <c r="K50" s="970">
        <v>0</v>
      </c>
      <c r="L50" s="31"/>
      <c r="M50" s="31"/>
    </row>
    <row r="51" spans="1:34" s="27" customFormat="1">
      <c r="A51" s="31"/>
      <c r="B51" s="10"/>
      <c r="C51" s="28">
        <v>21</v>
      </c>
      <c r="D51" s="612" t="s">
        <v>719</v>
      </c>
      <c r="E51" s="573" t="s">
        <v>584</v>
      </c>
      <c r="F51" s="971"/>
      <c r="G51" s="972">
        <v>36</v>
      </c>
      <c r="H51" s="971"/>
      <c r="I51" s="972">
        <v>0</v>
      </c>
      <c r="J51" s="971"/>
      <c r="K51" s="972">
        <v>36</v>
      </c>
      <c r="L51" s="31"/>
      <c r="M51" s="31"/>
    </row>
    <row r="52" spans="1:34" s="27" customFormat="1">
      <c r="A52" s="31"/>
      <c r="B52" s="10"/>
      <c r="C52" s="28">
        <v>22</v>
      </c>
      <c r="D52" s="621"/>
      <c r="E52" s="585" t="s">
        <v>716</v>
      </c>
      <c r="F52" s="973"/>
      <c r="G52" s="974">
        <v>0</v>
      </c>
      <c r="H52" s="973"/>
      <c r="I52" s="974">
        <v>0</v>
      </c>
      <c r="J52" s="973"/>
      <c r="K52" s="974">
        <v>0</v>
      </c>
      <c r="L52" s="31"/>
      <c r="M52" s="31"/>
    </row>
    <row r="53" spans="1:34" s="27" customFormat="1">
      <c r="A53" s="31"/>
      <c r="B53" s="10">
        <v>2</v>
      </c>
      <c r="C53" s="28">
        <v>1</v>
      </c>
      <c r="D53" s="586" t="s">
        <v>720</v>
      </c>
      <c r="E53" s="587"/>
      <c r="F53" s="935" t="s">
        <v>850</v>
      </c>
      <c r="G53" s="957" t="s">
        <v>1613</v>
      </c>
      <c r="H53" s="935"/>
      <c r="I53" s="957"/>
      <c r="J53" s="900" t="s">
        <v>850</v>
      </c>
      <c r="K53" s="957"/>
      <c r="L53" s="31"/>
      <c r="M53" s="31"/>
    </row>
    <row r="54" spans="1:34" s="27" customFormat="1">
      <c r="A54" s="31"/>
      <c r="B54" s="10"/>
      <c r="C54" s="28">
        <v>2</v>
      </c>
      <c r="D54" s="2439" t="s">
        <v>729</v>
      </c>
      <c r="E54" s="589"/>
      <c r="F54" s="928"/>
      <c r="G54" s="958" t="s">
        <v>732</v>
      </c>
      <c r="H54" s="928"/>
      <c r="I54" s="958"/>
      <c r="J54" s="902"/>
      <c r="K54" s="958"/>
      <c r="L54" s="31"/>
      <c r="M54" s="31"/>
    </row>
    <row r="55" spans="1:34" s="27" customFormat="1">
      <c r="A55" s="31"/>
      <c r="B55" s="10"/>
      <c r="C55" s="28">
        <v>3</v>
      </c>
      <c r="D55" s="2440"/>
      <c r="E55" s="590"/>
      <c r="F55" s="959" t="s">
        <v>850</v>
      </c>
      <c r="G55" s="960" t="s">
        <v>1618</v>
      </c>
      <c r="H55" s="959"/>
      <c r="I55" s="960"/>
      <c r="J55" s="975" t="s">
        <v>850</v>
      </c>
      <c r="K55" s="960"/>
      <c r="L55" s="31"/>
      <c r="M55" s="31"/>
    </row>
    <row r="56" spans="1:34">
      <c r="A56" s="31"/>
      <c r="B56" s="10"/>
      <c r="C56" s="28">
        <v>4</v>
      </c>
      <c r="D56" s="53" t="s">
        <v>1273</v>
      </c>
      <c r="E56" s="591"/>
      <c r="F56" s="926" t="s">
        <v>850</v>
      </c>
      <c r="G56" s="961">
        <v>4.5</v>
      </c>
      <c r="H56" s="926"/>
      <c r="I56" s="961"/>
      <c r="J56" s="895" t="s">
        <v>850</v>
      </c>
      <c r="K56" s="961"/>
      <c r="L56" s="31"/>
      <c r="M56" s="31"/>
      <c r="N56" s="306"/>
      <c r="O56" s="306"/>
      <c r="P56" s="306"/>
      <c r="Q56" s="306"/>
      <c r="R56" s="306"/>
      <c r="S56" s="306"/>
      <c r="T56" s="306"/>
      <c r="U56" s="306"/>
      <c r="V56" s="306"/>
      <c r="W56" s="306"/>
      <c r="X56" s="306"/>
      <c r="Y56" s="306"/>
      <c r="Z56" s="306"/>
      <c r="AA56" s="306"/>
      <c r="AB56" s="306"/>
      <c r="AC56" s="306"/>
      <c r="AD56" s="306"/>
      <c r="AE56" s="306"/>
      <c r="AF56" s="306"/>
      <c r="AG56" s="306"/>
      <c r="AH56" s="306"/>
    </row>
    <row r="57" spans="1:34" s="27" customFormat="1">
      <c r="A57" s="305"/>
      <c r="B57" s="10"/>
      <c r="C57" s="28">
        <v>5</v>
      </c>
      <c r="D57" s="612" t="s">
        <v>585</v>
      </c>
      <c r="E57" s="573" t="s">
        <v>584</v>
      </c>
      <c r="F57" s="962" t="s">
        <v>850</v>
      </c>
      <c r="G57" s="963">
        <v>30</v>
      </c>
      <c r="H57" s="962"/>
      <c r="I57" s="2071"/>
      <c r="J57" s="962" t="s">
        <v>850</v>
      </c>
      <c r="K57" s="963"/>
      <c r="L57" s="31"/>
      <c r="M57" s="31"/>
    </row>
    <row r="58" spans="1:34" s="27" customFormat="1">
      <c r="A58" s="31"/>
      <c r="B58" s="10"/>
      <c r="C58" s="28">
        <v>6</v>
      </c>
      <c r="D58" s="575" t="s">
        <v>586</v>
      </c>
      <c r="E58" s="576" t="s">
        <v>716</v>
      </c>
      <c r="F58" s="930" t="s">
        <v>850</v>
      </c>
      <c r="G58" s="964">
        <v>0</v>
      </c>
      <c r="H58" s="930"/>
      <c r="I58" s="2072"/>
      <c r="J58" s="930" t="s">
        <v>850</v>
      </c>
      <c r="K58" s="964"/>
      <c r="L58" s="31"/>
      <c r="M58" s="31"/>
    </row>
    <row r="59" spans="1:34" s="27" customFormat="1">
      <c r="A59" s="31"/>
      <c r="B59" s="10"/>
      <c r="C59" s="28">
        <v>7</v>
      </c>
      <c r="D59" s="575"/>
      <c r="E59" s="578" t="s">
        <v>579</v>
      </c>
      <c r="F59" s="930" t="s">
        <v>850</v>
      </c>
      <c r="G59" s="965">
        <v>32</v>
      </c>
      <c r="H59" s="930"/>
      <c r="I59" s="2073"/>
      <c r="J59" s="901" t="s">
        <v>850</v>
      </c>
      <c r="K59" s="965"/>
      <c r="L59" s="31"/>
      <c r="M59" s="31"/>
    </row>
    <row r="60" spans="1:34" s="27" customFormat="1">
      <c r="A60" s="31"/>
      <c r="B60" s="10"/>
      <c r="C60" s="28">
        <v>8</v>
      </c>
      <c r="D60" s="580"/>
      <c r="E60" s="578" t="s">
        <v>717</v>
      </c>
      <c r="F60" s="966" t="s">
        <v>850</v>
      </c>
      <c r="G60" s="967">
        <v>2</v>
      </c>
      <c r="H60" s="966"/>
      <c r="I60" s="2074"/>
      <c r="J60" s="975" t="s">
        <v>850</v>
      </c>
      <c r="K60" s="967"/>
      <c r="L60" s="31"/>
      <c r="M60" s="31"/>
    </row>
    <row r="61" spans="1:34" s="27" customFormat="1">
      <c r="A61" s="31"/>
      <c r="B61" s="10"/>
      <c r="C61" s="28">
        <v>9</v>
      </c>
      <c r="D61" s="612" t="s">
        <v>718</v>
      </c>
      <c r="E61" s="573" t="s">
        <v>580</v>
      </c>
      <c r="F61" s="968" t="s">
        <v>850</v>
      </c>
      <c r="G61" s="969">
        <v>0</v>
      </c>
      <c r="H61" s="968"/>
      <c r="I61" s="969"/>
      <c r="J61" s="968" t="s">
        <v>850</v>
      </c>
      <c r="K61" s="969"/>
      <c r="L61" s="31"/>
      <c r="M61" s="31"/>
    </row>
    <row r="62" spans="1:34" s="27" customFormat="1">
      <c r="A62" s="31"/>
      <c r="B62" s="10"/>
      <c r="C62" s="28">
        <v>10</v>
      </c>
      <c r="D62" s="582"/>
      <c r="E62" s="576" t="s">
        <v>716</v>
      </c>
      <c r="F62" s="930" t="s">
        <v>850</v>
      </c>
      <c r="G62" s="964">
        <v>0</v>
      </c>
      <c r="H62" s="930"/>
      <c r="I62" s="964"/>
      <c r="J62" s="930" t="s">
        <v>850</v>
      </c>
      <c r="K62" s="964"/>
      <c r="L62" s="31"/>
      <c r="M62" s="31"/>
    </row>
    <row r="63" spans="1:34" s="27" customFormat="1">
      <c r="A63" s="31"/>
      <c r="B63" s="10"/>
      <c r="C63" s="28">
        <v>11</v>
      </c>
      <c r="D63" s="582"/>
      <c r="E63" s="578" t="s">
        <v>579</v>
      </c>
      <c r="F63" s="930" t="s">
        <v>850</v>
      </c>
      <c r="G63" s="965">
        <v>0</v>
      </c>
      <c r="H63" s="930"/>
      <c r="I63" s="965"/>
      <c r="J63" s="901" t="s">
        <v>850</v>
      </c>
      <c r="K63" s="965"/>
      <c r="L63" s="31"/>
      <c r="M63" s="31"/>
    </row>
    <row r="64" spans="1:34" s="27" customFormat="1">
      <c r="A64" s="31"/>
      <c r="B64" s="10"/>
      <c r="C64" s="28">
        <v>12</v>
      </c>
      <c r="D64" s="617"/>
      <c r="E64" s="583" t="s">
        <v>717</v>
      </c>
      <c r="F64" s="966" t="s">
        <v>850</v>
      </c>
      <c r="G64" s="967">
        <v>0</v>
      </c>
      <c r="H64" s="966"/>
      <c r="I64" s="967"/>
      <c r="J64" s="975" t="s">
        <v>850</v>
      </c>
      <c r="K64" s="967"/>
      <c r="L64" s="31"/>
      <c r="M64" s="31"/>
    </row>
    <row r="65" spans="1:34" s="27" customFormat="1">
      <c r="A65" s="31"/>
      <c r="B65" s="10"/>
      <c r="C65" s="28">
        <v>13</v>
      </c>
      <c r="D65" s="619" t="s">
        <v>581</v>
      </c>
      <c r="E65" s="573" t="s">
        <v>580</v>
      </c>
      <c r="F65" s="962" t="s">
        <v>850</v>
      </c>
      <c r="G65" s="963">
        <v>0</v>
      </c>
      <c r="H65" s="962"/>
      <c r="I65" s="963"/>
      <c r="J65" s="962" t="s">
        <v>850</v>
      </c>
      <c r="K65" s="963"/>
      <c r="L65" s="31"/>
      <c r="M65" s="31"/>
    </row>
    <row r="66" spans="1:34" s="27" customFormat="1">
      <c r="A66" s="31"/>
      <c r="B66" s="10"/>
      <c r="C66" s="28">
        <v>14</v>
      </c>
      <c r="D66" s="617" t="s">
        <v>582</v>
      </c>
      <c r="E66" s="576" t="s">
        <v>716</v>
      </c>
      <c r="F66" s="930" t="s">
        <v>850</v>
      </c>
      <c r="G66" s="964">
        <v>0</v>
      </c>
      <c r="H66" s="930"/>
      <c r="I66" s="964"/>
      <c r="J66" s="930" t="s">
        <v>850</v>
      </c>
      <c r="K66" s="964"/>
      <c r="L66" s="31"/>
      <c r="M66" s="31"/>
    </row>
    <row r="67" spans="1:34" s="27" customFormat="1">
      <c r="A67" s="31"/>
      <c r="B67" s="10"/>
      <c r="C67" s="28">
        <v>15</v>
      </c>
      <c r="D67" s="617"/>
      <c r="E67" s="584" t="s">
        <v>579</v>
      </c>
      <c r="F67" s="930" t="s">
        <v>850</v>
      </c>
      <c r="G67" s="965">
        <v>0</v>
      </c>
      <c r="H67" s="930"/>
      <c r="I67" s="965"/>
      <c r="J67" s="901" t="s">
        <v>850</v>
      </c>
      <c r="K67" s="965"/>
      <c r="L67" s="31"/>
      <c r="M67" s="31"/>
    </row>
    <row r="68" spans="1:34" s="27" customFormat="1">
      <c r="A68" s="31"/>
      <c r="B68" s="10"/>
      <c r="C68" s="28">
        <v>16</v>
      </c>
      <c r="D68" s="620"/>
      <c r="E68" s="583" t="s">
        <v>717</v>
      </c>
      <c r="F68" s="966" t="s">
        <v>850</v>
      </c>
      <c r="G68" s="967">
        <v>0</v>
      </c>
      <c r="H68" s="966"/>
      <c r="I68" s="967"/>
      <c r="J68" s="975" t="s">
        <v>850</v>
      </c>
      <c r="K68" s="967"/>
      <c r="L68" s="31"/>
      <c r="M68" s="31"/>
    </row>
    <row r="69" spans="1:34" s="27" customFormat="1">
      <c r="A69" s="31"/>
      <c r="B69" s="10"/>
      <c r="C69" s="28">
        <v>17</v>
      </c>
      <c r="D69" s="612" t="s">
        <v>857</v>
      </c>
      <c r="E69" s="573" t="s">
        <v>583</v>
      </c>
      <c r="F69" s="962" t="s">
        <v>850</v>
      </c>
      <c r="G69" s="963">
        <v>0</v>
      </c>
      <c r="H69" s="962"/>
      <c r="I69" s="963"/>
      <c r="J69" s="962" t="s">
        <v>850</v>
      </c>
      <c r="K69" s="963"/>
      <c r="L69" s="31"/>
      <c r="M69" s="31"/>
    </row>
    <row r="70" spans="1:34" s="27" customFormat="1">
      <c r="A70" s="31"/>
      <c r="B70" s="10"/>
      <c r="C70" s="28">
        <v>18</v>
      </c>
      <c r="D70" s="617"/>
      <c r="E70" s="576" t="s">
        <v>716</v>
      </c>
      <c r="F70" s="930" t="s">
        <v>850</v>
      </c>
      <c r="G70" s="964">
        <v>0</v>
      </c>
      <c r="H70" s="930"/>
      <c r="I70" s="964"/>
      <c r="J70" s="930" t="s">
        <v>850</v>
      </c>
      <c r="K70" s="964"/>
      <c r="L70" s="31"/>
      <c r="M70" s="31"/>
    </row>
    <row r="71" spans="1:34" s="27" customFormat="1">
      <c r="A71" s="31"/>
      <c r="B71" s="10"/>
      <c r="C71" s="28">
        <v>19</v>
      </c>
      <c r="D71" s="617"/>
      <c r="E71" s="584" t="s">
        <v>579</v>
      </c>
      <c r="F71" s="930" t="s">
        <v>850</v>
      </c>
      <c r="G71" s="965">
        <v>0</v>
      </c>
      <c r="H71" s="930"/>
      <c r="I71" s="965"/>
      <c r="J71" s="901" t="s">
        <v>850</v>
      </c>
      <c r="K71" s="965"/>
      <c r="L71" s="31"/>
      <c r="M71" s="31"/>
    </row>
    <row r="72" spans="1:34" s="27" customFormat="1">
      <c r="A72" s="31"/>
      <c r="B72" s="10"/>
      <c r="C72" s="28">
        <v>20</v>
      </c>
      <c r="D72" s="621"/>
      <c r="E72" s="583" t="s">
        <v>717</v>
      </c>
      <c r="F72" s="966" t="s">
        <v>850</v>
      </c>
      <c r="G72" s="970">
        <v>0</v>
      </c>
      <c r="H72" s="966"/>
      <c r="I72" s="970"/>
      <c r="J72" s="975" t="s">
        <v>850</v>
      </c>
      <c r="K72" s="970"/>
      <c r="L72" s="31"/>
      <c r="M72" s="31"/>
    </row>
    <row r="73" spans="1:34" s="27" customFormat="1">
      <c r="A73" s="31"/>
      <c r="B73" s="10"/>
      <c r="C73" s="28">
        <v>21</v>
      </c>
      <c r="D73" s="612" t="s">
        <v>719</v>
      </c>
      <c r="E73" s="573" t="s">
        <v>584</v>
      </c>
      <c r="F73" s="971"/>
      <c r="G73" s="972">
        <v>30</v>
      </c>
      <c r="H73" s="971"/>
      <c r="I73" s="972">
        <v>0</v>
      </c>
      <c r="J73" s="971"/>
      <c r="K73" s="972">
        <v>0</v>
      </c>
      <c r="L73" s="31"/>
      <c r="M73" s="31"/>
    </row>
    <row r="74" spans="1:34" s="27" customFormat="1">
      <c r="A74" s="31"/>
      <c r="B74" s="10"/>
      <c r="C74" s="28">
        <v>22</v>
      </c>
      <c r="D74" s="621"/>
      <c r="E74" s="585" t="s">
        <v>716</v>
      </c>
      <c r="F74" s="973"/>
      <c r="G74" s="974">
        <v>0</v>
      </c>
      <c r="H74" s="973"/>
      <c r="I74" s="974">
        <v>0</v>
      </c>
      <c r="J74" s="973"/>
      <c r="K74" s="974">
        <v>0</v>
      </c>
      <c r="L74" s="31"/>
      <c r="M74" s="31"/>
    </row>
    <row r="75" spans="1:34" s="27" customFormat="1">
      <c r="B75" s="10">
        <v>4</v>
      </c>
      <c r="C75" s="28">
        <v>1</v>
      </c>
      <c r="D75" s="305"/>
      <c r="E75" s="305"/>
      <c r="F75" s="305"/>
      <c r="G75" s="305"/>
      <c r="H75" s="305"/>
      <c r="I75" s="305"/>
      <c r="J75" s="76"/>
      <c r="K75" s="588"/>
      <c r="L75" s="31"/>
      <c r="M75" s="31"/>
      <c r="N75" s="31"/>
      <c r="O75" s="31"/>
      <c r="P75" s="31"/>
      <c r="Q75" s="31"/>
      <c r="R75" s="31"/>
    </row>
    <row r="76" spans="1:34" s="27" customFormat="1">
      <c r="B76" s="10"/>
      <c r="C76" s="28">
        <v>2</v>
      </c>
      <c r="D76" s="305"/>
      <c r="E76" s="305"/>
      <c r="F76" s="305"/>
      <c r="G76" s="305"/>
      <c r="H76" s="305"/>
      <c r="I76" s="305"/>
      <c r="J76" s="76"/>
      <c r="K76" s="588"/>
      <c r="L76" s="31"/>
      <c r="M76" s="31"/>
      <c r="N76" s="31"/>
      <c r="O76" s="31"/>
      <c r="P76" s="31"/>
      <c r="Q76" s="31"/>
      <c r="R76" s="31"/>
    </row>
    <row r="77" spans="1:34" s="27" customFormat="1">
      <c r="B77" s="10"/>
      <c r="C77" s="28">
        <v>3</v>
      </c>
      <c r="D77" s="305"/>
      <c r="E77" s="305"/>
      <c r="F77" s="305"/>
      <c r="G77" s="305"/>
      <c r="H77" s="305"/>
      <c r="I77" s="305"/>
      <c r="J77" s="76"/>
      <c r="K77" s="588"/>
      <c r="L77" s="31"/>
      <c r="M77" s="31"/>
      <c r="N77" s="31"/>
      <c r="O77" s="31"/>
      <c r="P77" s="31"/>
      <c r="Q77" s="31"/>
      <c r="R77" s="31"/>
    </row>
    <row r="78" spans="1:34">
      <c r="B78" s="10"/>
      <c r="C78" s="28">
        <v>4</v>
      </c>
      <c r="D78" s="305"/>
      <c r="E78" s="305"/>
      <c r="F78" s="305"/>
      <c r="G78" s="305"/>
      <c r="H78" s="305"/>
      <c r="J78" s="76"/>
      <c r="K78" s="169"/>
      <c r="L78" s="305"/>
      <c r="M78" s="305"/>
      <c r="N78" s="305"/>
      <c r="S78" s="306"/>
      <c r="T78" s="306"/>
      <c r="U78" s="306"/>
      <c r="V78" s="306"/>
      <c r="W78" s="306"/>
      <c r="X78" s="306"/>
      <c r="Y78" s="306"/>
      <c r="Z78" s="306"/>
      <c r="AA78" s="306"/>
      <c r="AB78" s="306"/>
      <c r="AC78" s="306"/>
      <c r="AD78" s="306"/>
      <c r="AE78" s="306"/>
      <c r="AF78" s="306"/>
      <c r="AG78" s="306"/>
      <c r="AH78" s="306"/>
    </row>
    <row r="79" spans="1:34" s="27" customFormat="1">
      <c r="B79" s="10"/>
      <c r="C79" s="28">
        <v>5</v>
      </c>
      <c r="D79" s="305"/>
      <c r="E79" s="305"/>
      <c r="F79" s="305"/>
      <c r="G79" s="305"/>
      <c r="H79" s="305"/>
      <c r="I79" s="305"/>
      <c r="J79" s="84"/>
      <c r="K79" s="592"/>
      <c r="L79" s="31"/>
      <c r="M79" s="31"/>
      <c r="N79" s="31"/>
      <c r="O79" s="31"/>
      <c r="P79" s="31"/>
      <c r="Q79" s="31"/>
      <c r="R79" s="31"/>
    </row>
    <row r="80" spans="1:34" s="27" customFormat="1">
      <c r="B80" s="10"/>
      <c r="C80" s="28">
        <v>6</v>
      </c>
      <c r="D80" s="305"/>
      <c r="E80" s="305"/>
      <c r="F80" s="305"/>
      <c r="G80" s="305"/>
      <c r="H80" s="305"/>
      <c r="I80" s="305"/>
      <c r="J80" s="84"/>
      <c r="K80" s="592"/>
      <c r="L80" s="31"/>
      <c r="M80" s="31"/>
      <c r="N80" s="31"/>
      <c r="O80" s="31"/>
      <c r="P80" s="31"/>
      <c r="Q80" s="31"/>
      <c r="R80" s="31"/>
    </row>
    <row r="81" spans="2:18" s="27" customFormat="1">
      <c r="B81" s="10"/>
      <c r="C81" s="28">
        <v>7</v>
      </c>
      <c r="D81" s="305"/>
      <c r="E81" s="305"/>
      <c r="F81" s="305"/>
      <c r="G81" s="305"/>
      <c r="H81" s="305"/>
      <c r="I81" s="305"/>
      <c r="J81" s="76"/>
      <c r="K81" s="593"/>
      <c r="L81" s="31"/>
      <c r="M81" s="31"/>
      <c r="N81" s="31"/>
      <c r="O81" s="31"/>
      <c r="P81" s="31"/>
      <c r="Q81" s="31"/>
      <c r="R81" s="31"/>
    </row>
    <row r="82" spans="2:18" s="27" customFormat="1">
      <c r="B82" s="10"/>
      <c r="C82" s="28">
        <v>8</v>
      </c>
      <c r="D82" s="305"/>
      <c r="E82" s="305"/>
      <c r="F82" s="305"/>
      <c r="G82" s="305"/>
      <c r="H82" s="305"/>
      <c r="I82" s="305"/>
      <c r="J82" s="76"/>
      <c r="K82" s="592"/>
      <c r="L82" s="31"/>
      <c r="M82" s="31"/>
      <c r="N82" s="31"/>
      <c r="O82" s="31"/>
      <c r="P82" s="31"/>
      <c r="Q82" s="31"/>
      <c r="R82" s="31"/>
    </row>
    <row r="83" spans="2:18" s="27" customFormat="1">
      <c r="B83" s="10"/>
      <c r="C83" s="28">
        <v>9</v>
      </c>
      <c r="D83" s="305"/>
      <c r="E83" s="305"/>
      <c r="F83" s="305"/>
      <c r="G83" s="305"/>
      <c r="H83" s="305"/>
      <c r="I83" s="305"/>
      <c r="J83" s="84"/>
      <c r="K83" s="592"/>
      <c r="L83" s="31"/>
      <c r="M83" s="31"/>
      <c r="N83" s="31"/>
      <c r="O83" s="31"/>
      <c r="P83" s="31"/>
      <c r="Q83" s="31"/>
      <c r="R83" s="31"/>
    </row>
    <row r="84" spans="2:18" s="27" customFormat="1">
      <c r="B84" s="10"/>
      <c r="C84" s="28">
        <v>10</v>
      </c>
      <c r="D84" s="305"/>
      <c r="E84" s="305"/>
      <c r="F84" s="305"/>
      <c r="G84" s="305"/>
      <c r="H84" s="305"/>
      <c r="I84" s="305"/>
      <c r="J84" s="84"/>
      <c r="K84" s="592"/>
      <c r="L84" s="31"/>
      <c r="M84" s="31"/>
      <c r="N84" s="31"/>
      <c r="O84" s="31"/>
      <c r="P84" s="31"/>
      <c r="Q84" s="31"/>
      <c r="R84" s="31"/>
    </row>
    <row r="85" spans="2:18" s="27" customFormat="1">
      <c r="B85" s="10"/>
      <c r="C85" s="28">
        <v>11</v>
      </c>
      <c r="D85" s="305"/>
      <c r="E85" s="305"/>
      <c r="F85" s="305"/>
      <c r="G85" s="305"/>
      <c r="H85" s="305"/>
      <c r="I85" s="305"/>
      <c r="J85" s="76"/>
      <c r="K85" s="593"/>
      <c r="L85" s="31"/>
      <c r="M85" s="31"/>
      <c r="N85" s="31"/>
      <c r="O85" s="31"/>
      <c r="P85" s="31"/>
      <c r="Q85" s="31"/>
      <c r="R85" s="31"/>
    </row>
    <row r="86" spans="2:18" s="27" customFormat="1">
      <c r="B86" s="10"/>
      <c r="C86" s="28">
        <v>12</v>
      </c>
      <c r="D86" s="305"/>
      <c r="E86" s="305"/>
      <c r="F86" s="305"/>
      <c r="G86" s="305"/>
      <c r="H86" s="305"/>
      <c r="I86" s="305"/>
      <c r="J86" s="76"/>
      <c r="K86" s="592"/>
      <c r="L86" s="31"/>
      <c r="M86" s="31"/>
      <c r="N86" s="31"/>
      <c r="O86" s="31"/>
      <c r="P86" s="31"/>
      <c r="Q86" s="31"/>
      <c r="R86" s="31"/>
    </row>
    <row r="87" spans="2:18" s="27" customFormat="1">
      <c r="B87" s="10"/>
      <c r="C87" s="28">
        <v>13</v>
      </c>
      <c r="D87" s="305"/>
      <c r="E87" s="305"/>
      <c r="F87" s="305"/>
      <c r="G87" s="305"/>
      <c r="H87" s="305"/>
      <c r="I87" s="305"/>
      <c r="J87" s="84"/>
      <c r="K87" s="592"/>
      <c r="L87" s="31"/>
      <c r="M87" s="31"/>
      <c r="N87" s="31"/>
      <c r="O87" s="31"/>
      <c r="P87" s="31"/>
      <c r="Q87" s="31"/>
      <c r="R87" s="31"/>
    </row>
    <row r="88" spans="2:18" s="27" customFormat="1">
      <c r="B88" s="10"/>
      <c r="C88" s="28">
        <v>14</v>
      </c>
      <c r="D88" s="305"/>
      <c r="E88" s="305"/>
      <c r="F88" s="305"/>
      <c r="G88" s="305"/>
      <c r="H88" s="305"/>
      <c r="I88" s="305"/>
      <c r="J88" s="84"/>
      <c r="K88" s="592"/>
      <c r="L88" s="31"/>
      <c r="M88" s="31"/>
      <c r="N88" s="31"/>
      <c r="O88" s="31"/>
      <c r="P88" s="31"/>
      <c r="Q88" s="31"/>
      <c r="R88" s="31"/>
    </row>
    <row r="89" spans="2:18" s="27" customFormat="1">
      <c r="B89" s="10"/>
      <c r="C89" s="28">
        <v>15</v>
      </c>
      <c r="D89" s="305"/>
      <c r="E89" s="305"/>
      <c r="F89" s="305"/>
      <c r="G89" s="305"/>
      <c r="H89" s="305"/>
      <c r="I89" s="305"/>
      <c r="J89" s="76"/>
      <c r="K89" s="593"/>
      <c r="L89" s="31"/>
      <c r="M89" s="31"/>
      <c r="N89" s="31"/>
      <c r="O89" s="31"/>
      <c r="P89" s="31"/>
      <c r="Q89" s="31"/>
      <c r="R89" s="31"/>
    </row>
    <row r="90" spans="2:18" s="27" customFormat="1">
      <c r="B90" s="10"/>
      <c r="C90" s="28">
        <v>16</v>
      </c>
      <c r="D90" s="305"/>
      <c r="E90" s="305"/>
      <c r="F90" s="305"/>
      <c r="G90" s="305"/>
      <c r="H90" s="305"/>
      <c r="I90" s="305"/>
      <c r="J90" s="76"/>
      <c r="K90" s="592"/>
      <c r="L90" s="31"/>
      <c r="M90" s="31"/>
      <c r="N90" s="31"/>
      <c r="O90" s="31"/>
      <c r="P90" s="31"/>
      <c r="Q90" s="31"/>
      <c r="R90" s="31"/>
    </row>
    <row r="91" spans="2:18" s="27" customFormat="1">
      <c r="B91" s="10"/>
      <c r="C91" s="28">
        <v>17</v>
      </c>
      <c r="D91" s="305"/>
      <c r="E91" s="305"/>
      <c r="F91" s="305"/>
      <c r="G91" s="305"/>
      <c r="H91" s="305"/>
      <c r="I91" s="305"/>
      <c r="J91" s="84"/>
      <c r="K91" s="592"/>
      <c r="L91" s="31"/>
      <c r="M91" s="31"/>
      <c r="N91" s="31"/>
      <c r="O91" s="31"/>
      <c r="P91" s="31"/>
      <c r="Q91" s="31"/>
      <c r="R91" s="31"/>
    </row>
    <row r="92" spans="2:18" s="27" customFormat="1">
      <c r="B92" s="10"/>
      <c r="C92" s="28">
        <v>18</v>
      </c>
      <c r="D92" s="305"/>
      <c r="E92" s="305"/>
      <c r="F92" s="305"/>
      <c r="G92" s="305"/>
      <c r="H92" s="305"/>
      <c r="I92" s="305"/>
      <c r="J92" s="84"/>
      <c r="K92" s="592"/>
      <c r="L92" s="31"/>
      <c r="M92" s="31"/>
      <c r="N92" s="31"/>
      <c r="O92" s="31"/>
      <c r="P92" s="31"/>
      <c r="Q92" s="31"/>
      <c r="R92" s="31"/>
    </row>
    <row r="93" spans="2:18" s="27" customFormat="1">
      <c r="B93" s="10"/>
      <c r="C93" s="28">
        <v>19</v>
      </c>
      <c r="D93" s="305"/>
      <c r="E93" s="305"/>
      <c r="F93" s="305"/>
      <c r="G93" s="305"/>
      <c r="H93" s="305"/>
      <c r="I93" s="305"/>
      <c r="J93" s="76"/>
      <c r="K93" s="593"/>
      <c r="L93" s="31"/>
      <c r="M93" s="31"/>
      <c r="N93" s="31"/>
      <c r="O93" s="31"/>
      <c r="P93" s="31"/>
      <c r="Q93" s="31"/>
      <c r="R93" s="31"/>
    </row>
    <row r="94" spans="2:18" s="27" customFormat="1">
      <c r="B94" s="10"/>
      <c r="C94" s="28">
        <v>20</v>
      </c>
      <c r="D94" s="305"/>
      <c r="E94" s="305"/>
      <c r="F94" s="305"/>
      <c r="G94" s="305"/>
      <c r="H94" s="305"/>
      <c r="I94" s="305"/>
      <c r="J94" s="76"/>
      <c r="K94" s="592"/>
      <c r="L94" s="31"/>
      <c r="M94" s="31"/>
      <c r="N94" s="31"/>
      <c r="O94" s="31"/>
      <c r="P94" s="31"/>
      <c r="Q94" s="31"/>
      <c r="R94" s="31"/>
    </row>
    <row r="95" spans="2:18" s="27" customFormat="1">
      <c r="B95" s="10"/>
      <c r="C95" s="28">
        <v>21</v>
      </c>
      <c r="D95" s="305"/>
      <c r="E95" s="305"/>
      <c r="F95" s="305"/>
      <c r="G95" s="305"/>
      <c r="H95" s="305"/>
      <c r="I95" s="305"/>
      <c r="J95" s="84"/>
      <c r="K95" s="592"/>
      <c r="L95" s="31"/>
      <c r="M95" s="31"/>
      <c r="N95" s="31"/>
      <c r="O95" s="31"/>
      <c r="P95" s="31"/>
      <c r="Q95" s="31"/>
      <c r="R95" s="31"/>
    </row>
    <row r="96" spans="2:18" s="27" customFormat="1">
      <c r="B96" s="10"/>
      <c r="C96" s="28">
        <v>22</v>
      </c>
      <c r="D96" s="305"/>
      <c r="E96" s="305"/>
      <c r="F96" s="305"/>
      <c r="G96" s="305"/>
      <c r="H96" s="305"/>
      <c r="I96" s="305"/>
      <c r="J96" s="594"/>
      <c r="K96" s="592"/>
      <c r="L96" s="31"/>
      <c r="M96" s="31"/>
      <c r="N96" s="31"/>
      <c r="O96" s="31"/>
      <c r="P96" s="31"/>
      <c r="Q96" s="31"/>
      <c r="R96" s="31"/>
    </row>
    <row r="97" spans="2:34" s="27" customFormat="1">
      <c r="B97" s="10">
        <v>5</v>
      </c>
      <c r="C97" s="10">
        <v>1</v>
      </c>
      <c r="D97" s="305"/>
      <c r="E97" s="305"/>
      <c r="F97" s="305"/>
      <c r="G97" s="305"/>
      <c r="H97" s="305"/>
      <c r="I97" s="305"/>
      <c r="J97" s="76"/>
      <c r="K97" s="588"/>
      <c r="L97" s="31"/>
      <c r="M97" s="31"/>
      <c r="N97" s="31"/>
      <c r="O97" s="31"/>
      <c r="P97" s="31"/>
      <c r="Q97" s="31"/>
      <c r="R97" s="31"/>
    </row>
    <row r="98" spans="2:34" s="27" customFormat="1">
      <c r="B98" s="10"/>
      <c r="C98" s="10">
        <v>2</v>
      </c>
      <c r="D98" s="305"/>
      <c r="E98" s="305"/>
      <c r="F98" s="305"/>
      <c r="G98" s="305"/>
      <c r="H98" s="305"/>
      <c r="I98" s="305"/>
      <c r="J98" s="76"/>
      <c r="K98" s="588"/>
      <c r="L98" s="31"/>
      <c r="M98" s="31"/>
      <c r="N98" s="31"/>
      <c r="O98" s="31"/>
      <c r="P98" s="31"/>
      <c r="Q98" s="31"/>
      <c r="R98" s="31"/>
    </row>
    <row r="99" spans="2:34" s="27" customFormat="1">
      <c r="B99" s="10"/>
      <c r="C99" s="10">
        <v>3</v>
      </c>
      <c r="D99" s="305"/>
      <c r="E99" s="305"/>
      <c r="F99" s="305"/>
      <c r="G99" s="305"/>
      <c r="H99" s="305"/>
      <c r="I99" s="305"/>
      <c r="J99" s="76"/>
      <c r="K99" s="588"/>
      <c r="L99" s="31"/>
      <c r="M99" s="31"/>
      <c r="N99" s="31"/>
      <c r="O99" s="31"/>
      <c r="P99" s="31"/>
      <c r="Q99" s="31"/>
      <c r="R99" s="31"/>
    </row>
    <row r="100" spans="2:34">
      <c r="B100" s="10"/>
      <c r="C100" s="10">
        <v>4</v>
      </c>
      <c r="D100" s="305"/>
      <c r="E100" s="305"/>
      <c r="F100" s="305"/>
      <c r="G100" s="305"/>
      <c r="H100" s="305"/>
      <c r="J100" s="76"/>
      <c r="K100" s="169"/>
      <c r="L100" s="305"/>
      <c r="M100" s="305"/>
      <c r="N100" s="305"/>
      <c r="S100" s="306"/>
      <c r="T100" s="306"/>
      <c r="U100" s="306"/>
      <c r="V100" s="306"/>
      <c r="W100" s="306"/>
      <c r="X100" s="306"/>
      <c r="Y100" s="306"/>
      <c r="Z100" s="306"/>
      <c r="AA100" s="306"/>
      <c r="AB100" s="306"/>
      <c r="AC100" s="306"/>
      <c r="AD100" s="306"/>
      <c r="AE100" s="306"/>
      <c r="AF100" s="306"/>
      <c r="AG100" s="306"/>
      <c r="AH100" s="306"/>
    </row>
    <row r="101" spans="2:34" s="27" customFormat="1">
      <c r="B101" s="10"/>
      <c r="C101" s="10">
        <v>5</v>
      </c>
      <c r="D101" s="305"/>
      <c r="E101" s="305"/>
      <c r="F101" s="305"/>
      <c r="G101" s="305"/>
      <c r="H101" s="305"/>
      <c r="I101" s="305"/>
      <c r="J101" s="84"/>
      <c r="K101" s="592"/>
      <c r="L101" s="31"/>
      <c r="M101" s="31"/>
      <c r="N101" s="31"/>
      <c r="O101" s="31"/>
      <c r="P101" s="31"/>
      <c r="Q101" s="31"/>
      <c r="R101" s="31"/>
    </row>
    <row r="102" spans="2:34" s="27" customFormat="1">
      <c r="B102" s="10"/>
      <c r="C102" s="10">
        <v>6</v>
      </c>
      <c r="D102" s="305"/>
      <c r="E102" s="305"/>
      <c r="F102" s="305"/>
      <c r="G102" s="305"/>
      <c r="H102" s="305"/>
      <c r="I102" s="305"/>
      <c r="J102" s="84"/>
      <c r="K102" s="592"/>
      <c r="L102" s="31"/>
      <c r="M102" s="31"/>
      <c r="N102" s="31"/>
      <c r="O102" s="31"/>
      <c r="P102" s="31"/>
      <c r="Q102" s="31"/>
      <c r="R102" s="31"/>
    </row>
    <row r="103" spans="2:34" s="27" customFormat="1">
      <c r="B103" s="10"/>
      <c r="C103" s="10">
        <v>7</v>
      </c>
      <c r="D103" s="305"/>
      <c r="E103" s="305"/>
      <c r="F103" s="305"/>
      <c r="G103" s="305"/>
      <c r="H103" s="305"/>
      <c r="I103" s="305"/>
      <c r="J103" s="76"/>
      <c r="K103" s="593"/>
      <c r="L103" s="31"/>
      <c r="M103" s="31"/>
      <c r="N103" s="31"/>
      <c r="O103" s="31"/>
      <c r="P103" s="31"/>
      <c r="Q103" s="31"/>
      <c r="R103" s="31"/>
    </row>
    <row r="104" spans="2:34" s="27" customFormat="1">
      <c r="B104" s="10"/>
      <c r="C104" s="10">
        <v>8</v>
      </c>
      <c r="D104" s="305"/>
      <c r="E104" s="305"/>
      <c r="F104" s="305"/>
      <c r="G104" s="305"/>
      <c r="H104" s="305"/>
      <c r="I104" s="305"/>
      <c r="J104" s="76"/>
      <c r="K104" s="592"/>
      <c r="L104" s="31"/>
      <c r="M104" s="31"/>
      <c r="N104" s="31"/>
      <c r="O104" s="31"/>
      <c r="P104" s="31"/>
      <c r="Q104" s="31"/>
      <c r="R104" s="31"/>
    </row>
    <row r="105" spans="2:34" s="27" customFormat="1">
      <c r="B105" s="10"/>
      <c r="C105" s="10">
        <v>9</v>
      </c>
      <c r="D105" s="305"/>
      <c r="E105" s="305"/>
      <c r="F105" s="305"/>
      <c r="G105" s="305"/>
      <c r="H105" s="305"/>
      <c r="I105" s="305"/>
      <c r="J105" s="84"/>
      <c r="K105" s="592"/>
      <c r="L105" s="31"/>
      <c r="M105" s="31"/>
      <c r="N105" s="31"/>
      <c r="O105" s="31"/>
      <c r="P105" s="31"/>
      <c r="Q105" s="31"/>
      <c r="R105" s="31"/>
      <c r="S105" s="31"/>
      <c r="T105" s="31"/>
      <c r="U105" s="31"/>
      <c r="V105" s="31"/>
    </row>
    <row r="106" spans="2:34" s="27" customFormat="1">
      <c r="B106" s="10"/>
      <c r="C106" s="10">
        <v>10</v>
      </c>
      <c r="D106" s="305"/>
      <c r="E106" s="305"/>
      <c r="F106" s="305"/>
      <c r="G106" s="305"/>
      <c r="H106" s="305"/>
      <c r="I106" s="305"/>
      <c r="J106" s="84"/>
      <c r="K106" s="592"/>
      <c r="L106" s="31"/>
      <c r="M106" s="31"/>
      <c r="N106" s="31"/>
      <c r="O106" s="31"/>
      <c r="P106" s="31"/>
      <c r="Q106" s="31"/>
      <c r="R106" s="31"/>
      <c r="S106" s="31"/>
      <c r="T106" s="31"/>
      <c r="U106" s="31"/>
      <c r="V106" s="31"/>
    </row>
    <row r="107" spans="2:34" s="27" customFormat="1">
      <c r="B107" s="10"/>
      <c r="C107" s="10">
        <v>11</v>
      </c>
      <c r="D107" s="305"/>
      <c r="E107" s="305"/>
      <c r="F107" s="305"/>
      <c r="G107" s="305"/>
      <c r="H107" s="305"/>
      <c r="I107" s="305"/>
      <c r="J107" s="76"/>
      <c r="K107" s="593"/>
      <c r="L107" s="31"/>
      <c r="M107" s="31"/>
      <c r="N107" s="31"/>
      <c r="O107" s="31"/>
      <c r="P107" s="31"/>
      <c r="Q107" s="31"/>
      <c r="R107" s="31"/>
      <c r="S107" s="31"/>
      <c r="T107" s="31"/>
      <c r="U107" s="31"/>
      <c r="V107" s="31"/>
    </row>
    <row r="108" spans="2:34" s="27" customFormat="1">
      <c r="B108" s="10"/>
      <c r="C108" s="10">
        <v>12</v>
      </c>
      <c r="D108" s="305"/>
      <c r="E108" s="305"/>
      <c r="F108" s="305"/>
      <c r="G108" s="305"/>
      <c r="H108" s="305"/>
      <c r="I108" s="305"/>
      <c r="J108" s="76"/>
      <c r="K108" s="592"/>
      <c r="L108" s="31"/>
      <c r="M108" s="31"/>
      <c r="N108" s="31"/>
      <c r="O108" s="31"/>
      <c r="P108" s="31"/>
      <c r="Q108" s="31"/>
      <c r="R108" s="31"/>
      <c r="S108" s="31"/>
      <c r="T108" s="31"/>
      <c r="U108" s="31"/>
      <c r="V108" s="31"/>
    </row>
    <row r="109" spans="2:34" s="27" customFormat="1">
      <c r="B109" s="10"/>
      <c r="C109" s="10">
        <v>13</v>
      </c>
      <c r="D109" s="305"/>
      <c r="E109" s="305"/>
      <c r="F109" s="305"/>
      <c r="G109" s="305"/>
      <c r="H109" s="305"/>
      <c r="I109" s="305"/>
      <c r="J109" s="84"/>
      <c r="K109" s="592"/>
      <c r="L109" s="31"/>
      <c r="M109" s="31"/>
      <c r="N109" s="31"/>
      <c r="O109" s="31"/>
      <c r="P109" s="31"/>
      <c r="Q109" s="31"/>
      <c r="R109" s="31"/>
      <c r="S109" s="31"/>
      <c r="T109" s="31"/>
      <c r="U109" s="31"/>
      <c r="V109" s="31"/>
    </row>
    <row r="110" spans="2:34" s="27" customFormat="1">
      <c r="B110" s="10"/>
      <c r="C110" s="10">
        <v>14</v>
      </c>
      <c r="D110" s="305"/>
      <c r="E110" s="305"/>
      <c r="F110" s="305"/>
      <c r="G110" s="305"/>
      <c r="H110" s="305"/>
      <c r="I110" s="305"/>
      <c r="J110" s="84"/>
      <c r="K110" s="592"/>
      <c r="L110" s="31"/>
      <c r="M110" s="31"/>
      <c r="N110" s="31"/>
      <c r="O110" s="31"/>
      <c r="P110" s="31"/>
      <c r="Q110" s="31"/>
      <c r="R110" s="31"/>
      <c r="S110" s="31"/>
      <c r="T110" s="31"/>
      <c r="U110" s="31"/>
      <c r="V110" s="31"/>
    </row>
    <row r="111" spans="2:34" s="27" customFormat="1">
      <c r="B111" s="10"/>
      <c r="C111" s="10">
        <v>15</v>
      </c>
      <c r="D111" s="305"/>
      <c r="E111" s="305"/>
      <c r="F111" s="305"/>
      <c r="G111" s="305"/>
      <c r="H111" s="305"/>
      <c r="I111" s="305"/>
      <c r="J111" s="76"/>
      <c r="K111" s="593"/>
      <c r="L111" s="31"/>
      <c r="M111" s="31"/>
      <c r="N111" s="31"/>
      <c r="O111" s="31"/>
      <c r="P111" s="31"/>
      <c r="Q111" s="31"/>
      <c r="R111" s="31"/>
      <c r="S111" s="31"/>
      <c r="T111" s="31"/>
      <c r="U111" s="31"/>
      <c r="V111" s="31"/>
    </row>
    <row r="112" spans="2:34" s="27" customFormat="1">
      <c r="B112" s="10"/>
      <c r="C112" s="10">
        <v>16</v>
      </c>
      <c r="D112" s="305"/>
      <c r="E112" s="305"/>
      <c r="F112" s="305"/>
      <c r="G112" s="305"/>
      <c r="H112" s="305"/>
      <c r="I112" s="305"/>
      <c r="J112" s="76"/>
      <c r="K112" s="592"/>
      <c r="L112" s="31"/>
      <c r="M112" s="31"/>
      <c r="N112" s="31"/>
      <c r="O112" s="31"/>
      <c r="P112" s="31"/>
      <c r="Q112" s="31"/>
      <c r="R112" s="31"/>
      <c r="S112" s="31"/>
      <c r="T112" s="31"/>
      <c r="U112" s="31"/>
      <c r="V112" s="31"/>
    </row>
    <row r="113" spans="2:34" s="27" customFormat="1">
      <c r="B113" s="10"/>
      <c r="C113" s="10">
        <v>17</v>
      </c>
      <c r="D113" s="305"/>
      <c r="E113" s="305"/>
      <c r="F113" s="305"/>
      <c r="G113" s="305"/>
      <c r="H113" s="305"/>
      <c r="I113" s="305"/>
      <c r="J113" s="84"/>
      <c r="K113" s="592"/>
      <c r="L113" s="31"/>
      <c r="M113" s="31"/>
      <c r="N113" s="31"/>
      <c r="O113" s="31"/>
      <c r="P113" s="31"/>
      <c r="Q113" s="31"/>
      <c r="R113" s="31"/>
      <c r="S113" s="31"/>
      <c r="T113" s="31"/>
      <c r="U113" s="31"/>
      <c r="V113" s="31"/>
    </row>
    <row r="114" spans="2:34" s="27" customFormat="1">
      <c r="B114" s="10"/>
      <c r="C114" s="10">
        <v>18</v>
      </c>
      <c r="D114" s="305"/>
      <c r="E114" s="305"/>
      <c r="F114" s="305"/>
      <c r="G114" s="305"/>
      <c r="H114" s="305"/>
      <c r="I114" s="305"/>
      <c r="J114" s="84"/>
      <c r="K114" s="592"/>
      <c r="L114" s="31"/>
      <c r="M114" s="31"/>
      <c r="N114" s="31"/>
      <c r="O114" s="31"/>
      <c r="P114" s="31"/>
      <c r="Q114" s="31"/>
      <c r="R114" s="31"/>
      <c r="S114" s="31"/>
      <c r="T114" s="31"/>
      <c r="U114" s="31"/>
      <c r="V114" s="31"/>
    </row>
    <row r="115" spans="2:34" s="27" customFormat="1">
      <c r="B115" s="10"/>
      <c r="C115" s="10">
        <v>19</v>
      </c>
      <c r="D115" s="305"/>
      <c r="E115" s="305"/>
      <c r="F115" s="305"/>
      <c r="G115" s="305"/>
      <c r="H115" s="305"/>
      <c r="I115" s="305"/>
      <c r="J115" s="76"/>
      <c r="K115" s="593"/>
      <c r="L115" s="31"/>
      <c r="M115" s="31"/>
      <c r="N115" s="31"/>
      <c r="O115" s="31"/>
      <c r="P115" s="31"/>
      <c r="Q115" s="31"/>
      <c r="R115" s="31"/>
      <c r="S115" s="31"/>
      <c r="T115" s="31"/>
      <c r="U115" s="31"/>
      <c r="V115" s="31"/>
    </row>
    <row r="116" spans="2:34" s="27" customFormat="1">
      <c r="B116" s="10"/>
      <c r="C116" s="10">
        <v>20</v>
      </c>
      <c r="D116" s="305"/>
      <c r="E116" s="305"/>
      <c r="F116" s="305"/>
      <c r="G116" s="305"/>
      <c r="H116" s="305"/>
      <c r="I116" s="305"/>
      <c r="J116" s="76"/>
      <c r="K116" s="592"/>
      <c r="L116" s="31"/>
      <c r="M116" s="31"/>
      <c r="N116" s="31"/>
      <c r="O116" s="31"/>
      <c r="P116" s="31"/>
      <c r="Q116" s="31"/>
      <c r="R116" s="31"/>
      <c r="S116" s="31"/>
      <c r="T116" s="31"/>
      <c r="U116" s="31"/>
      <c r="V116" s="31"/>
    </row>
    <row r="117" spans="2:34" s="27" customFormat="1">
      <c r="B117" s="10"/>
      <c r="C117" s="10">
        <v>21</v>
      </c>
      <c r="D117" s="305"/>
      <c r="E117" s="305"/>
      <c r="F117" s="305"/>
      <c r="G117" s="305"/>
      <c r="H117" s="305"/>
      <c r="I117" s="305"/>
      <c r="J117" s="84"/>
      <c r="K117" s="592"/>
      <c r="L117" s="31"/>
      <c r="M117" s="31"/>
      <c r="N117" s="31"/>
      <c r="O117" s="31"/>
      <c r="P117" s="31"/>
      <c r="Q117" s="31"/>
      <c r="R117" s="31"/>
      <c r="S117" s="31"/>
      <c r="T117" s="31"/>
      <c r="U117" s="31"/>
      <c r="V117" s="31"/>
    </row>
    <row r="118" spans="2:34" s="27" customFormat="1">
      <c r="B118" s="10"/>
      <c r="C118" s="10">
        <v>22</v>
      </c>
      <c r="D118" s="305"/>
      <c r="E118" s="305"/>
      <c r="F118" s="305"/>
      <c r="G118" s="305"/>
      <c r="H118" s="305"/>
      <c r="I118" s="305"/>
      <c r="J118" s="594"/>
      <c r="K118" s="592"/>
      <c r="L118" s="31"/>
      <c r="M118" s="31"/>
      <c r="N118" s="31"/>
      <c r="O118" s="31"/>
      <c r="P118" s="31"/>
      <c r="Q118" s="31"/>
      <c r="R118" s="31"/>
      <c r="S118" s="31"/>
      <c r="T118" s="31"/>
      <c r="U118" s="31"/>
      <c r="V118" s="31"/>
    </row>
    <row r="119" spans="2:34" s="27" customFormat="1">
      <c r="B119" s="10">
        <v>6</v>
      </c>
      <c r="C119" s="10">
        <v>1</v>
      </c>
      <c r="D119" s="305"/>
      <c r="E119" s="305"/>
      <c r="F119" s="305"/>
      <c r="G119" s="305"/>
      <c r="H119" s="305"/>
      <c r="I119" s="305"/>
      <c r="J119" s="76"/>
      <c r="K119" s="588"/>
      <c r="L119" s="31"/>
      <c r="M119" s="31"/>
      <c r="N119" s="31"/>
      <c r="O119" s="31"/>
      <c r="P119" s="31"/>
      <c r="Q119" s="31"/>
      <c r="R119" s="31"/>
      <c r="S119" s="31"/>
      <c r="T119" s="31"/>
      <c r="U119" s="31"/>
      <c r="V119" s="31"/>
    </row>
    <row r="120" spans="2:34" s="27" customFormat="1">
      <c r="B120" s="10"/>
      <c r="C120" s="10">
        <v>2</v>
      </c>
      <c r="D120" s="305"/>
      <c r="E120" s="305"/>
      <c r="F120" s="305"/>
      <c r="G120" s="305"/>
      <c r="H120" s="305"/>
      <c r="I120" s="305"/>
      <c r="J120" s="76"/>
      <c r="K120" s="588"/>
      <c r="L120" s="31"/>
      <c r="M120" s="31"/>
      <c r="N120" s="31"/>
      <c r="O120" s="31"/>
      <c r="P120" s="31"/>
      <c r="Q120" s="31"/>
      <c r="R120" s="31"/>
      <c r="S120" s="31"/>
      <c r="T120" s="31"/>
      <c r="U120" s="31"/>
      <c r="V120" s="31"/>
    </row>
    <row r="121" spans="2:34" s="27" customFormat="1">
      <c r="B121" s="10"/>
      <c r="C121" s="10">
        <v>3</v>
      </c>
      <c r="D121" s="305"/>
      <c r="E121" s="305"/>
      <c r="F121" s="305"/>
      <c r="G121" s="305"/>
      <c r="H121" s="305"/>
      <c r="I121" s="305"/>
      <c r="J121" s="76"/>
      <c r="K121" s="588"/>
      <c r="L121" s="31"/>
      <c r="M121" s="31"/>
      <c r="N121" s="31"/>
      <c r="O121" s="31"/>
      <c r="P121" s="31"/>
      <c r="Q121" s="31"/>
      <c r="R121" s="31"/>
      <c r="S121" s="31"/>
      <c r="T121" s="31"/>
      <c r="U121" s="31"/>
      <c r="V121" s="31"/>
    </row>
    <row r="122" spans="2:34">
      <c r="B122" s="10"/>
      <c r="C122" s="10">
        <v>4</v>
      </c>
      <c r="D122" s="305"/>
      <c r="E122" s="305"/>
      <c r="F122" s="305"/>
      <c r="G122" s="305"/>
      <c r="H122" s="305"/>
      <c r="J122" s="76"/>
      <c r="K122" s="169"/>
      <c r="L122" s="305"/>
      <c r="M122" s="305"/>
      <c r="N122" s="305"/>
      <c r="W122" s="306"/>
      <c r="X122" s="306"/>
      <c r="Y122" s="306"/>
      <c r="Z122" s="306"/>
      <c r="AA122" s="306"/>
      <c r="AB122" s="306"/>
      <c r="AC122" s="306"/>
      <c r="AD122" s="306"/>
      <c r="AE122" s="306"/>
      <c r="AF122" s="306"/>
      <c r="AG122" s="306"/>
      <c r="AH122" s="306"/>
    </row>
    <row r="123" spans="2:34" s="27" customFormat="1">
      <c r="B123" s="10"/>
      <c r="C123" s="10">
        <v>5</v>
      </c>
      <c r="D123" s="305"/>
      <c r="E123" s="305"/>
      <c r="F123" s="305"/>
      <c r="G123" s="305"/>
      <c r="H123" s="305"/>
      <c r="I123" s="305"/>
      <c r="J123" s="84"/>
      <c r="K123" s="592"/>
      <c r="L123" s="31"/>
      <c r="M123" s="31"/>
      <c r="N123" s="31"/>
      <c r="O123" s="31"/>
      <c r="P123" s="31"/>
      <c r="Q123" s="31"/>
      <c r="R123" s="31"/>
      <c r="S123" s="31"/>
      <c r="T123" s="31"/>
      <c r="U123" s="31"/>
      <c r="V123" s="31"/>
    </row>
    <row r="124" spans="2:34" s="27" customFormat="1">
      <c r="B124" s="10"/>
      <c r="C124" s="10">
        <v>6</v>
      </c>
      <c r="D124" s="305"/>
      <c r="E124" s="305"/>
      <c r="F124" s="305"/>
      <c r="G124" s="305"/>
      <c r="H124" s="305"/>
      <c r="I124" s="305"/>
      <c r="J124" s="84"/>
      <c r="K124" s="592"/>
      <c r="L124" s="31"/>
      <c r="M124" s="31"/>
      <c r="N124" s="31"/>
      <c r="O124" s="31"/>
      <c r="P124" s="31"/>
      <c r="Q124" s="31"/>
      <c r="R124" s="31"/>
      <c r="S124" s="31"/>
      <c r="T124" s="31"/>
      <c r="U124" s="31"/>
      <c r="V124" s="31"/>
    </row>
    <row r="125" spans="2:34" s="27" customFormat="1">
      <c r="B125" s="10"/>
      <c r="C125" s="10">
        <v>7</v>
      </c>
      <c r="D125" s="305"/>
      <c r="E125" s="305"/>
      <c r="F125" s="305"/>
      <c r="G125" s="305"/>
      <c r="H125" s="305"/>
      <c r="I125" s="305"/>
      <c r="J125" s="76"/>
      <c r="K125" s="593"/>
      <c r="L125" s="31"/>
      <c r="M125" s="31"/>
      <c r="N125" s="31"/>
      <c r="O125" s="31"/>
      <c r="P125" s="31"/>
      <c r="Q125" s="31"/>
      <c r="R125" s="31"/>
      <c r="S125" s="31"/>
      <c r="T125" s="31"/>
      <c r="U125" s="31"/>
      <c r="V125" s="31"/>
    </row>
    <row r="126" spans="2:34" s="27" customFormat="1">
      <c r="B126" s="10"/>
      <c r="C126" s="10">
        <v>8</v>
      </c>
      <c r="D126" s="305"/>
      <c r="E126" s="305"/>
      <c r="F126" s="305"/>
      <c r="G126" s="305"/>
      <c r="H126" s="305"/>
      <c r="I126" s="305"/>
      <c r="J126" s="76"/>
      <c r="K126" s="592"/>
      <c r="L126" s="31"/>
      <c r="M126" s="31"/>
      <c r="N126" s="31"/>
      <c r="O126" s="31"/>
      <c r="P126" s="31"/>
      <c r="Q126" s="31"/>
      <c r="R126" s="31"/>
      <c r="S126" s="31"/>
      <c r="T126" s="31"/>
      <c r="U126" s="31"/>
      <c r="V126" s="31"/>
    </row>
    <row r="127" spans="2:34" s="27" customFormat="1">
      <c r="B127" s="10"/>
      <c r="C127" s="10">
        <v>9</v>
      </c>
      <c r="D127" s="305"/>
      <c r="E127" s="305"/>
      <c r="F127" s="305"/>
      <c r="G127" s="305"/>
      <c r="H127" s="305"/>
      <c r="I127" s="305"/>
      <c r="J127" s="84"/>
      <c r="K127" s="592"/>
      <c r="L127" s="31"/>
      <c r="M127" s="31"/>
      <c r="N127" s="31"/>
      <c r="O127" s="31"/>
      <c r="P127" s="31"/>
      <c r="Q127" s="31"/>
      <c r="R127" s="31"/>
      <c r="S127" s="31"/>
      <c r="T127" s="31"/>
      <c r="U127" s="31"/>
      <c r="V127" s="31"/>
    </row>
    <row r="128" spans="2:34" s="27" customFormat="1">
      <c r="B128" s="10"/>
      <c r="C128" s="10">
        <v>10</v>
      </c>
      <c r="D128" s="305"/>
      <c r="E128" s="305"/>
      <c r="F128" s="305"/>
      <c r="G128" s="305"/>
      <c r="H128" s="305"/>
      <c r="I128" s="305"/>
      <c r="J128" s="84"/>
      <c r="K128" s="592"/>
      <c r="L128" s="31"/>
      <c r="M128" s="31"/>
      <c r="N128" s="31"/>
      <c r="O128" s="31"/>
      <c r="P128" s="31"/>
      <c r="Q128" s="31"/>
      <c r="R128" s="31"/>
      <c r="S128" s="31"/>
      <c r="T128" s="31"/>
      <c r="U128" s="31"/>
      <c r="V128" s="31"/>
    </row>
    <row r="129" spans="2:34" s="27" customFormat="1">
      <c r="B129" s="10"/>
      <c r="C129" s="10">
        <v>11</v>
      </c>
      <c r="D129" s="305"/>
      <c r="E129" s="305"/>
      <c r="F129" s="305"/>
      <c r="G129" s="305"/>
      <c r="H129" s="305"/>
      <c r="I129" s="305"/>
      <c r="J129" s="76"/>
      <c r="K129" s="593"/>
      <c r="L129" s="31"/>
      <c r="M129" s="31"/>
      <c r="N129" s="31"/>
      <c r="O129" s="31"/>
      <c r="P129" s="31"/>
      <c r="Q129" s="31"/>
      <c r="R129" s="31"/>
      <c r="S129" s="31"/>
      <c r="T129" s="31"/>
      <c r="U129" s="31"/>
      <c r="V129" s="31"/>
    </row>
    <row r="130" spans="2:34" s="27" customFormat="1">
      <c r="B130" s="10"/>
      <c r="C130" s="10">
        <v>12</v>
      </c>
      <c r="D130" s="305"/>
      <c r="E130" s="305"/>
      <c r="F130" s="305"/>
      <c r="G130" s="305"/>
      <c r="H130" s="305"/>
      <c r="I130" s="305"/>
      <c r="J130" s="76"/>
      <c r="K130" s="592"/>
      <c r="L130" s="31"/>
      <c r="M130" s="31"/>
      <c r="N130" s="31"/>
      <c r="O130" s="31"/>
      <c r="P130" s="31"/>
      <c r="Q130" s="31"/>
      <c r="R130" s="31"/>
      <c r="S130" s="31"/>
      <c r="T130" s="31"/>
      <c r="U130" s="31"/>
      <c r="V130" s="31"/>
    </row>
    <row r="131" spans="2:34" s="27" customFormat="1">
      <c r="B131" s="10"/>
      <c r="C131" s="10">
        <v>13</v>
      </c>
      <c r="D131" s="305"/>
      <c r="E131" s="305"/>
      <c r="F131" s="305"/>
      <c r="G131" s="305"/>
      <c r="H131" s="305"/>
      <c r="I131" s="305"/>
      <c r="J131" s="84"/>
      <c r="K131" s="592"/>
      <c r="L131" s="31"/>
      <c r="M131" s="31"/>
      <c r="N131" s="31"/>
      <c r="O131" s="31"/>
      <c r="P131" s="31"/>
      <c r="Q131" s="31"/>
      <c r="R131" s="31"/>
      <c r="S131" s="31"/>
      <c r="T131" s="31"/>
      <c r="U131" s="31"/>
      <c r="V131" s="31"/>
    </row>
    <row r="132" spans="2:34" s="27" customFormat="1">
      <c r="B132" s="10"/>
      <c r="C132" s="10">
        <v>14</v>
      </c>
      <c r="D132" s="305"/>
      <c r="E132" s="305"/>
      <c r="F132" s="305"/>
      <c r="G132" s="305"/>
      <c r="H132" s="305"/>
      <c r="I132" s="305"/>
      <c r="J132" s="84"/>
      <c r="K132" s="592"/>
      <c r="L132" s="31"/>
      <c r="M132" s="31"/>
      <c r="N132" s="31"/>
      <c r="O132" s="31"/>
      <c r="P132" s="31"/>
      <c r="Q132" s="31"/>
      <c r="R132" s="31"/>
      <c r="S132" s="31"/>
      <c r="T132" s="31"/>
      <c r="U132" s="31"/>
      <c r="V132" s="31"/>
    </row>
    <row r="133" spans="2:34" s="27" customFormat="1">
      <c r="B133" s="10"/>
      <c r="C133" s="10">
        <v>15</v>
      </c>
      <c r="D133" s="305"/>
      <c r="E133" s="305"/>
      <c r="F133" s="305"/>
      <c r="G133" s="305"/>
      <c r="H133" s="305"/>
      <c r="I133" s="305"/>
      <c r="J133" s="76"/>
      <c r="K133" s="593"/>
      <c r="L133" s="31"/>
      <c r="M133" s="31"/>
      <c r="N133" s="31"/>
      <c r="O133" s="31"/>
      <c r="P133" s="31"/>
      <c r="Q133" s="31"/>
      <c r="R133" s="31"/>
      <c r="S133" s="31"/>
      <c r="T133" s="31"/>
      <c r="U133" s="31"/>
      <c r="V133" s="31"/>
    </row>
    <row r="134" spans="2:34" s="27" customFormat="1">
      <c r="B134" s="10"/>
      <c r="C134" s="10">
        <v>16</v>
      </c>
      <c r="D134" s="305"/>
      <c r="E134" s="305"/>
      <c r="F134" s="305"/>
      <c r="G134" s="305"/>
      <c r="H134" s="305"/>
      <c r="I134" s="305"/>
      <c r="J134" s="76"/>
      <c r="K134" s="592"/>
      <c r="L134" s="31"/>
      <c r="M134" s="31"/>
      <c r="N134" s="31"/>
      <c r="O134" s="31"/>
      <c r="P134" s="31"/>
      <c r="Q134" s="31"/>
      <c r="R134" s="31"/>
      <c r="S134" s="31"/>
      <c r="T134" s="31"/>
      <c r="U134" s="31"/>
      <c r="V134" s="31"/>
    </row>
    <row r="135" spans="2:34" s="27" customFormat="1">
      <c r="B135" s="10"/>
      <c r="C135" s="10">
        <v>17</v>
      </c>
      <c r="D135" s="305"/>
      <c r="E135" s="305"/>
      <c r="F135" s="305"/>
      <c r="G135" s="305"/>
      <c r="H135" s="305"/>
      <c r="I135" s="305"/>
      <c r="J135" s="84"/>
      <c r="K135" s="592"/>
      <c r="L135" s="31"/>
      <c r="M135" s="31"/>
      <c r="N135" s="31"/>
      <c r="O135" s="31"/>
      <c r="P135" s="31"/>
      <c r="Q135" s="31"/>
      <c r="R135" s="31"/>
      <c r="S135" s="31"/>
      <c r="T135" s="31"/>
      <c r="U135" s="31"/>
      <c r="V135" s="31"/>
    </row>
    <row r="136" spans="2:34" s="27" customFormat="1">
      <c r="B136" s="10"/>
      <c r="C136" s="10">
        <v>18</v>
      </c>
      <c r="D136" s="305"/>
      <c r="E136" s="305"/>
      <c r="F136" s="305"/>
      <c r="G136" s="305"/>
      <c r="H136" s="305"/>
      <c r="I136" s="305"/>
      <c r="J136" s="84"/>
      <c r="K136" s="592"/>
      <c r="L136" s="31"/>
      <c r="M136" s="31"/>
      <c r="N136" s="31"/>
      <c r="O136" s="31"/>
      <c r="P136" s="31"/>
      <c r="Q136" s="31"/>
      <c r="R136" s="31"/>
      <c r="S136" s="31"/>
      <c r="T136" s="31"/>
      <c r="U136" s="31"/>
      <c r="V136" s="31"/>
    </row>
    <row r="137" spans="2:34" s="27" customFormat="1">
      <c r="B137" s="10"/>
      <c r="C137" s="10">
        <v>19</v>
      </c>
      <c r="D137" s="305"/>
      <c r="E137" s="305"/>
      <c r="F137" s="305"/>
      <c r="G137" s="305"/>
      <c r="H137" s="305"/>
      <c r="I137" s="305"/>
      <c r="J137" s="76"/>
      <c r="K137" s="593"/>
      <c r="L137" s="31"/>
      <c r="M137" s="31"/>
      <c r="N137" s="31"/>
      <c r="O137" s="31"/>
      <c r="P137" s="31"/>
      <c r="Q137" s="31"/>
      <c r="R137" s="31"/>
      <c r="S137" s="31"/>
      <c r="T137" s="31"/>
      <c r="U137" s="31"/>
      <c r="V137" s="31"/>
    </row>
    <row r="138" spans="2:34" s="27" customFormat="1">
      <c r="B138" s="10"/>
      <c r="C138" s="10">
        <v>20</v>
      </c>
      <c r="D138" s="305"/>
      <c r="E138" s="305"/>
      <c r="F138" s="305"/>
      <c r="G138" s="305"/>
      <c r="H138" s="305"/>
      <c r="I138" s="305"/>
      <c r="J138" s="76"/>
      <c r="K138" s="592"/>
      <c r="L138" s="31"/>
      <c r="M138" s="31"/>
      <c r="N138" s="31"/>
      <c r="O138" s="31"/>
      <c r="P138" s="31"/>
      <c r="Q138" s="31"/>
      <c r="R138" s="31"/>
      <c r="S138" s="31"/>
      <c r="T138" s="31"/>
      <c r="U138" s="31"/>
      <c r="V138" s="31"/>
    </row>
    <row r="139" spans="2:34" s="27" customFormat="1">
      <c r="B139" s="10"/>
      <c r="C139" s="10">
        <v>21</v>
      </c>
      <c r="D139" s="305"/>
      <c r="E139" s="305"/>
      <c r="F139" s="305"/>
      <c r="G139" s="305"/>
      <c r="H139" s="305"/>
      <c r="I139" s="305"/>
      <c r="J139" s="84"/>
      <c r="K139" s="592"/>
      <c r="L139" s="31"/>
      <c r="M139" s="31"/>
      <c r="N139" s="31"/>
      <c r="O139" s="31"/>
      <c r="P139" s="31"/>
      <c r="Q139" s="31"/>
      <c r="R139" s="31"/>
      <c r="S139" s="31"/>
      <c r="T139" s="31"/>
      <c r="U139" s="31"/>
      <c r="V139" s="31"/>
    </row>
    <row r="140" spans="2:34" s="27" customFormat="1">
      <c r="B140" s="10"/>
      <c r="C140" s="10">
        <v>22</v>
      </c>
      <c r="D140" s="305"/>
      <c r="E140" s="305"/>
      <c r="F140" s="305"/>
      <c r="G140" s="305"/>
      <c r="H140" s="305"/>
      <c r="I140" s="305"/>
      <c r="J140" s="594"/>
      <c r="K140" s="592"/>
      <c r="L140" s="31"/>
      <c r="M140" s="31"/>
      <c r="N140" s="31"/>
      <c r="O140" s="31"/>
      <c r="P140" s="31"/>
      <c r="Q140" s="31"/>
      <c r="R140" s="31"/>
      <c r="S140" s="31"/>
      <c r="T140" s="31"/>
      <c r="U140" s="31"/>
      <c r="V140" s="31"/>
    </row>
    <row r="141" spans="2:34" s="27" customFormat="1">
      <c r="B141" s="10">
        <v>7</v>
      </c>
      <c r="C141" s="10">
        <v>1</v>
      </c>
      <c r="D141" s="305"/>
      <c r="E141" s="305"/>
      <c r="F141" s="305"/>
      <c r="G141" s="305"/>
      <c r="H141" s="305"/>
      <c r="I141" s="305"/>
      <c r="J141" s="76"/>
      <c r="K141" s="588"/>
      <c r="L141" s="31"/>
      <c r="M141" s="31"/>
      <c r="N141" s="31"/>
      <c r="O141" s="31"/>
      <c r="P141" s="31"/>
      <c r="Q141" s="31"/>
      <c r="R141" s="31"/>
      <c r="S141" s="31"/>
      <c r="T141" s="31"/>
      <c r="U141" s="31"/>
      <c r="V141" s="31"/>
    </row>
    <row r="142" spans="2:34" s="27" customFormat="1">
      <c r="B142" s="10"/>
      <c r="C142" s="10">
        <v>2</v>
      </c>
      <c r="D142" s="305"/>
      <c r="E142" s="305"/>
      <c r="F142" s="305"/>
      <c r="G142" s="305"/>
      <c r="H142" s="305"/>
      <c r="I142" s="305"/>
      <c r="J142" s="76"/>
      <c r="K142" s="588"/>
      <c r="L142" s="31"/>
      <c r="M142" s="31"/>
      <c r="N142" s="31"/>
      <c r="O142" s="31"/>
      <c r="P142" s="31"/>
      <c r="Q142" s="31"/>
      <c r="R142" s="31"/>
      <c r="S142" s="31"/>
      <c r="T142" s="31"/>
      <c r="U142" s="31"/>
      <c r="V142" s="31"/>
    </row>
    <row r="143" spans="2:34" s="27" customFormat="1">
      <c r="B143" s="10"/>
      <c r="C143" s="10">
        <v>3</v>
      </c>
      <c r="D143" s="305"/>
      <c r="E143" s="305"/>
      <c r="F143" s="305"/>
      <c r="G143" s="305"/>
      <c r="H143" s="305"/>
      <c r="I143" s="305"/>
      <c r="J143" s="76"/>
      <c r="K143" s="588"/>
      <c r="L143" s="31"/>
      <c r="M143" s="31"/>
      <c r="N143" s="31"/>
      <c r="O143" s="31"/>
      <c r="P143" s="31"/>
      <c r="Q143" s="31"/>
      <c r="R143" s="31"/>
      <c r="S143" s="31"/>
      <c r="T143" s="31"/>
      <c r="U143" s="31"/>
      <c r="V143" s="31"/>
    </row>
    <row r="144" spans="2:34">
      <c r="B144" s="10"/>
      <c r="C144" s="10">
        <v>4</v>
      </c>
      <c r="D144" s="305"/>
      <c r="E144" s="305"/>
      <c r="F144" s="305"/>
      <c r="G144" s="305"/>
      <c r="H144" s="305"/>
      <c r="J144" s="76"/>
      <c r="K144" s="169"/>
      <c r="L144" s="305"/>
      <c r="M144" s="305"/>
      <c r="N144" s="305"/>
      <c r="W144" s="306"/>
      <c r="X144" s="306"/>
      <c r="Y144" s="306"/>
      <c r="Z144" s="306"/>
      <c r="AA144" s="306"/>
      <c r="AB144" s="306"/>
      <c r="AC144" s="306"/>
      <c r="AD144" s="306"/>
      <c r="AE144" s="306"/>
      <c r="AF144" s="306"/>
      <c r="AG144" s="306"/>
      <c r="AH144" s="306"/>
    </row>
    <row r="145" spans="2:22" s="27" customFormat="1">
      <c r="B145" s="10"/>
      <c r="C145" s="10">
        <v>5</v>
      </c>
      <c r="D145" s="305"/>
      <c r="E145" s="305"/>
      <c r="F145" s="305"/>
      <c r="G145" s="305"/>
      <c r="H145" s="305"/>
      <c r="I145" s="305"/>
      <c r="J145" s="84"/>
      <c r="K145" s="592"/>
      <c r="L145" s="31"/>
      <c r="M145" s="31"/>
      <c r="N145" s="31"/>
      <c r="O145" s="31"/>
      <c r="P145" s="31"/>
      <c r="Q145" s="31"/>
      <c r="R145" s="31"/>
      <c r="S145" s="31"/>
      <c r="T145" s="31"/>
      <c r="U145" s="31"/>
      <c r="V145" s="31"/>
    </row>
    <row r="146" spans="2:22" s="27" customFormat="1">
      <c r="B146" s="10"/>
      <c r="C146" s="10">
        <v>6</v>
      </c>
      <c r="D146" s="305"/>
      <c r="E146" s="305"/>
      <c r="F146" s="305"/>
      <c r="G146" s="305"/>
      <c r="H146" s="305"/>
      <c r="I146" s="305"/>
      <c r="J146" s="84"/>
      <c r="K146" s="592"/>
      <c r="L146" s="31"/>
      <c r="M146" s="31"/>
      <c r="N146" s="31"/>
      <c r="O146" s="31"/>
      <c r="P146" s="31"/>
      <c r="Q146" s="31"/>
      <c r="R146" s="31"/>
      <c r="S146" s="31"/>
      <c r="T146" s="31"/>
      <c r="U146" s="31"/>
      <c r="V146" s="31"/>
    </row>
    <row r="147" spans="2:22" s="27" customFormat="1">
      <c r="B147" s="10"/>
      <c r="C147" s="10">
        <v>7</v>
      </c>
      <c r="D147" s="305"/>
      <c r="E147" s="305"/>
      <c r="F147" s="305"/>
      <c r="G147" s="305"/>
      <c r="H147" s="305"/>
      <c r="I147" s="305"/>
      <c r="J147" s="76"/>
      <c r="K147" s="593"/>
      <c r="L147" s="31"/>
      <c r="M147" s="31"/>
      <c r="N147" s="31"/>
      <c r="O147" s="31"/>
      <c r="P147" s="31"/>
      <c r="Q147" s="31"/>
      <c r="R147" s="31"/>
      <c r="S147" s="31"/>
      <c r="T147" s="31"/>
      <c r="U147" s="31"/>
      <c r="V147" s="31"/>
    </row>
    <row r="148" spans="2:22" s="27" customFormat="1">
      <c r="B148" s="10"/>
      <c r="C148" s="10">
        <v>8</v>
      </c>
      <c r="D148" s="305"/>
      <c r="E148" s="305"/>
      <c r="F148" s="305"/>
      <c r="G148" s="305"/>
      <c r="H148" s="305"/>
      <c r="I148" s="305"/>
      <c r="J148" s="76"/>
      <c r="K148" s="592"/>
      <c r="L148" s="31"/>
      <c r="M148" s="31"/>
      <c r="N148" s="31"/>
      <c r="O148" s="31"/>
      <c r="P148" s="31"/>
      <c r="Q148" s="31"/>
      <c r="R148" s="31"/>
      <c r="S148" s="31"/>
      <c r="T148" s="31"/>
      <c r="U148" s="31"/>
      <c r="V148" s="31"/>
    </row>
    <row r="149" spans="2:22" s="27" customFormat="1">
      <c r="B149" s="10"/>
      <c r="C149" s="10">
        <v>9</v>
      </c>
      <c r="D149" s="305"/>
      <c r="E149" s="305"/>
      <c r="F149" s="305"/>
      <c r="G149" s="305"/>
      <c r="H149" s="305"/>
      <c r="I149" s="305"/>
      <c r="J149" s="84"/>
      <c r="K149" s="592"/>
      <c r="L149" s="31"/>
      <c r="M149" s="31"/>
      <c r="N149" s="31"/>
      <c r="O149" s="31"/>
      <c r="P149" s="31"/>
      <c r="Q149" s="31"/>
      <c r="R149" s="31"/>
      <c r="S149" s="31"/>
      <c r="T149" s="31"/>
      <c r="U149" s="31"/>
      <c r="V149" s="31"/>
    </row>
    <row r="150" spans="2:22" s="27" customFormat="1">
      <c r="B150" s="10"/>
      <c r="C150" s="10">
        <v>10</v>
      </c>
      <c r="D150" s="305"/>
      <c r="E150" s="305"/>
      <c r="F150" s="305"/>
      <c r="G150" s="305"/>
      <c r="H150" s="305"/>
      <c r="I150" s="305"/>
      <c r="J150" s="84"/>
      <c r="K150" s="592"/>
      <c r="L150" s="31"/>
      <c r="M150" s="31"/>
      <c r="N150" s="31"/>
      <c r="O150" s="31"/>
      <c r="P150" s="31"/>
      <c r="Q150" s="31"/>
      <c r="R150" s="31"/>
      <c r="S150" s="31"/>
      <c r="T150" s="31"/>
      <c r="U150" s="31"/>
      <c r="V150" s="31"/>
    </row>
    <row r="151" spans="2:22" s="27" customFormat="1">
      <c r="B151" s="10"/>
      <c r="C151" s="10">
        <v>11</v>
      </c>
      <c r="D151" s="305"/>
      <c r="E151" s="305"/>
      <c r="F151" s="305"/>
      <c r="G151" s="305"/>
      <c r="H151" s="305"/>
      <c r="I151" s="305"/>
      <c r="J151" s="76"/>
      <c r="K151" s="593"/>
      <c r="L151" s="31"/>
      <c r="M151" s="31"/>
      <c r="N151" s="31"/>
      <c r="O151" s="31"/>
      <c r="P151" s="31"/>
      <c r="Q151" s="31"/>
      <c r="R151" s="31"/>
      <c r="S151" s="31"/>
      <c r="T151" s="31"/>
      <c r="U151" s="31"/>
      <c r="V151" s="31"/>
    </row>
    <row r="152" spans="2:22" s="27" customFormat="1">
      <c r="B152" s="10"/>
      <c r="C152" s="10">
        <v>12</v>
      </c>
      <c r="D152" s="305"/>
      <c r="E152" s="305"/>
      <c r="F152" s="305"/>
      <c r="G152" s="305"/>
      <c r="H152" s="305"/>
      <c r="I152" s="305"/>
      <c r="J152" s="76"/>
      <c r="K152" s="592"/>
      <c r="L152" s="31"/>
      <c r="M152" s="31"/>
      <c r="N152" s="31"/>
      <c r="O152" s="31"/>
      <c r="P152" s="31"/>
      <c r="Q152" s="31"/>
      <c r="R152" s="31"/>
      <c r="S152" s="31"/>
      <c r="T152" s="31"/>
      <c r="U152" s="31"/>
      <c r="V152" s="31"/>
    </row>
    <row r="153" spans="2:22" s="27" customFormat="1">
      <c r="B153" s="10"/>
      <c r="C153" s="10">
        <v>13</v>
      </c>
      <c r="D153" s="305"/>
      <c r="E153" s="305"/>
      <c r="F153" s="305"/>
      <c r="G153" s="305"/>
      <c r="H153" s="305"/>
      <c r="I153" s="305"/>
      <c r="J153" s="84"/>
      <c r="K153" s="592"/>
      <c r="L153" s="31"/>
      <c r="M153" s="31"/>
      <c r="N153" s="31"/>
      <c r="O153" s="31"/>
      <c r="P153" s="31"/>
      <c r="Q153" s="31"/>
      <c r="R153" s="31"/>
      <c r="S153" s="31"/>
      <c r="T153" s="31"/>
      <c r="U153" s="31"/>
      <c r="V153" s="31"/>
    </row>
    <row r="154" spans="2:22" s="27" customFormat="1">
      <c r="B154" s="10"/>
      <c r="C154" s="10">
        <v>14</v>
      </c>
      <c r="D154" s="305"/>
      <c r="E154" s="305"/>
      <c r="F154" s="305"/>
      <c r="G154" s="305"/>
      <c r="H154" s="305"/>
      <c r="I154" s="305"/>
      <c r="J154" s="84"/>
      <c r="K154" s="592"/>
      <c r="L154" s="31"/>
      <c r="M154" s="31"/>
      <c r="N154" s="31"/>
      <c r="O154" s="31"/>
      <c r="P154" s="31"/>
      <c r="Q154" s="31"/>
      <c r="R154" s="31"/>
      <c r="S154" s="31"/>
      <c r="T154" s="31"/>
      <c r="U154" s="31"/>
      <c r="V154" s="31"/>
    </row>
    <row r="155" spans="2:22" s="27" customFormat="1">
      <c r="B155" s="10"/>
      <c r="C155" s="10">
        <v>15</v>
      </c>
      <c r="D155" s="305"/>
      <c r="E155" s="305"/>
      <c r="F155" s="305"/>
      <c r="G155" s="305"/>
      <c r="H155" s="305"/>
      <c r="I155" s="305"/>
      <c r="J155" s="76"/>
      <c r="K155" s="593"/>
      <c r="L155" s="31"/>
      <c r="M155" s="31"/>
      <c r="N155" s="31"/>
      <c r="O155" s="31"/>
      <c r="P155" s="31"/>
      <c r="Q155" s="31"/>
      <c r="R155" s="31"/>
      <c r="S155" s="31"/>
      <c r="T155" s="31"/>
      <c r="U155" s="31"/>
      <c r="V155" s="31"/>
    </row>
    <row r="156" spans="2:22" s="27" customFormat="1">
      <c r="B156" s="10"/>
      <c r="C156" s="10">
        <v>16</v>
      </c>
      <c r="D156" s="305"/>
      <c r="E156" s="305"/>
      <c r="F156" s="305"/>
      <c r="G156" s="305"/>
      <c r="H156" s="305"/>
      <c r="I156" s="305"/>
      <c r="J156" s="76"/>
      <c r="K156" s="592"/>
      <c r="L156" s="31"/>
      <c r="M156" s="31"/>
      <c r="N156" s="31"/>
      <c r="O156" s="31"/>
      <c r="P156" s="31"/>
      <c r="Q156" s="31"/>
      <c r="R156" s="31"/>
      <c r="S156" s="31"/>
      <c r="T156" s="31"/>
      <c r="U156" s="31"/>
      <c r="V156" s="31"/>
    </row>
    <row r="157" spans="2:22" s="27" customFormat="1">
      <c r="B157" s="10"/>
      <c r="C157" s="10">
        <v>17</v>
      </c>
      <c r="D157" s="305"/>
      <c r="E157" s="305"/>
      <c r="F157" s="305"/>
      <c r="G157" s="305"/>
      <c r="H157" s="305"/>
      <c r="I157" s="305"/>
      <c r="J157" s="84"/>
      <c r="K157" s="592"/>
      <c r="L157" s="31"/>
      <c r="M157" s="31"/>
      <c r="N157" s="31"/>
      <c r="O157" s="31"/>
      <c r="P157" s="31"/>
      <c r="Q157" s="31"/>
      <c r="R157" s="31"/>
      <c r="S157" s="31"/>
      <c r="T157" s="31"/>
      <c r="U157" s="31"/>
      <c r="V157" s="31"/>
    </row>
    <row r="158" spans="2:22" s="27" customFormat="1">
      <c r="B158" s="10"/>
      <c r="C158" s="10">
        <v>18</v>
      </c>
      <c r="D158" s="305"/>
      <c r="E158" s="305"/>
      <c r="F158" s="305"/>
      <c r="G158" s="305"/>
      <c r="H158" s="305"/>
      <c r="I158" s="305"/>
      <c r="J158" s="84"/>
      <c r="K158" s="592"/>
      <c r="L158" s="31"/>
      <c r="M158" s="31"/>
      <c r="N158" s="31"/>
      <c r="O158" s="31"/>
      <c r="P158" s="31"/>
      <c r="Q158" s="31"/>
      <c r="R158" s="31"/>
      <c r="S158" s="31"/>
      <c r="T158" s="31"/>
      <c r="U158" s="31"/>
      <c r="V158" s="31"/>
    </row>
    <row r="159" spans="2:22" s="27" customFormat="1">
      <c r="B159" s="10"/>
      <c r="C159" s="10">
        <v>19</v>
      </c>
      <c r="D159" s="305"/>
      <c r="E159" s="305"/>
      <c r="F159" s="305"/>
      <c r="G159" s="305"/>
      <c r="H159" s="305"/>
      <c r="I159" s="305"/>
      <c r="J159" s="76"/>
      <c r="K159" s="593"/>
      <c r="L159" s="31"/>
      <c r="M159" s="31"/>
      <c r="N159" s="31"/>
      <c r="O159" s="31"/>
      <c r="P159" s="31"/>
      <c r="Q159" s="31"/>
      <c r="R159" s="31"/>
      <c r="S159" s="31"/>
      <c r="T159" s="31"/>
      <c r="U159" s="31"/>
      <c r="V159" s="31"/>
    </row>
    <row r="160" spans="2:22" s="27" customFormat="1">
      <c r="B160" s="10"/>
      <c r="C160" s="10">
        <v>20</v>
      </c>
      <c r="D160" s="305"/>
      <c r="E160" s="305"/>
      <c r="F160" s="305"/>
      <c r="G160" s="305"/>
      <c r="H160" s="305"/>
      <c r="I160" s="305"/>
      <c r="J160" s="76"/>
      <c r="K160" s="592"/>
      <c r="L160" s="31"/>
      <c r="M160" s="31"/>
      <c r="N160" s="31"/>
      <c r="O160" s="31"/>
      <c r="P160" s="31"/>
      <c r="Q160" s="31"/>
      <c r="R160" s="31"/>
      <c r="S160" s="31"/>
      <c r="T160" s="31"/>
      <c r="U160" s="31"/>
      <c r="V160" s="31"/>
    </row>
    <row r="161" spans="2:34" s="27" customFormat="1">
      <c r="B161" s="10"/>
      <c r="C161" s="10">
        <v>21</v>
      </c>
      <c r="D161" s="305"/>
      <c r="E161" s="305"/>
      <c r="F161" s="305"/>
      <c r="G161" s="305"/>
      <c r="H161" s="305"/>
      <c r="I161" s="305"/>
      <c r="J161" s="84"/>
      <c r="K161" s="592"/>
      <c r="L161" s="31"/>
      <c r="M161" s="31"/>
      <c r="N161" s="31"/>
      <c r="O161" s="31"/>
      <c r="P161" s="31"/>
      <c r="Q161" s="31"/>
      <c r="R161" s="31"/>
      <c r="S161" s="31"/>
      <c r="T161" s="31"/>
      <c r="U161" s="31"/>
      <c r="V161" s="31"/>
    </row>
    <row r="162" spans="2:34" s="27" customFormat="1">
      <c r="B162" s="10"/>
      <c r="C162" s="10">
        <v>22</v>
      </c>
      <c r="D162" s="305"/>
      <c r="E162" s="305"/>
      <c r="F162" s="305"/>
      <c r="G162" s="305"/>
      <c r="H162" s="305"/>
      <c r="I162" s="305"/>
      <c r="J162" s="594"/>
      <c r="K162" s="592"/>
      <c r="L162" s="31"/>
      <c r="M162" s="31"/>
      <c r="N162" s="31"/>
      <c r="O162" s="31"/>
      <c r="P162" s="31"/>
      <c r="Q162" s="31"/>
      <c r="R162" s="31"/>
      <c r="S162" s="31"/>
      <c r="T162" s="31"/>
      <c r="U162" s="31"/>
      <c r="V162" s="31"/>
    </row>
    <row r="163" spans="2:34" s="27" customFormat="1">
      <c r="B163" s="10">
        <v>8</v>
      </c>
      <c r="C163" s="10">
        <v>1</v>
      </c>
      <c r="D163" s="305"/>
      <c r="E163" s="305"/>
      <c r="F163" s="305"/>
      <c r="G163" s="305"/>
      <c r="H163" s="305"/>
      <c r="I163" s="305"/>
      <c r="J163" s="76"/>
      <c r="K163" s="588"/>
      <c r="L163" s="31"/>
      <c r="M163" s="31"/>
      <c r="N163" s="31"/>
      <c r="O163" s="31"/>
      <c r="P163" s="31"/>
      <c r="Q163" s="31"/>
      <c r="R163" s="31"/>
      <c r="S163" s="31"/>
      <c r="T163" s="31"/>
      <c r="U163" s="31"/>
      <c r="V163" s="31"/>
    </row>
    <row r="164" spans="2:34" s="27" customFormat="1">
      <c r="B164" s="10"/>
      <c r="C164" s="10">
        <v>2</v>
      </c>
      <c r="D164" s="305"/>
      <c r="E164" s="305"/>
      <c r="F164" s="305"/>
      <c r="G164" s="305"/>
      <c r="H164" s="305"/>
      <c r="I164" s="305"/>
      <c r="J164" s="76"/>
      <c r="K164" s="588"/>
      <c r="L164" s="31"/>
      <c r="M164" s="31"/>
      <c r="N164" s="31"/>
      <c r="O164" s="31"/>
      <c r="P164" s="31"/>
      <c r="Q164" s="31"/>
      <c r="R164" s="31"/>
      <c r="S164" s="31"/>
      <c r="T164" s="31"/>
      <c r="U164" s="31"/>
      <c r="V164" s="31"/>
    </row>
    <row r="165" spans="2:34" s="27" customFormat="1">
      <c r="B165" s="10"/>
      <c r="C165" s="10">
        <v>3</v>
      </c>
      <c r="D165" s="305"/>
      <c r="E165" s="305"/>
      <c r="F165" s="305"/>
      <c r="G165" s="305"/>
      <c r="H165" s="305"/>
      <c r="I165" s="305"/>
      <c r="J165" s="76"/>
      <c r="K165" s="588"/>
      <c r="L165" s="31"/>
      <c r="M165" s="31"/>
      <c r="N165" s="31"/>
      <c r="O165" s="31"/>
      <c r="P165" s="31"/>
      <c r="Q165" s="31"/>
      <c r="R165" s="31"/>
      <c r="S165" s="31"/>
      <c r="T165" s="31"/>
      <c r="U165" s="31"/>
      <c r="V165" s="31"/>
    </row>
    <row r="166" spans="2:34">
      <c r="B166" s="10"/>
      <c r="C166" s="10">
        <v>4</v>
      </c>
      <c r="D166" s="305"/>
      <c r="E166" s="305"/>
      <c r="F166" s="305"/>
      <c r="G166" s="305"/>
      <c r="H166" s="305"/>
      <c r="J166" s="76"/>
      <c r="K166" s="169"/>
      <c r="L166" s="305"/>
      <c r="M166" s="305"/>
      <c r="N166" s="305"/>
      <c r="W166" s="306"/>
      <c r="X166" s="306"/>
      <c r="Y166" s="306"/>
      <c r="Z166" s="306"/>
      <c r="AA166" s="306"/>
      <c r="AB166" s="306"/>
      <c r="AC166" s="306"/>
      <c r="AD166" s="306"/>
      <c r="AE166" s="306"/>
      <c r="AF166" s="306"/>
      <c r="AG166" s="306"/>
      <c r="AH166" s="306"/>
    </row>
    <row r="167" spans="2:34" s="27" customFormat="1">
      <c r="B167" s="10"/>
      <c r="C167" s="10">
        <v>5</v>
      </c>
      <c r="D167" s="305"/>
      <c r="E167" s="305"/>
      <c r="F167" s="305"/>
      <c r="G167" s="305"/>
      <c r="H167" s="305"/>
      <c r="I167" s="305"/>
      <c r="J167" s="84"/>
      <c r="K167" s="592"/>
      <c r="L167" s="31"/>
      <c r="M167" s="31"/>
      <c r="N167" s="31"/>
      <c r="O167" s="31"/>
      <c r="P167" s="31"/>
      <c r="Q167" s="31"/>
      <c r="R167" s="31"/>
      <c r="S167" s="31"/>
      <c r="T167" s="31"/>
      <c r="U167" s="31"/>
      <c r="V167" s="31"/>
    </row>
    <row r="168" spans="2:34" s="27" customFormat="1">
      <c r="B168" s="10"/>
      <c r="C168" s="10">
        <v>6</v>
      </c>
      <c r="D168" s="305"/>
      <c r="E168" s="305"/>
      <c r="F168" s="305"/>
      <c r="G168" s="305"/>
      <c r="H168" s="305"/>
      <c r="I168" s="305"/>
      <c r="J168" s="84"/>
      <c r="K168" s="592"/>
      <c r="L168" s="31"/>
      <c r="M168" s="31"/>
      <c r="N168" s="31"/>
      <c r="O168" s="31"/>
      <c r="P168" s="31"/>
      <c r="Q168" s="31"/>
      <c r="R168" s="31"/>
      <c r="S168" s="31"/>
      <c r="T168" s="31"/>
      <c r="U168" s="31"/>
      <c r="V168" s="31"/>
    </row>
    <row r="169" spans="2:34" s="27" customFormat="1">
      <c r="B169" s="10"/>
      <c r="C169" s="10">
        <v>7</v>
      </c>
      <c r="D169" s="305"/>
      <c r="E169" s="305"/>
      <c r="F169" s="305"/>
      <c r="G169" s="305"/>
      <c r="H169" s="305"/>
      <c r="I169" s="305"/>
      <c r="J169" s="76"/>
      <c r="K169" s="593"/>
      <c r="L169" s="31"/>
      <c r="M169" s="31"/>
      <c r="N169" s="31"/>
      <c r="O169" s="31"/>
      <c r="P169" s="31"/>
      <c r="Q169" s="31"/>
      <c r="R169" s="31"/>
      <c r="S169" s="31"/>
      <c r="T169" s="31"/>
      <c r="U169" s="31"/>
      <c r="V169" s="31"/>
    </row>
    <row r="170" spans="2:34" s="27" customFormat="1">
      <c r="B170" s="10"/>
      <c r="C170" s="10">
        <v>8</v>
      </c>
      <c r="D170" s="305"/>
      <c r="E170" s="305"/>
      <c r="F170" s="305"/>
      <c r="G170" s="305"/>
      <c r="H170" s="305"/>
      <c r="I170" s="305"/>
      <c r="J170" s="76"/>
      <c r="K170" s="592"/>
      <c r="L170" s="31"/>
      <c r="M170" s="31"/>
      <c r="N170" s="31"/>
      <c r="O170" s="31"/>
      <c r="P170" s="31"/>
      <c r="Q170" s="31"/>
      <c r="R170" s="31"/>
      <c r="S170" s="31"/>
      <c r="T170" s="31"/>
      <c r="U170" s="31"/>
      <c r="V170" s="31"/>
    </row>
    <row r="171" spans="2:34" s="27" customFormat="1">
      <c r="B171" s="10"/>
      <c r="C171" s="10">
        <v>9</v>
      </c>
      <c r="D171" s="305"/>
      <c r="E171" s="305"/>
      <c r="F171" s="305"/>
      <c r="G171" s="305"/>
      <c r="H171" s="305"/>
      <c r="I171" s="305"/>
      <c r="J171" s="84"/>
      <c r="K171" s="592"/>
      <c r="L171" s="31"/>
      <c r="M171" s="31"/>
      <c r="N171" s="31"/>
      <c r="O171" s="31"/>
      <c r="P171" s="31"/>
      <c r="Q171" s="31"/>
      <c r="R171" s="31"/>
      <c r="S171" s="31"/>
      <c r="T171" s="31"/>
      <c r="U171" s="31"/>
      <c r="V171" s="31"/>
    </row>
    <row r="172" spans="2:34" s="27" customFormat="1">
      <c r="B172" s="10"/>
      <c r="C172" s="10">
        <v>10</v>
      </c>
      <c r="D172" s="305"/>
      <c r="E172" s="305"/>
      <c r="F172" s="305"/>
      <c r="G172" s="305"/>
      <c r="H172" s="305"/>
      <c r="I172" s="305"/>
      <c r="J172" s="84"/>
      <c r="K172" s="592"/>
      <c r="L172" s="31"/>
      <c r="M172" s="31"/>
      <c r="N172" s="31"/>
      <c r="O172" s="31"/>
      <c r="P172" s="31"/>
      <c r="Q172" s="31"/>
      <c r="R172" s="31"/>
      <c r="S172" s="31"/>
      <c r="T172" s="31"/>
      <c r="U172" s="31"/>
      <c r="V172" s="31"/>
    </row>
    <row r="173" spans="2:34" s="27" customFormat="1">
      <c r="B173" s="10"/>
      <c r="C173" s="10">
        <v>11</v>
      </c>
      <c r="D173" s="305"/>
      <c r="E173" s="305"/>
      <c r="F173" s="305"/>
      <c r="G173" s="305"/>
      <c r="H173" s="305"/>
      <c r="I173" s="305"/>
      <c r="J173" s="76"/>
      <c r="K173" s="593"/>
      <c r="L173" s="31"/>
      <c r="M173" s="31"/>
      <c r="N173" s="31"/>
      <c r="O173" s="31"/>
      <c r="P173" s="31"/>
      <c r="Q173" s="31"/>
      <c r="R173" s="31"/>
      <c r="S173" s="31"/>
      <c r="T173" s="31"/>
      <c r="U173" s="31"/>
      <c r="V173" s="31"/>
    </row>
    <row r="174" spans="2:34" s="27" customFormat="1">
      <c r="B174" s="10"/>
      <c r="C174" s="10">
        <v>12</v>
      </c>
      <c r="D174" s="305"/>
      <c r="E174" s="305"/>
      <c r="F174" s="305"/>
      <c r="G174" s="305"/>
      <c r="H174" s="305"/>
      <c r="I174" s="305"/>
      <c r="J174" s="76"/>
      <c r="K174" s="592"/>
      <c r="L174" s="31"/>
      <c r="M174" s="31"/>
      <c r="N174" s="31"/>
      <c r="O174" s="31"/>
      <c r="P174" s="31"/>
      <c r="Q174" s="31"/>
      <c r="R174" s="31"/>
      <c r="S174" s="31"/>
      <c r="T174" s="31"/>
      <c r="U174" s="31"/>
      <c r="V174" s="31"/>
    </row>
    <row r="175" spans="2:34" s="27" customFormat="1">
      <c r="B175" s="10"/>
      <c r="C175" s="10">
        <v>13</v>
      </c>
      <c r="D175" s="305"/>
      <c r="E175" s="305"/>
      <c r="F175" s="305"/>
      <c r="G175" s="305"/>
      <c r="H175" s="305"/>
      <c r="I175" s="305"/>
      <c r="J175" s="84"/>
      <c r="K175" s="592"/>
      <c r="L175" s="31"/>
      <c r="M175" s="31"/>
      <c r="N175" s="31"/>
      <c r="O175" s="31"/>
      <c r="P175" s="31"/>
      <c r="Q175" s="31"/>
      <c r="R175" s="31"/>
      <c r="S175" s="31"/>
      <c r="T175" s="31"/>
      <c r="U175" s="31"/>
      <c r="V175" s="31"/>
    </row>
    <row r="176" spans="2:34" s="27" customFormat="1">
      <c r="B176" s="10"/>
      <c r="C176" s="10">
        <v>14</v>
      </c>
      <c r="D176" s="305"/>
      <c r="E176" s="305"/>
      <c r="F176" s="305"/>
      <c r="G176" s="305"/>
      <c r="H176" s="305"/>
      <c r="I176" s="305"/>
      <c r="J176" s="84"/>
      <c r="K176" s="592"/>
      <c r="L176" s="31"/>
      <c r="M176" s="31"/>
      <c r="N176" s="31"/>
      <c r="O176" s="31"/>
      <c r="P176" s="31"/>
      <c r="Q176" s="31"/>
      <c r="R176" s="31"/>
      <c r="S176" s="31"/>
      <c r="T176" s="31"/>
      <c r="U176" s="31"/>
      <c r="V176" s="31"/>
    </row>
    <row r="177" spans="2:34" s="27" customFormat="1">
      <c r="B177" s="10"/>
      <c r="C177" s="10">
        <v>15</v>
      </c>
      <c r="D177" s="305"/>
      <c r="E177" s="305"/>
      <c r="F177" s="305"/>
      <c r="G177" s="305"/>
      <c r="H177" s="305"/>
      <c r="I177" s="305"/>
      <c r="J177" s="76"/>
      <c r="K177" s="593"/>
      <c r="L177" s="31"/>
      <c r="M177" s="31"/>
      <c r="N177" s="31"/>
      <c r="O177" s="31"/>
      <c r="P177" s="31"/>
      <c r="Q177" s="31"/>
      <c r="R177" s="31"/>
      <c r="S177" s="31"/>
      <c r="T177" s="31"/>
      <c r="U177" s="31"/>
      <c r="V177" s="31"/>
    </row>
    <row r="178" spans="2:34" s="27" customFormat="1">
      <c r="B178" s="10"/>
      <c r="C178" s="10">
        <v>16</v>
      </c>
      <c r="D178" s="305"/>
      <c r="E178" s="305"/>
      <c r="F178" s="305"/>
      <c r="G178" s="305"/>
      <c r="H178" s="305"/>
      <c r="I178" s="305"/>
      <c r="J178" s="76"/>
      <c r="K178" s="592"/>
      <c r="L178" s="31"/>
      <c r="M178" s="31"/>
      <c r="N178" s="31"/>
      <c r="O178" s="31"/>
      <c r="P178" s="31"/>
      <c r="Q178" s="31"/>
      <c r="R178" s="31"/>
      <c r="S178" s="31"/>
      <c r="T178" s="31"/>
      <c r="U178" s="31"/>
      <c r="V178" s="31"/>
    </row>
    <row r="179" spans="2:34" s="27" customFormat="1">
      <c r="B179" s="10"/>
      <c r="C179" s="10">
        <v>17</v>
      </c>
      <c r="D179" s="305"/>
      <c r="E179" s="305"/>
      <c r="F179" s="305"/>
      <c r="G179" s="305"/>
      <c r="H179" s="305"/>
      <c r="I179" s="305"/>
      <c r="J179" s="84"/>
      <c r="K179" s="592"/>
      <c r="L179" s="31"/>
      <c r="M179" s="31"/>
      <c r="N179" s="31"/>
      <c r="O179" s="31"/>
      <c r="P179" s="31"/>
      <c r="Q179" s="31"/>
      <c r="R179" s="31"/>
      <c r="S179" s="31"/>
      <c r="T179" s="31"/>
      <c r="U179" s="31"/>
      <c r="V179" s="31"/>
    </row>
    <row r="180" spans="2:34" s="27" customFormat="1">
      <c r="B180" s="10"/>
      <c r="C180" s="10">
        <v>18</v>
      </c>
      <c r="D180" s="305"/>
      <c r="E180" s="305"/>
      <c r="F180" s="305"/>
      <c r="G180" s="305"/>
      <c r="H180" s="305"/>
      <c r="I180" s="305"/>
      <c r="J180" s="84"/>
      <c r="K180" s="592"/>
      <c r="L180" s="31"/>
      <c r="M180" s="31"/>
      <c r="N180" s="31"/>
      <c r="O180" s="31"/>
      <c r="P180" s="31"/>
      <c r="Q180" s="31"/>
      <c r="R180" s="31"/>
      <c r="S180" s="31"/>
      <c r="T180" s="31"/>
      <c r="U180" s="31"/>
      <c r="V180" s="31"/>
    </row>
    <row r="181" spans="2:34" s="27" customFormat="1">
      <c r="B181" s="10"/>
      <c r="C181" s="10">
        <v>19</v>
      </c>
      <c r="D181" s="305"/>
      <c r="E181" s="305"/>
      <c r="F181" s="305"/>
      <c r="G181" s="305"/>
      <c r="H181" s="305"/>
      <c r="I181" s="305"/>
      <c r="J181" s="76"/>
      <c r="K181" s="593"/>
      <c r="L181" s="31"/>
      <c r="M181" s="31"/>
      <c r="N181" s="31"/>
      <c r="O181" s="31"/>
      <c r="P181" s="31"/>
      <c r="Q181" s="31"/>
      <c r="R181" s="31"/>
      <c r="S181" s="31"/>
      <c r="T181" s="31"/>
      <c r="U181" s="31"/>
      <c r="V181" s="31"/>
    </row>
    <row r="182" spans="2:34" s="27" customFormat="1">
      <c r="B182" s="10"/>
      <c r="C182" s="10">
        <v>20</v>
      </c>
      <c r="D182" s="305"/>
      <c r="E182" s="305"/>
      <c r="F182" s="305"/>
      <c r="G182" s="305"/>
      <c r="H182" s="305"/>
      <c r="I182" s="305"/>
      <c r="J182" s="76"/>
      <c r="K182" s="592"/>
      <c r="L182" s="31"/>
      <c r="M182" s="31"/>
      <c r="N182" s="31"/>
      <c r="O182" s="31"/>
      <c r="P182" s="31"/>
      <c r="Q182" s="31"/>
      <c r="R182" s="31"/>
      <c r="S182" s="31"/>
      <c r="T182" s="31"/>
      <c r="U182" s="31"/>
      <c r="V182" s="31"/>
    </row>
    <row r="183" spans="2:34" s="27" customFormat="1">
      <c r="B183" s="10"/>
      <c r="C183" s="10">
        <v>21</v>
      </c>
      <c r="D183" s="305"/>
      <c r="E183" s="305"/>
      <c r="F183" s="305"/>
      <c r="G183" s="305"/>
      <c r="H183" s="305"/>
      <c r="I183" s="305"/>
      <c r="J183" s="84"/>
      <c r="K183" s="592"/>
      <c r="L183" s="31"/>
      <c r="M183" s="31"/>
      <c r="N183" s="31"/>
      <c r="O183" s="31"/>
      <c r="P183" s="31"/>
      <c r="Q183" s="31"/>
      <c r="R183" s="31"/>
      <c r="S183" s="31"/>
      <c r="T183" s="31"/>
      <c r="U183" s="31"/>
      <c r="V183" s="31"/>
    </row>
    <row r="184" spans="2:34" s="27" customFormat="1">
      <c r="B184" s="10"/>
      <c r="C184" s="10">
        <v>22</v>
      </c>
      <c r="D184" s="305"/>
      <c r="E184" s="305"/>
      <c r="F184" s="305"/>
      <c r="G184" s="305"/>
      <c r="H184" s="305"/>
      <c r="I184" s="305"/>
      <c r="J184" s="594"/>
      <c r="K184" s="592"/>
      <c r="L184" s="31"/>
      <c r="M184" s="31"/>
      <c r="N184" s="31"/>
      <c r="O184" s="31"/>
      <c r="P184" s="31"/>
      <c r="Q184" s="31"/>
      <c r="R184" s="31"/>
      <c r="S184" s="31"/>
      <c r="T184" s="31"/>
      <c r="U184" s="31"/>
      <c r="V184" s="31"/>
    </row>
    <row r="185" spans="2:34" s="27" customFormat="1">
      <c r="B185" s="10">
        <v>9</v>
      </c>
      <c r="C185" s="10">
        <v>1</v>
      </c>
      <c r="D185" s="305"/>
      <c r="E185" s="305"/>
      <c r="F185" s="305"/>
      <c r="G185" s="305"/>
      <c r="H185" s="305"/>
      <c r="I185" s="305"/>
      <c r="J185" s="76"/>
      <c r="K185" s="588"/>
      <c r="L185" s="31"/>
      <c r="M185" s="31"/>
      <c r="N185" s="31"/>
      <c r="O185" s="31"/>
      <c r="P185" s="31"/>
      <c r="Q185" s="31"/>
      <c r="R185" s="31"/>
      <c r="S185" s="31"/>
      <c r="T185" s="31"/>
      <c r="U185" s="31"/>
      <c r="V185" s="31"/>
    </row>
    <row r="186" spans="2:34" s="27" customFormat="1">
      <c r="B186" s="10"/>
      <c r="C186" s="10">
        <v>2</v>
      </c>
      <c r="D186" s="305"/>
      <c r="E186" s="305"/>
      <c r="F186" s="305"/>
      <c r="G186" s="305"/>
      <c r="H186" s="305"/>
      <c r="I186" s="305"/>
      <c r="J186" s="76"/>
      <c r="K186" s="588"/>
      <c r="L186" s="31"/>
      <c r="M186" s="31"/>
      <c r="N186" s="31"/>
      <c r="O186" s="31"/>
      <c r="P186" s="31"/>
      <c r="Q186" s="31"/>
      <c r="R186" s="31"/>
      <c r="S186" s="31"/>
      <c r="T186" s="31"/>
      <c r="U186" s="31"/>
      <c r="V186" s="31"/>
    </row>
    <row r="187" spans="2:34" s="27" customFormat="1">
      <c r="B187" s="10"/>
      <c r="C187" s="10">
        <v>3</v>
      </c>
      <c r="D187" s="305"/>
      <c r="E187" s="305"/>
      <c r="F187" s="305"/>
      <c r="G187" s="305"/>
      <c r="H187" s="305"/>
      <c r="I187" s="305"/>
      <c r="J187" s="76"/>
      <c r="K187" s="588"/>
      <c r="L187" s="31"/>
      <c r="M187" s="31"/>
      <c r="N187" s="31"/>
      <c r="O187" s="31"/>
      <c r="P187" s="31"/>
      <c r="Q187" s="31"/>
      <c r="R187" s="31"/>
      <c r="S187" s="31"/>
      <c r="T187" s="31"/>
      <c r="U187" s="31"/>
      <c r="V187" s="31"/>
    </row>
    <row r="188" spans="2:34">
      <c r="B188" s="10"/>
      <c r="C188" s="10">
        <v>4</v>
      </c>
      <c r="D188" s="305"/>
      <c r="E188" s="305"/>
      <c r="F188" s="305"/>
      <c r="G188" s="305"/>
      <c r="H188" s="305"/>
      <c r="J188" s="76"/>
      <c r="K188" s="169"/>
      <c r="L188" s="305"/>
      <c r="M188" s="305"/>
      <c r="N188" s="305"/>
      <c r="W188" s="306"/>
      <c r="X188" s="306"/>
      <c r="Y188" s="306"/>
      <c r="Z188" s="306"/>
      <c r="AA188" s="306"/>
      <c r="AB188" s="306"/>
      <c r="AC188" s="306"/>
      <c r="AD188" s="306"/>
      <c r="AE188" s="306"/>
      <c r="AF188" s="306"/>
      <c r="AG188" s="306"/>
      <c r="AH188" s="306"/>
    </row>
    <row r="189" spans="2:34" s="27" customFormat="1">
      <c r="B189" s="10"/>
      <c r="C189" s="10">
        <v>5</v>
      </c>
      <c r="D189" s="305"/>
      <c r="E189" s="305"/>
      <c r="F189" s="305"/>
      <c r="G189" s="305"/>
      <c r="H189" s="305"/>
      <c r="I189" s="305"/>
      <c r="J189" s="84"/>
      <c r="K189" s="592"/>
      <c r="L189" s="31"/>
      <c r="M189" s="31"/>
      <c r="N189" s="31"/>
      <c r="O189" s="31"/>
      <c r="P189" s="31"/>
      <c r="Q189" s="31"/>
      <c r="R189" s="31"/>
      <c r="S189" s="31"/>
      <c r="T189" s="31"/>
      <c r="U189" s="31"/>
      <c r="V189" s="31"/>
    </row>
    <row r="190" spans="2:34" s="27" customFormat="1">
      <c r="B190" s="10"/>
      <c r="C190" s="10">
        <v>6</v>
      </c>
      <c r="D190" s="305"/>
      <c r="E190" s="305"/>
      <c r="F190" s="305"/>
      <c r="G190" s="305"/>
      <c r="H190" s="305"/>
      <c r="I190" s="305"/>
      <c r="J190" s="84"/>
      <c r="K190" s="592"/>
      <c r="L190" s="31"/>
      <c r="M190" s="31"/>
      <c r="N190" s="31"/>
      <c r="O190" s="31"/>
      <c r="P190" s="31"/>
      <c r="Q190" s="31"/>
      <c r="R190" s="31"/>
      <c r="S190" s="31"/>
      <c r="T190" s="31"/>
      <c r="U190" s="31"/>
      <c r="V190" s="31"/>
    </row>
    <row r="191" spans="2:34" s="27" customFormat="1">
      <c r="B191" s="10"/>
      <c r="C191" s="10">
        <v>7</v>
      </c>
      <c r="D191" s="305"/>
      <c r="E191" s="305"/>
      <c r="F191" s="305"/>
      <c r="G191" s="305"/>
      <c r="H191" s="305"/>
      <c r="I191" s="305"/>
      <c r="J191" s="76"/>
      <c r="K191" s="593"/>
      <c r="L191" s="31"/>
      <c r="M191" s="31"/>
      <c r="N191" s="31"/>
      <c r="O191" s="31"/>
      <c r="P191" s="31"/>
      <c r="Q191" s="31"/>
      <c r="R191" s="31"/>
      <c r="S191" s="31"/>
      <c r="T191" s="31"/>
      <c r="U191" s="31"/>
      <c r="V191" s="31"/>
    </row>
    <row r="192" spans="2:34" s="27" customFormat="1">
      <c r="B192" s="10"/>
      <c r="C192" s="10">
        <v>8</v>
      </c>
      <c r="D192" s="305"/>
      <c r="E192" s="305"/>
      <c r="F192" s="305"/>
      <c r="G192" s="305"/>
      <c r="H192" s="305"/>
      <c r="I192" s="305"/>
      <c r="J192" s="76"/>
      <c r="K192" s="592"/>
      <c r="L192" s="31"/>
      <c r="M192" s="31"/>
      <c r="N192" s="31"/>
      <c r="O192" s="31"/>
      <c r="P192" s="31"/>
      <c r="Q192" s="31"/>
      <c r="R192" s="31"/>
      <c r="S192" s="31"/>
      <c r="T192" s="31"/>
      <c r="U192" s="31"/>
      <c r="V192" s="31"/>
    </row>
    <row r="193" spans="2:22" s="27" customFormat="1">
      <c r="B193" s="10"/>
      <c r="C193" s="10">
        <v>9</v>
      </c>
      <c r="D193" s="305"/>
      <c r="E193" s="305"/>
      <c r="F193" s="305"/>
      <c r="G193" s="305"/>
      <c r="H193" s="305"/>
      <c r="I193" s="305"/>
      <c r="J193" s="84"/>
      <c r="K193" s="592"/>
      <c r="L193" s="31"/>
      <c r="M193" s="31"/>
      <c r="N193" s="31"/>
      <c r="O193" s="31"/>
      <c r="P193" s="31"/>
      <c r="Q193" s="31"/>
      <c r="R193" s="31"/>
      <c r="S193" s="31"/>
      <c r="T193" s="31"/>
      <c r="U193" s="31"/>
      <c r="V193" s="31"/>
    </row>
    <row r="194" spans="2:22" s="27" customFormat="1">
      <c r="B194" s="10"/>
      <c r="C194" s="10">
        <v>10</v>
      </c>
      <c r="D194" s="305"/>
      <c r="E194" s="305"/>
      <c r="F194" s="305"/>
      <c r="G194" s="305"/>
      <c r="H194" s="305"/>
      <c r="I194" s="305"/>
      <c r="J194" s="84"/>
      <c r="K194" s="592"/>
      <c r="L194" s="31"/>
      <c r="M194" s="31"/>
      <c r="N194" s="31"/>
      <c r="O194" s="31"/>
      <c r="P194" s="31"/>
      <c r="Q194" s="31"/>
      <c r="R194" s="31"/>
      <c r="S194" s="31"/>
      <c r="T194" s="31"/>
      <c r="U194" s="31"/>
      <c r="V194" s="31"/>
    </row>
    <row r="195" spans="2:22" s="27" customFormat="1">
      <c r="B195" s="10"/>
      <c r="C195" s="10">
        <v>11</v>
      </c>
      <c r="D195" s="305"/>
      <c r="E195" s="305"/>
      <c r="F195" s="305"/>
      <c r="G195" s="305"/>
      <c r="H195" s="305"/>
      <c r="I195" s="305"/>
      <c r="J195" s="76"/>
      <c r="K195" s="593"/>
      <c r="L195" s="31"/>
      <c r="M195" s="31"/>
      <c r="N195" s="31"/>
      <c r="O195" s="31"/>
      <c r="P195" s="31"/>
      <c r="Q195" s="31"/>
      <c r="R195" s="31"/>
      <c r="S195" s="31"/>
      <c r="T195" s="31"/>
      <c r="U195" s="31"/>
      <c r="V195" s="31"/>
    </row>
    <row r="196" spans="2:22" s="27" customFormat="1">
      <c r="B196" s="10"/>
      <c r="C196" s="10">
        <v>12</v>
      </c>
      <c r="D196" s="305"/>
      <c r="E196" s="305"/>
      <c r="F196" s="305"/>
      <c r="G196" s="305"/>
      <c r="H196" s="305"/>
      <c r="I196" s="305"/>
      <c r="J196" s="76"/>
      <c r="K196" s="592"/>
      <c r="L196" s="31"/>
      <c r="M196" s="31"/>
      <c r="N196" s="31"/>
      <c r="O196" s="31"/>
      <c r="P196" s="31"/>
      <c r="Q196" s="31"/>
      <c r="R196" s="31"/>
      <c r="S196" s="31"/>
      <c r="T196" s="31"/>
      <c r="U196" s="31"/>
      <c r="V196" s="31"/>
    </row>
    <row r="197" spans="2:22" s="27" customFormat="1">
      <c r="B197" s="10"/>
      <c r="C197" s="10">
        <v>13</v>
      </c>
      <c r="D197" s="305"/>
      <c r="E197" s="305"/>
      <c r="F197" s="305"/>
      <c r="G197" s="305"/>
      <c r="H197" s="305"/>
      <c r="I197" s="305"/>
      <c r="J197" s="84"/>
      <c r="K197" s="592"/>
      <c r="L197" s="31"/>
      <c r="M197" s="31"/>
      <c r="N197" s="31"/>
      <c r="O197" s="31"/>
      <c r="P197" s="31"/>
      <c r="Q197" s="31"/>
      <c r="R197" s="31"/>
      <c r="S197" s="31"/>
      <c r="T197" s="31"/>
      <c r="U197" s="31"/>
      <c r="V197" s="31"/>
    </row>
    <row r="198" spans="2:22" s="27" customFormat="1">
      <c r="B198" s="10"/>
      <c r="C198" s="10">
        <v>14</v>
      </c>
      <c r="D198" s="305"/>
      <c r="E198" s="305"/>
      <c r="F198" s="305"/>
      <c r="G198" s="305"/>
      <c r="H198" s="305"/>
      <c r="I198" s="305"/>
      <c r="J198" s="84"/>
      <c r="K198" s="592"/>
      <c r="L198" s="31"/>
      <c r="M198" s="31"/>
      <c r="N198" s="31"/>
      <c r="O198" s="31"/>
      <c r="P198" s="31"/>
      <c r="Q198" s="31"/>
      <c r="R198" s="31"/>
      <c r="S198" s="31"/>
      <c r="T198" s="31"/>
      <c r="U198" s="31"/>
      <c r="V198" s="31"/>
    </row>
    <row r="199" spans="2:22" s="27" customFormat="1">
      <c r="B199" s="10"/>
      <c r="C199" s="10">
        <v>15</v>
      </c>
      <c r="D199" s="305"/>
      <c r="E199" s="305"/>
      <c r="F199" s="305"/>
      <c r="G199" s="305"/>
      <c r="H199" s="305"/>
      <c r="I199" s="305"/>
      <c r="J199" s="76"/>
      <c r="K199" s="593"/>
      <c r="L199" s="31"/>
      <c r="M199" s="31"/>
      <c r="N199" s="31"/>
      <c r="O199" s="31"/>
      <c r="P199" s="31"/>
      <c r="Q199" s="31"/>
      <c r="R199" s="31"/>
      <c r="S199" s="31"/>
      <c r="T199" s="31"/>
      <c r="U199" s="31"/>
      <c r="V199" s="31"/>
    </row>
    <row r="200" spans="2:22" s="27" customFormat="1">
      <c r="B200" s="10"/>
      <c r="C200" s="10">
        <v>16</v>
      </c>
      <c r="D200" s="305"/>
      <c r="E200" s="305"/>
      <c r="F200" s="305"/>
      <c r="G200" s="305"/>
      <c r="H200" s="305"/>
      <c r="I200" s="305"/>
      <c r="J200" s="76"/>
      <c r="K200" s="592"/>
      <c r="L200" s="31"/>
      <c r="M200" s="31"/>
      <c r="N200" s="31"/>
      <c r="O200" s="31"/>
      <c r="P200" s="31"/>
      <c r="Q200" s="31"/>
      <c r="R200" s="31"/>
      <c r="S200" s="31"/>
      <c r="T200" s="31"/>
      <c r="U200" s="31"/>
      <c r="V200" s="31"/>
    </row>
    <row r="201" spans="2:22" s="27" customFormat="1">
      <c r="B201" s="10"/>
      <c r="C201" s="10">
        <v>17</v>
      </c>
      <c r="D201" s="305"/>
      <c r="E201" s="305"/>
      <c r="F201" s="305"/>
      <c r="G201" s="305"/>
      <c r="H201" s="305"/>
      <c r="I201" s="305"/>
      <c r="J201" s="84"/>
      <c r="K201" s="592"/>
      <c r="L201" s="31"/>
      <c r="M201" s="31"/>
      <c r="N201" s="31"/>
      <c r="O201" s="31"/>
      <c r="P201" s="31"/>
      <c r="Q201" s="31"/>
      <c r="R201" s="31"/>
      <c r="S201" s="31"/>
      <c r="T201" s="31"/>
      <c r="U201" s="31"/>
      <c r="V201" s="31"/>
    </row>
    <row r="202" spans="2:22" s="27" customFormat="1">
      <c r="B202" s="10"/>
      <c r="C202" s="10">
        <v>18</v>
      </c>
      <c r="D202" s="305"/>
      <c r="E202" s="305"/>
      <c r="F202" s="305"/>
      <c r="G202" s="305"/>
      <c r="H202" s="305"/>
      <c r="I202" s="305"/>
      <c r="J202" s="84"/>
      <c r="K202" s="592"/>
      <c r="L202" s="31"/>
      <c r="M202" s="31"/>
      <c r="N202" s="31"/>
      <c r="O202" s="31"/>
      <c r="P202" s="31"/>
      <c r="Q202" s="31"/>
      <c r="R202" s="31"/>
      <c r="S202" s="31"/>
      <c r="T202" s="31"/>
      <c r="U202" s="31"/>
      <c r="V202" s="31"/>
    </row>
    <row r="203" spans="2:22" s="27" customFormat="1">
      <c r="B203" s="10"/>
      <c r="C203" s="10">
        <v>19</v>
      </c>
      <c r="D203" s="305"/>
      <c r="E203" s="305"/>
      <c r="F203" s="305"/>
      <c r="G203" s="305"/>
      <c r="H203" s="305"/>
      <c r="I203" s="305"/>
      <c r="J203" s="76"/>
      <c r="K203" s="593"/>
      <c r="L203" s="31"/>
      <c r="M203" s="31"/>
      <c r="N203" s="31"/>
      <c r="O203" s="31"/>
      <c r="P203" s="31"/>
      <c r="Q203" s="31"/>
      <c r="R203" s="31"/>
      <c r="S203" s="31"/>
      <c r="T203" s="31"/>
      <c r="U203" s="31"/>
      <c r="V203" s="31"/>
    </row>
    <row r="204" spans="2:22" s="27" customFormat="1">
      <c r="B204" s="10"/>
      <c r="C204" s="10">
        <v>20</v>
      </c>
      <c r="D204" s="305"/>
      <c r="E204" s="305"/>
      <c r="F204" s="305"/>
      <c r="G204" s="305"/>
      <c r="H204" s="305"/>
      <c r="I204" s="305"/>
      <c r="J204" s="76"/>
      <c r="K204" s="592"/>
      <c r="L204" s="31"/>
      <c r="M204" s="31"/>
      <c r="N204" s="31"/>
      <c r="O204" s="31"/>
      <c r="P204" s="31"/>
      <c r="Q204" s="31"/>
      <c r="R204" s="31"/>
      <c r="S204" s="31"/>
      <c r="T204" s="31"/>
      <c r="U204" s="31"/>
      <c r="V204" s="31"/>
    </row>
    <row r="205" spans="2:22" s="27" customFormat="1">
      <c r="B205" s="10"/>
      <c r="C205" s="10">
        <v>21</v>
      </c>
      <c r="D205" s="305"/>
      <c r="E205" s="305"/>
      <c r="F205" s="305"/>
      <c r="G205" s="305"/>
      <c r="H205" s="305"/>
      <c r="I205" s="305"/>
      <c r="J205" s="84"/>
      <c r="K205" s="592"/>
      <c r="L205" s="31"/>
      <c r="M205" s="31"/>
      <c r="N205" s="31"/>
      <c r="O205" s="31"/>
      <c r="P205" s="31"/>
      <c r="Q205" s="31"/>
      <c r="R205" s="31"/>
      <c r="S205" s="31"/>
      <c r="T205" s="31"/>
      <c r="U205" s="31"/>
      <c r="V205" s="31"/>
    </row>
    <row r="206" spans="2:22" s="27" customFormat="1">
      <c r="B206" s="10"/>
      <c r="C206" s="10">
        <v>22</v>
      </c>
      <c r="D206" s="305"/>
      <c r="E206" s="305"/>
      <c r="F206" s="305"/>
      <c r="G206" s="305"/>
      <c r="H206" s="305"/>
      <c r="I206" s="305"/>
      <c r="J206" s="594"/>
      <c r="K206" s="592"/>
      <c r="L206" s="31"/>
      <c r="M206" s="31"/>
      <c r="N206" s="31"/>
      <c r="O206" s="31"/>
      <c r="P206" s="31"/>
      <c r="Q206" s="31"/>
      <c r="R206" s="31"/>
      <c r="S206" s="31"/>
      <c r="T206" s="31"/>
      <c r="U206" s="31"/>
      <c r="V206" s="31"/>
    </row>
    <row r="207" spans="2:22" s="27" customFormat="1">
      <c r="B207" s="10">
        <v>10</v>
      </c>
      <c r="C207" s="10">
        <v>1</v>
      </c>
      <c r="D207" s="305"/>
      <c r="E207" s="305"/>
      <c r="F207" s="305"/>
      <c r="G207" s="305"/>
      <c r="H207" s="305"/>
      <c r="I207" s="305"/>
      <c r="J207" s="76"/>
      <c r="K207" s="588"/>
      <c r="L207" s="31"/>
      <c r="M207" s="31"/>
      <c r="N207" s="31"/>
      <c r="O207" s="31"/>
      <c r="P207" s="31"/>
      <c r="Q207" s="31"/>
      <c r="R207" s="31"/>
      <c r="S207" s="31"/>
      <c r="T207" s="31"/>
      <c r="U207" s="31"/>
      <c r="V207" s="31"/>
    </row>
    <row r="208" spans="2:22" s="27" customFormat="1">
      <c r="B208" s="10"/>
      <c r="C208" s="10">
        <v>2</v>
      </c>
      <c r="D208" s="305"/>
      <c r="E208" s="305"/>
      <c r="F208" s="305"/>
      <c r="G208" s="305"/>
      <c r="H208" s="305"/>
      <c r="I208" s="305"/>
      <c r="J208" s="76"/>
      <c r="K208" s="588"/>
      <c r="L208" s="31"/>
      <c r="M208" s="31"/>
      <c r="N208" s="31"/>
      <c r="O208" s="31"/>
      <c r="P208" s="31"/>
      <c r="Q208" s="31"/>
      <c r="R208" s="31"/>
      <c r="S208" s="31"/>
      <c r="T208" s="31"/>
      <c r="U208" s="31"/>
      <c r="V208" s="31"/>
    </row>
    <row r="209" spans="2:34" s="27" customFormat="1">
      <c r="B209" s="10"/>
      <c r="C209" s="10">
        <v>3</v>
      </c>
      <c r="D209" s="305"/>
      <c r="E209" s="305"/>
      <c r="F209" s="305"/>
      <c r="G209" s="305"/>
      <c r="H209" s="305"/>
      <c r="I209" s="305"/>
      <c r="J209" s="76"/>
      <c r="K209" s="588"/>
      <c r="L209" s="31"/>
      <c r="M209" s="31"/>
      <c r="N209" s="31"/>
      <c r="O209" s="31"/>
      <c r="P209" s="31"/>
      <c r="Q209" s="31"/>
      <c r="R209" s="31"/>
      <c r="S209" s="31"/>
      <c r="T209" s="31"/>
      <c r="U209" s="31"/>
      <c r="V209" s="31"/>
    </row>
    <row r="210" spans="2:34">
      <c r="B210" s="10"/>
      <c r="C210" s="10">
        <v>4</v>
      </c>
      <c r="D210" s="305"/>
      <c r="E210" s="305"/>
      <c r="F210" s="305"/>
      <c r="G210" s="305"/>
      <c r="H210" s="305"/>
      <c r="J210" s="76"/>
      <c r="K210" s="169"/>
      <c r="L210" s="305"/>
      <c r="M210" s="305"/>
      <c r="N210" s="305"/>
      <c r="W210" s="306"/>
      <c r="X210" s="306"/>
      <c r="Y210" s="306"/>
      <c r="Z210" s="306"/>
      <c r="AA210" s="306"/>
      <c r="AB210" s="306"/>
      <c r="AC210" s="306"/>
      <c r="AD210" s="306"/>
      <c r="AE210" s="306"/>
      <c r="AF210" s="306"/>
      <c r="AG210" s="306"/>
      <c r="AH210" s="306"/>
    </row>
    <row r="211" spans="2:34" s="27" customFormat="1">
      <c r="B211" s="10"/>
      <c r="C211" s="10">
        <v>5</v>
      </c>
      <c r="D211" s="305"/>
      <c r="E211" s="305"/>
      <c r="F211" s="305"/>
      <c r="G211" s="305"/>
      <c r="H211" s="305"/>
      <c r="I211" s="305"/>
      <c r="J211" s="84"/>
      <c r="K211" s="592"/>
      <c r="L211" s="31"/>
      <c r="M211" s="31"/>
      <c r="N211" s="31"/>
      <c r="O211" s="31"/>
      <c r="P211" s="31"/>
      <c r="Q211" s="31"/>
      <c r="R211" s="31"/>
      <c r="S211" s="31"/>
      <c r="T211" s="31"/>
      <c r="U211" s="31"/>
      <c r="V211" s="31"/>
    </row>
    <row r="212" spans="2:34" s="27" customFormat="1">
      <c r="B212" s="10"/>
      <c r="C212" s="10">
        <v>6</v>
      </c>
      <c r="D212" s="305"/>
      <c r="E212" s="305"/>
      <c r="F212" s="305"/>
      <c r="G212" s="305"/>
      <c r="H212" s="305"/>
      <c r="I212" s="305"/>
      <c r="J212" s="84"/>
      <c r="K212" s="592"/>
      <c r="L212" s="31"/>
      <c r="M212" s="31"/>
      <c r="N212" s="31"/>
      <c r="O212" s="31"/>
      <c r="P212" s="31"/>
      <c r="Q212" s="31"/>
      <c r="R212" s="31"/>
      <c r="S212" s="31"/>
      <c r="T212" s="31"/>
      <c r="U212" s="31"/>
      <c r="V212" s="31"/>
    </row>
    <row r="213" spans="2:34" s="27" customFormat="1">
      <c r="B213" s="10"/>
      <c r="C213" s="10">
        <v>7</v>
      </c>
      <c r="D213" s="305"/>
      <c r="E213" s="305"/>
      <c r="F213" s="305"/>
      <c r="G213" s="305"/>
      <c r="H213" s="305"/>
      <c r="I213" s="305"/>
      <c r="J213" s="76"/>
      <c r="K213" s="593"/>
      <c r="L213" s="31"/>
      <c r="M213" s="31"/>
      <c r="N213" s="31"/>
      <c r="O213" s="31"/>
      <c r="P213" s="31"/>
      <c r="Q213" s="31"/>
      <c r="R213" s="31"/>
      <c r="S213" s="31"/>
      <c r="T213" s="31"/>
      <c r="U213" s="31"/>
      <c r="V213" s="31"/>
    </row>
    <row r="214" spans="2:34" s="27" customFormat="1">
      <c r="B214" s="10"/>
      <c r="C214" s="10">
        <v>8</v>
      </c>
      <c r="D214" s="305"/>
      <c r="E214" s="305"/>
      <c r="F214" s="305"/>
      <c r="G214" s="305"/>
      <c r="H214" s="305"/>
      <c r="I214" s="305"/>
      <c r="J214" s="76"/>
      <c r="K214" s="592"/>
      <c r="L214" s="31"/>
      <c r="M214" s="31"/>
      <c r="N214" s="31"/>
      <c r="O214" s="31"/>
      <c r="P214" s="31"/>
      <c r="Q214" s="31"/>
      <c r="R214" s="31"/>
      <c r="S214" s="31"/>
      <c r="T214" s="31"/>
      <c r="U214" s="31"/>
      <c r="V214" s="31"/>
    </row>
    <row r="215" spans="2:34" s="27" customFormat="1">
      <c r="B215" s="10"/>
      <c r="C215" s="10">
        <v>9</v>
      </c>
      <c r="D215" s="305"/>
      <c r="E215" s="305"/>
      <c r="F215" s="305"/>
      <c r="G215" s="305"/>
      <c r="H215" s="305"/>
      <c r="I215" s="305"/>
      <c r="J215" s="84"/>
      <c r="K215" s="592"/>
      <c r="L215" s="31"/>
      <c r="M215" s="31"/>
      <c r="N215" s="31"/>
      <c r="O215" s="31"/>
      <c r="P215" s="31"/>
      <c r="Q215" s="31"/>
      <c r="R215" s="31"/>
      <c r="S215" s="31"/>
      <c r="T215" s="31"/>
      <c r="U215" s="31"/>
      <c r="V215" s="31"/>
    </row>
    <row r="216" spans="2:34" s="27" customFormat="1">
      <c r="B216" s="10"/>
      <c r="C216" s="10">
        <v>10</v>
      </c>
      <c r="D216" s="305"/>
      <c r="E216" s="305"/>
      <c r="F216" s="305"/>
      <c r="G216" s="305"/>
      <c r="H216" s="305"/>
      <c r="I216" s="305"/>
      <c r="J216" s="84"/>
      <c r="K216" s="592"/>
      <c r="L216" s="31"/>
      <c r="M216" s="31"/>
      <c r="N216" s="31"/>
      <c r="O216" s="31"/>
      <c r="P216" s="31"/>
      <c r="Q216" s="31"/>
      <c r="R216" s="31"/>
      <c r="S216" s="31"/>
      <c r="T216" s="31"/>
      <c r="U216" s="31"/>
      <c r="V216" s="31"/>
    </row>
    <row r="217" spans="2:34" s="27" customFormat="1">
      <c r="B217" s="10"/>
      <c r="C217" s="10">
        <v>11</v>
      </c>
      <c r="D217" s="305"/>
      <c r="E217" s="305"/>
      <c r="F217" s="305"/>
      <c r="G217" s="305"/>
      <c r="H217" s="305"/>
      <c r="I217" s="305"/>
      <c r="J217" s="76"/>
      <c r="K217" s="593"/>
      <c r="L217" s="31"/>
      <c r="M217" s="31"/>
      <c r="N217" s="31"/>
      <c r="O217" s="31"/>
      <c r="P217" s="31"/>
      <c r="Q217" s="31"/>
      <c r="R217" s="31"/>
      <c r="S217" s="31"/>
      <c r="T217" s="31"/>
      <c r="U217" s="31"/>
      <c r="V217" s="31"/>
    </row>
    <row r="218" spans="2:34" s="27" customFormat="1">
      <c r="B218" s="10"/>
      <c r="C218" s="10">
        <v>12</v>
      </c>
      <c r="D218" s="305"/>
      <c r="E218" s="305"/>
      <c r="F218" s="305"/>
      <c r="G218" s="305"/>
      <c r="H218" s="305"/>
      <c r="I218" s="305"/>
      <c r="J218" s="76"/>
      <c r="K218" s="592"/>
      <c r="L218" s="31"/>
      <c r="M218" s="31"/>
      <c r="N218" s="31"/>
      <c r="O218" s="31"/>
      <c r="P218" s="31"/>
      <c r="Q218" s="31"/>
      <c r="R218" s="31"/>
      <c r="S218" s="31"/>
      <c r="T218" s="31"/>
      <c r="U218" s="31"/>
      <c r="V218" s="31"/>
    </row>
    <row r="219" spans="2:34" s="27" customFormat="1">
      <c r="B219" s="10"/>
      <c r="C219" s="10">
        <v>13</v>
      </c>
      <c r="D219" s="305"/>
      <c r="E219" s="305"/>
      <c r="F219" s="305"/>
      <c r="G219" s="305"/>
      <c r="H219" s="305"/>
      <c r="I219" s="305"/>
      <c r="J219" s="84"/>
      <c r="K219" s="592"/>
      <c r="L219" s="31"/>
      <c r="M219" s="31"/>
      <c r="N219" s="31"/>
      <c r="O219" s="31"/>
      <c r="P219" s="31"/>
      <c r="Q219" s="31"/>
      <c r="R219" s="31"/>
      <c r="S219" s="31"/>
      <c r="T219" s="31"/>
      <c r="U219" s="31"/>
      <c r="V219" s="31"/>
    </row>
    <row r="220" spans="2:34" s="27" customFormat="1">
      <c r="B220" s="10"/>
      <c r="C220" s="10">
        <v>14</v>
      </c>
      <c r="D220" s="305"/>
      <c r="E220" s="305"/>
      <c r="F220" s="305"/>
      <c r="G220" s="305"/>
      <c r="H220" s="305"/>
      <c r="I220" s="305"/>
      <c r="J220" s="84"/>
      <c r="K220" s="592"/>
      <c r="L220" s="31"/>
      <c r="M220" s="31"/>
      <c r="N220" s="31"/>
      <c r="O220" s="31"/>
      <c r="P220" s="31"/>
      <c r="Q220" s="31"/>
      <c r="R220" s="31"/>
      <c r="S220" s="31"/>
      <c r="T220" s="31"/>
      <c r="U220" s="31"/>
      <c r="V220" s="31"/>
    </row>
    <row r="221" spans="2:34" s="27" customFormat="1">
      <c r="B221" s="10"/>
      <c r="C221" s="10">
        <v>15</v>
      </c>
      <c r="D221" s="305"/>
      <c r="E221" s="305"/>
      <c r="F221" s="305"/>
      <c r="G221" s="305"/>
      <c r="H221" s="305"/>
      <c r="I221" s="305"/>
      <c r="J221" s="76"/>
      <c r="K221" s="593"/>
      <c r="L221" s="31"/>
      <c r="M221" s="31"/>
      <c r="N221" s="31"/>
      <c r="O221" s="31"/>
      <c r="P221" s="31"/>
      <c r="Q221" s="31"/>
      <c r="R221" s="31"/>
      <c r="S221" s="31"/>
      <c r="T221" s="31"/>
      <c r="U221" s="31"/>
      <c r="V221" s="31"/>
    </row>
    <row r="222" spans="2:34" s="27" customFormat="1">
      <c r="B222" s="10"/>
      <c r="C222" s="10">
        <v>16</v>
      </c>
      <c r="D222" s="305"/>
      <c r="E222" s="305"/>
      <c r="F222" s="305"/>
      <c r="G222" s="305"/>
      <c r="H222" s="305"/>
      <c r="I222" s="305"/>
      <c r="J222" s="76"/>
      <c r="K222" s="592"/>
      <c r="L222" s="31"/>
      <c r="M222" s="31"/>
      <c r="N222" s="31"/>
      <c r="O222" s="31"/>
      <c r="P222" s="31"/>
      <c r="Q222" s="31"/>
      <c r="R222" s="31"/>
      <c r="S222" s="31"/>
      <c r="T222" s="31"/>
      <c r="U222" s="31"/>
      <c r="V222" s="31"/>
    </row>
    <row r="223" spans="2:34" s="27" customFormat="1">
      <c r="B223" s="10"/>
      <c r="C223" s="10">
        <v>17</v>
      </c>
      <c r="D223" s="305"/>
      <c r="E223" s="305"/>
      <c r="F223" s="305"/>
      <c r="G223" s="305"/>
      <c r="H223" s="305"/>
      <c r="I223" s="305"/>
      <c r="J223" s="84"/>
      <c r="K223" s="592"/>
      <c r="L223" s="31"/>
      <c r="M223" s="31"/>
      <c r="N223" s="31"/>
      <c r="O223" s="31"/>
      <c r="P223" s="31"/>
      <c r="Q223" s="31"/>
      <c r="R223" s="31"/>
      <c r="S223" s="31"/>
      <c r="T223" s="31"/>
      <c r="U223" s="31"/>
      <c r="V223" s="31"/>
    </row>
    <row r="224" spans="2:34" s="27" customFormat="1">
      <c r="B224" s="10"/>
      <c r="C224" s="10">
        <v>18</v>
      </c>
      <c r="D224" s="305"/>
      <c r="E224" s="305"/>
      <c r="F224" s="305"/>
      <c r="G224" s="305"/>
      <c r="H224" s="305"/>
      <c r="I224" s="305"/>
      <c r="J224" s="84"/>
      <c r="K224" s="592"/>
      <c r="L224" s="31"/>
      <c r="M224" s="31"/>
      <c r="N224" s="31"/>
      <c r="O224" s="31"/>
      <c r="P224" s="31"/>
      <c r="Q224" s="31"/>
      <c r="R224" s="31"/>
      <c r="S224" s="31"/>
      <c r="T224" s="31"/>
      <c r="U224" s="31"/>
      <c r="V224" s="31"/>
    </row>
    <row r="225" spans="2:34" s="27" customFormat="1">
      <c r="B225" s="10"/>
      <c r="C225" s="10">
        <v>19</v>
      </c>
      <c r="D225" s="305"/>
      <c r="E225" s="305"/>
      <c r="F225" s="305"/>
      <c r="G225" s="305"/>
      <c r="H225" s="305"/>
      <c r="I225" s="305"/>
      <c r="J225" s="76"/>
      <c r="K225" s="593"/>
      <c r="L225" s="31"/>
      <c r="M225" s="31"/>
      <c r="N225" s="31"/>
      <c r="O225" s="31"/>
      <c r="P225" s="31"/>
      <c r="Q225" s="31"/>
      <c r="R225" s="31"/>
      <c r="S225" s="31"/>
      <c r="T225" s="31"/>
      <c r="U225" s="31"/>
      <c r="V225" s="31"/>
    </row>
    <row r="226" spans="2:34" s="27" customFormat="1">
      <c r="B226" s="10"/>
      <c r="C226" s="10">
        <v>20</v>
      </c>
      <c r="D226" s="305"/>
      <c r="E226" s="305"/>
      <c r="F226" s="305"/>
      <c r="G226" s="305"/>
      <c r="H226" s="305"/>
      <c r="I226" s="305"/>
      <c r="J226" s="76"/>
      <c r="K226" s="592"/>
      <c r="L226" s="31"/>
      <c r="M226" s="31"/>
      <c r="N226" s="31"/>
      <c r="O226" s="31"/>
      <c r="P226" s="31"/>
      <c r="Q226" s="31"/>
      <c r="R226" s="31"/>
      <c r="S226" s="31"/>
      <c r="T226" s="31"/>
      <c r="U226" s="31"/>
      <c r="V226" s="31"/>
    </row>
    <row r="227" spans="2:34" s="27" customFormat="1">
      <c r="B227" s="10"/>
      <c r="C227" s="10">
        <v>21</v>
      </c>
      <c r="D227" s="305"/>
      <c r="E227" s="305"/>
      <c r="F227" s="305"/>
      <c r="G227" s="305"/>
      <c r="H227" s="305"/>
      <c r="I227" s="305"/>
      <c r="J227" s="84"/>
      <c r="K227" s="592"/>
      <c r="L227" s="31"/>
      <c r="M227" s="31"/>
      <c r="N227" s="31"/>
      <c r="O227" s="31"/>
      <c r="P227" s="31"/>
      <c r="Q227" s="31"/>
      <c r="R227" s="31"/>
      <c r="S227" s="31"/>
      <c r="T227" s="31"/>
      <c r="U227" s="31"/>
      <c r="V227" s="31"/>
    </row>
    <row r="228" spans="2:34" s="27" customFormat="1">
      <c r="B228" s="10"/>
      <c r="C228" s="10">
        <v>22</v>
      </c>
      <c r="D228" s="305"/>
      <c r="E228" s="305"/>
      <c r="F228" s="305"/>
      <c r="G228" s="305"/>
      <c r="H228" s="305"/>
      <c r="I228" s="305"/>
      <c r="J228" s="594"/>
      <c r="K228" s="592"/>
      <c r="L228" s="31"/>
      <c r="M228" s="31"/>
      <c r="N228" s="31"/>
      <c r="O228" s="31"/>
      <c r="P228" s="31"/>
      <c r="Q228" s="31"/>
      <c r="R228" s="31"/>
      <c r="S228" s="31"/>
      <c r="T228" s="31"/>
      <c r="U228" s="31"/>
      <c r="V228" s="31"/>
    </row>
    <row r="229" spans="2:34" s="27" customFormat="1">
      <c r="B229" s="10">
        <v>11</v>
      </c>
      <c r="C229" s="10">
        <v>1</v>
      </c>
      <c r="D229" s="305"/>
      <c r="E229" s="305"/>
      <c r="F229" s="305"/>
      <c r="G229" s="305"/>
      <c r="H229" s="305"/>
      <c r="I229" s="305"/>
      <c r="J229" s="76"/>
      <c r="K229" s="588"/>
      <c r="L229" s="31"/>
      <c r="M229" s="31"/>
      <c r="N229" s="31"/>
      <c r="O229" s="31"/>
      <c r="P229" s="31"/>
      <c r="Q229" s="31"/>
      <c r="R229" s="31"/>
      <c r="S229" s="31"/>
      <c r="T229" s="31"/>
      <c r="U229" s="31"/>
      <c r="V229" s="31"/>
    </row>
    <row r="230" spans="2:34" s="27" customFormat="1">
      <c r="B230" s="10"/>
      <c r="C230" s="10">
        <v>2</v>
      </c>
      <c r="D230" s="305"/>
      <c r="E230" s="305"/>
      <c r="F230" s="305"/>
      <c r="G230" s="305"/>
      <c r="H230" s="305"/>
      <c r="I230" s="305"/>
      <c r="J230" s="76"/>
      <c r="K230" s="588"/>
      <c r="L230" s="31"/>
      <c r="M230" s="31"/>
      <c r="N230" s="31"/>
      <c r="O230" s="31"/>
      <c r="P230" s="31"/>
      <c r="Q230" s="31"/>
      <c r="R230" s="31"/>
      <c r="S230" s="31"/>
      <c r="T230" s="31"/>
      <c r="U230" s="31"/>
      <c r="V230" s="31"/>
    </row>
    <row r="231" spans="2:34" s="27" customFormat="1">
      <c r="B231" s="28"/>
      <c r="C231" s="10">
        <v>3</v>
      </c>
      <c r="D231" s="305"/>
      <c r="E231" s="305"/>
      <c r="F231" s="305"/>
      <c r="G231" s="305"/>
      <c r="H231" s="305"/>
      <c r="I231" s="305"/>
      <c r="J231" s="76"/>
      <c r="K231" s="588"/>
      <c r="L231" s="31"/>
      <c r="M231" s="31"/>
      <c r="N231" s="31"/>
      <c r="O231" s="31"/>
      <c r="P231" s="31"/>
      <c r="Q231" s="31"/>
      <c r="R231" s="31"/>
      <c r="S231" s="31"/>
      <c r="T231" s="31"/>
      <c r="U231" s="31"/>
      <c r="V231" s="31"/>
    </row>
    <row r="232" spans="2:34">
      <c r="B232" s="28"/>
      <c r="C232" s="10">
        <v>4</v>
      </c>
      <c r="D232" s="305"/>
      <c r="E232" s="305"/>
      <c r="F232" s="305"/>
      <c r="G232" s="305"/>
      <c r="H232" s="305"/>
      <c r="J232" s="76"/>
      <c r="K232" s="169"/>
      <c r="L232" s="305"/>
      <c r="M232" s="305"/>
      <c r="N232" s="305"/>
      <c r="W232" s="306"/>
      <c r="X232" s="306"/>
      <c r="Y232" s="306"/>
      <c r="Z232" s="306"/>
      <c r="AA232" s="306"/>
      <c r="AB232" s="306"/>
      <c r="AC232" s="306"/>
      <c r="AD232" s="306"/>
      <c r="AE232" s="306"/>
      <c r="AF232" s="306"/>
      <c r="AG232" s="306"/>
      <c r="AH232" s="306"/>
    </row>
    <row r="233" spans="2:34" s="27" customFormat="1">
      <c r="B233" s="28"/>
      <c r="C233" s="10">
        <v>5</v>
      </c>
      <c r="D233" s="305"/>
      <c r="E233" s="305"/>
      <c r="F233" s="305"/>
      <c r="G233" s="305"/>
      <c r="H233" s="305"/>
      <c r="I233" s="305"/>
      <c r="J233" s="84"/>
      <c r="K233" s="592"/>
      <c r="L233" s="31"/>
      <c r="M233" s="31"/>
      <c r="N233" s="31"/>
      <c r="O233" s="31"/>
      <c r="P233" s="31"/>
      <c r="Q233" s="31"/>
      <c r="R233" s="31"/>
      <c r="S233" s="31"/>
      <c r="T233" s="31"/>
      <c r="U233" s="31"/>
      <c r="V233" s="31"/>
    </row>
    <row r="234" spans="2:34" s="27" customFormat="1">
      <c r="B234" s="28"/>
      <c r="C234" s="10">
        <v>6</v>
      </c>
      <c r="D234" s="305"/>
      <c r="E234" s="305"/>
      <c r="F234" s="305"/>
      <c r="G234" s="305"/>
      <c r="H234" s="305"/>
      <c r="I234" s="305"/>
      <c r="J234" s="84"/>
      <c r="K234" s="592"/>
      <c r="L234" s="31"/>
      <c r="M234" s="31"/>
      <c r="N234" s="31"/>
      <c r="O234" s="31"/>
      <c r="P234" s="31"/>
      <c r="Q234" s="31"/>
      <c r="R234" s="31"/>
      <c r="S234" s="31"/>
      <c r="T234" s="31"/>
      <c r="U234" s="31"/>
      <c r="V234" s="31"/>
    </row>
    <row r="235" spans="2:34" s="27" customFormat="1">
      <c r="B235" s="28"/>
      <c r="C235" s="10">
        <v>7</v>
      </c>
      <c r="D235" s="305"/>
      <c r="E235" s="305"/>
      <c r="F235" s="305"/>
      <c r="G235" s="305"/>
      <c r="H235" s="305"/>
      <c r="I235" s="305"/>
      <c r="J235" s="76"/>
      <c r="K235" s="593"/>
      <c r="L235" s="31"/>
      <c r="M235" s="31"/>
      <c r="N235" s="31"/>
      <c r="O235" s="31"/>
      <c r="P235" s="31"/>
      <c r="Q235" s="31"/>
      <c r="R235" s="31"/>
      <c r="S235" s="31"/>
      <c r="T235" s="31"/>
      <c r="U235" s="31"/>
      <c r="V235" s="31"/>
    </row>
    <row r="236" spans="2:34" s="27" customFormat="1">
      <c r="B236" s="28"/>
      <c r="C236" s="10">
        <v>8</v>
      </c>
      <c r="D236" s="305"/>
      <c r="E236" s="305"/>
      <c r="F236" s="305"/>
      <c r="G236" s="305"/>
      <c r="H236" s="305"/>
      <c r="I236" s="305"/>
      <c r="J236" s="76"/>
      <c r="K236" s="592"/>
      <c r="L236" s="31"/>
      <c r="M236" s="31"/>
      <c r="N236" s="31"/>
      <c r="O236" s="31"/>
      <c r="P236" s="31"/>
      <c r="Q236" s="31"/>
      <c r="R236" s="31"/>
      <c r="S236" s="31"/>
      <c r="T236" s="31"/>
      <c r="U236" s="31"/>
      <c r="V236" s="31"/>
    </row>
    <row r="237" spans="2:34" s="27" customFormat="1">
      <c r="B237" s="28"/>
      <c r="C237" s="10">
        <v>9</v>
      </c>
      <c r="D237" s="305"/>
      <c r="E237" s="305"/>
      <c r="F237" s="305"/>
      <c r="G237" s="305"/>
      <c r="H237" s="305"/>
      <c r="I237" s="305"/>
      <c r="J237" s="84"/>
      <c r="K237" s="592"/>
      <c r="L237" s="31"/>
      <c r="M237" s="31"/>
      <c r="N237" s="31"/>
      <c r="O237" s="31"/>
      <c r="P237" s="31"/>
      <c r="Q237" s="31"/>
      <c r="R237" s="31"/>
      <c r="S237" s="31"/>
      <c r="T237" s="31"/>
      <c r="U237" s="31"/>
      <c r="V237" s="31"/>
    </row>
    <row r="238" spans="2:34" s="27" customFormat="1">
      <c r="B238" s="28"/>
      <c r="C238" s="10">
        <v>10</v>
      </c>
      <c r="D238" s="305"/>
      <c r="E238" s="305"/>
      <c r="F238" s="305"/>
      <c r="G238" s="305"/>
      <c r="H238" s="305"/>
      <c r="I238" s="305"/>
      <c r="J238" s="84"/>
      <c r="K238" s="592"/>
      <c r="L238" s="31"/>
      <c r="M238" s="31"/>
      <c r="N238" s="31"/>
      <c r="O238" s="31"/>
      <c r="P238" s="31"/>
      <c r="Q238" s="31"/>
      <c r="R238" s="31"/>
      <c r="S238" s="31"/>
      <c r="T238" s="31"/>
      <c r="U238" s="31"/>
      <c r="V238" s="31"/>
    </row>
    <row r="239" spans="2:34" s="27" customFormat="1">
      <c r="B239" s="10"/>
      <c r="C239" s="10">
        <v>11</v>
      </c>
      <c r="D239" s="305"/>
      <c r="E239" s="305"/>
      <c r="F239" s="305"/>
      <c r="G239" s="305"/>
      <c r="H239" s="305"/>
      <c r="I239" s="305"/>
      <c r="J239" s="76"/>
      <c r="K239" s="593"/>
      <c r="L239" s="31"/>
      <c r="M239" s="31"/>
      <c r="N239" s="31"/>
      <c r="O239" s="31"/>
      <c r="P239" s="31"/>
      <c r="Q239" s="31"/>
      <c r="R239" s="31"/>
      <c r="S239" s="31"/>
      <c r="T239" s="31"/>
      <c r="U239" s="31"/>
      <c r="V239" s="31"/>
    </row>
    <row r="240" spans="2:34" s="27" customFormat="1">
      <c r="B240" s="10"/>
      <c r="C240" s="10">
        <v>12</v>
      </c>
      <c r="D240" s="305"/>
      <c r="E240" s="305"/>
      <c r="F240" s="305"/>
      <c r="G240" s="305"/>
      <c r="H240" s="305"/>
      <c r="I240" s="305"/>
      <c r="J240" s="76"/>
      <c r="K240" s="592"/>
      <c r="L240" s="31"/>
      <c r="M240" s="31"/>
      <c r="N240" s="31"/>
      <c r="O240" s="31"/>
      <c r="P240" s="31"/>
      <c r="Q240" s="31"/>
      <c r="R240" s="31"/>
      <c r="S240" s="31"/>
      <c r="T240" s="31"/>
      <c r="U240" s="31"/>
      <c r="V240" s="31"/>
    </row>
    <row r="241" spans="2:34" s="27" customFormat="1">
      <c r="B241" s="10"/>
      <c r="C241" s="10">
        <v>13</v>
      </c>
      <c r="D241" s="305"/>
      <c r="E241" s="305"/>
      <c r="F241" s="305"/>
      <c r="G241" s="305"/>
      <c r="H241" s="305"/>
      <c r="I241" s="305"/>
      <c r="J241" s="84"/>
      <c r="K241" s="592"/>
      <c r="L241" s="31"/>
      <c r="M241" s="31"/>
      <c r="N241" s="31"/>
      <c r="O241" s="31"/>
      <c r="P241" s="31"/>
      <c r="Q241" s="31"/>
      <c r="R241" s="31"/>
      <c r="S241" s="31"/>
      <c r="T241" s="31"/>
      <c r="U241" s="31"/>
      <c r="V241" s="31"/>
    </row>
    <row r="242" spans="2:34" s="27" customFormat="1">
      <c r="B242" s="10"/>
      <c r="C242" s="10">
        <v>14</v>
      </c>
      <c r="D242" s="305"/>
      <c r="E242" s="305"/>
      <c r="F242" s="305"/>
      <c r="G242" s="305"/>
      <c r="H242" s="305"/>
      <c r="I242" s="305"/>
      <c r="J242" s="84"/>
      <c r="K242" s="592"/>
      <c r="L242" s="31"/>
      <c r="M242" s="31"/>
      <c r="N242" s="31"/>
      <c r="O242" s="31"/>
      <c r="P242" s="31"/>
      <c r="Q242" s="31"/>
      <c r="R242" s="31"/>
      <c r="S242" s="31"/>
      <c r="T242" s="31"/>
      <c r="U242" s="31"/>
      <c r="V242" s="31"/>
    </row>
    <row r="243" spans="2:34" s="27" customFormat="1">
      <c r="B243" s="10"/>
      <c r="C243" s="10">
        <v>15</v>
      </c>
      <c r="D243" s="305"/>
      <c r="E243" s="305"/>
      <c r="F243" s="305"/>
      <c r="G243" s="305"/>
      <c r="H243" s="305"/>
      <c r="I243" s="305"/>
      <c r="J243" s="76"/>
      <c r="K243" s="593"/>
      <c r="L243" s="31"/>
      <c r="M243" s="31"/>
      <c r="N243" s="31"/>
      <c r="O243" s="31"/>
      <c r="P243" s="31"/>
      <c r="Q243" s="31"/>
      <c r="R243" s="31"/>
      <c r="S243" s="31"/>
      <c r="T243" s="31"/>
      <c r="U243" s="31"/>
      <c r="V243" s="31"/>
    </row>
    <row r="244" spans="2:34" s="27" customFormat="1">
      <c r="B244" s="10"/>
      <c r="C244" s="10">
        <v>16</v>
      </c>
      <c r="D244" s="305"/>
      <c r="E244" s="305"/>
      <c r="F244" s="305"/>
      <c r="G244" s="305"/>
      <c r="H244" s="305"/>
      <c r="I244" s="305"/>
      <c r="J244" s="76"/>
      <c r="K244" s="592"/>
      <c r="L244" s="31"/>
      <c r="M244" s="31"/>
      <c r="N244" s="31"/>
      <c r="O244" s="31"/>
      <c r="P244" s="31"/>
      <c r="Q244" s="31"/>
      <c r="R244" s="31"/>
      <c r="S244" s="31"/>
      <c r="T244" s="31"/>
      <c r="U244" s="31"/>
      <c r="V244" s="31"/>
    </row>
    <row r="245" spans="2:34" s="27" customFormat="1">
      <c r="B245" s="10"/>
      <c r="C245" s="10">
        <v>17</v>
      </c>
      <c r="D245" s="305"/>
      <c r="E245" s="305"/>
      <c r="F245" s="305"/>
      <c r="G245" s="305"/>
      <c r="H245" s="305"/>
      <c r="I245" s="305"/>
      <c r="J245" s="84"/>
      <c r="K245" s="592"/>
      <c r="L245" s="31"/>
      <c r="M245" s="31"/>
      <c r="N245" s="31"/>
      <c r="O245" s="31"/>
      <c r="P245" s="31"/>
      <c r="Q245" s="31"/>
      <c r="R245" s="31"/>
      <c r="S245" s="31"/>
      <c r="T245" s="31"/>
      <c r="U245" s="31"/>
      <c r="V245" s="31"/>
    </row>
    <row r="246" spans="2:34" s="27" customFormat="1">
      <c r="B246" s="10"/>
      <c r="C246" s="10">
        <v>18</v>
      </c>
      <c r="D246" s="305"/>
      <c r="E246" s="305"/>
      <c r="F246" s="305"/>
      <c r="G246" s="305"/>
      <c r="H246" s="305"/>
      <c r="I246" s="305"/>
      <c r="J246" s="84"/>
      <c r="K246" s="592"/>
      <c r="L246" s="31"/>
      <c r="M246" s="31"/>
      <c r="N246" s="31"/>
      <c r="O246" s="31"/>
      <c r="P246" s="31"/>
      <c r="Q246" s="31"/>
      <c r="R246" s="31"/>
      <c r="S246" s="31"/>
      <c r="T246" s="31"/>
      <c r="U246" s="31"/>
      <c r="V246" s="31"/>
    </row>
    <row r="247" spans="2:34" s="27" customFormat="1">
      <c r="B247" s="10"/>
      <c r="C247" s="10">
        <v>19</v>
      </c>
      <c r="D247" s="305"/>
      <c r="E247" s="305"/>
      <c r="F247" s="305"/>
      <c r="G247" s="305"/>
      <c r="H247" s="305"/>
      <c r="I247" s="305"/>
      <c r="J247" s="76"/>
      <c r="K247" s="593"/>
      <c r="L247" s="31"/>
      <c r="M247" s="31"/>
      <c r="N247" s="31"/>
      <c r="O247" s="31"/>
      <c r="P247" s="31"/>
      <c r="Q247" s="31"/>
      <c r="R247" s="31"/>
      <c r="S247" s="31"/>
      <c r="T247" s="31"/>
      <c r="U247" s="31"/>
      <c r="V247" s="31"/>
    </row>
    <row r="248" spans="2:34" s="27" customFormat="1">
      <c r="B248" s="10"/>
      <c r="C248" s="10">
        <v>20</v>
      </c>
      <c r="D248" s="305"/>
      <c r="E248" s="305"/>
      <c r="F248" s="305"/>
      <c r="G248" s="305"/>
      <c r="H248" s="305"/>
      <c r="I248" s="305"/>
      <c r="J248" s="76"/>
      <c r="K248" s="592"/>
      <c r="L248" s="31"/>
      <c r="M248" s="31"/>
      <c r="N248" s="31"/>
      <c r="O248" s="31"/>
      <c r="P248" s="31"/>
      <c r="Q248" s="31"/>
      <c r="R248" s="31"/>
      <c r="S248" s="31"/>
      <c r="T248" s="31"/>
      <c r="U248" s="31"/>
      <c r="V248" s="31"/>
    </row>
    <row r="249" spans="2:34" s="27" customFormat="1">
      <c r="B249" s="10"/>
      <c r="C249" s="10">
        <v>21</v>
      </c>
      <c r="D249" s="305"/>
      <c r="E249" s="305"/>
      <c r="F249" s="305"/>
      <c r="G249" s="305"/>
      <c r="H249" s="305"/>
      <c r="I249" s="305"/>
      <c r="J249" s="84"/>
      <c r="K249" s="592"/>
      <c r="L249" s="31"/>
      <c r="M249" s="31"/>
      <c r="N249" s="31"/>
      <c r="O249" s="31"/>
      <c r="P249" s="31"/>
      <c r="Q249" s="31"/>
      <c r="R249" s="31"/>
      <c r="S249" s="31"/>
      <c r="T249" s="31"/>
      <c r="U249" s="31"/>
      <c r="V249" s="31"/>
    </row>
    <row r="250" spans="2:34" s="27" customFormat="1">
      <c r="B250" s="10"/>
      <c r="C250" s="10">
        <v>22</v>
      </c>
      <c r="D250" s="305"/>
      <c r="E250" s="305"/>
      <c r="F250" s="305"/>
      <c r="G250" s="305"/>
      <c r="H250" s="305"/>
      <c r="I250" s="305"/>
      <c r="J250" s="594"/>
      <c r="K250" s="592"/>
      <c r="L250" s="31"/>
      <c r="M250" s="31"/>
      <c r="N250" s="31"/>
      <c r="O250" s="31"/>
      <c r="P250" s="31"/>
      <c r="Q250" s="31"/>
      <c r="R250" s="31"/>
      <c r="S250" s="31"/>
      <c r="T250" s="31"/>
      <c r="U250" s="31"/>
      <c r="V250" s="31"/>
    </row>
    <row r="251" spans="2:34" s="27" customFormat="1">
      <c r="B251" s="10">
        <v>12</v>
      </c>
      <c r="C251" s="10">
        <v>1</v>
      </c>
      <c r="D251" s="305"/>
      <c r="E251" s="305"/>
      <c r="F251" s="305"/>
      <c r="G251" s="305"/>
      <c r="H251" s="305"/>
      <c r="I251" s="305"/>
      <c r="J251" s="76"/>
      <c r="K251" s="588"/>
      <c r="L251" s="31"/>
      <c r="M251" s="31"/>
      <c r="N251" s="31"/>
      <c r="O251" s="31"/>
      <c r="P251" s="31"/>
      <c r="Q251" s="31"/>
      <c r="R251" s="31"/>
      <c r="S251" s="31"/>
      <c r="T251" s="31"/>
      <c r="U251" s="31"/>
      <c r="V251" s="31"/>
    </row>
    <row r="252" spans="2:34" s="27" customFormat="1">
      <c r="B252" s="10"/>
      <c r="C252" s="10">
        <v>2</v>
      </c>
      <c r="D252" s="305"/>
      <c r="E252" s="305"/>
      <c r="F252" s="305"/>
      <c r="G252" s="305"/>
      <c r="H252" s="305"/>
      <c r="I252" s="305"/>
      <c r="J252" s="76"/>
      <c r="K252" s="588"/>
      <c r="L252" s="31"/>
      <c r="M252" s="31"/>
      <c r="N252" s="31"/>
      <c r="O252" s="31"/>
      <c r="P252" s="31"/>
      <c r="Q252" s="31"/>
      <c r="R252" s="31"/>
      <c r="S252" s="31"/>
      <c r="T252" s="31"/>
      <c r="U252" s="31"/>
      <c r="V252" s="31"/>
    </row>
    <row r="253" spans="2:34" s="27" customFormat="1">
      <c r="B253" s="10"/>
      <c r="C253" s="10">
        <v>3</v>
      </c>
      <c r="D253" s="305"/>
      <c r="E253" s="305"/>
      <c r="F253" s="305"/>
      <c r="G253" s="305"/>
      <c r="H253" s="305"/>
      <c r="I253" s="305"/>
      <c r="J253" s="76"/>
      <c r="K253" s="588"/>
      <c r="L253" s="31"/>
      <c r="M253" s="31"/>
      <c r="N253" s="31"/>
      <c r="O253" s="31"/>
      <c r="P253" s="31"/>
      <c r="Q253" s="31"/>
      <c r="R253" s="31"/>
      <c r="S253" s="31"/>
      <c r="T253" s="31"/>
      <c r="U253" s="31"/>
      <c r="V253" s="31"/>
    </row>
    <row r="254" spans="2:34">
      <c r="B254" s="10"/>
      <c r="C254" s="10">
        <v>4</v>
      </c>
      <c r="D254" s="305"/>
      <c r="E254" s="305"/>
      <c r="F254" s="305"/>
      <c r="G254" s="305"/>
      <c r="H254" s="305"/>
      <c r="J254" s="76"/>
      <c r="K254" s="169"/>
      <c r="L254" s="305"/>
      <c r="M254" s="305"/>
      <c r="N254" s="305"/>
      <c r="W254" s="306"/>
      <c r="X254" s="306"/>
      <c r="Y254" s="306"/>
      <c r="Z254" s="306"/>
      <c r="AA254" s="306"/>
      <c r="AB254" s="306"/>
      <c r="AC254" s="306"/>
      <c r="AD254" s="306"/>
      <c r="AE254" s="306"/>
      <c r="AF254" s="306"/>
      <c r="AG254" s="306"/>
      <c r="AH254" s="306"/>
    </row>
    <row r="255" spans="2:34" s="27" customFormat="1">
      <c r="B255" s="10"/>
      <c r="C255" s="10">
        <v>5</v>
      </c>
      <c r="D255" s="305"/>
      <c r="E255" s="305"/>
      <c r="F255" s="305"/>
      <c r="G255" s="305"/>
      <c r="H255" s="305"/>
      <c r="I255" s="305"/>
      <c r="J255" s="84"/>
      <c r="K255" s="592"/>
      <c r="L255" s="31"/>
      <c r="M255" s="31"/>
      <c r="N255" s="31"/>
      <c r="O255" s="31"/>
      <c r="P255" s="31"/>
      <c r="Q255" s="31"/>
      <c r="R255" s="31"/>
      <c r="S255" s="31"/>
      <c r="T255" s="31"/>
      <c r="U255" s="31"/>
      <c r="V255" s="31"/>
    </row>
    <row r="256" spans="2:34" s="27" customFormat="1">
      <c r="B256" s="10"/>
      <c r="C256" s="10">
        <v>6</v>
      </c>
      <c r="D256" s="305"/>
      <c r="E256" s="305"/>
      <c r="F256" s="305"/>
      <c r="G256" s="305"/>
      <c r="H256" s="305"/>
      <c r="I256" s="305"/>
      <c r="J256" s="84"/>
      <c r="K256" s="592"/>
      <c r="L256" s="31"/>
      <c r="M256" s="31"/>
      <c r="N256" s="31"/>
      <c r="O256" s="31"/>
      <c r="P256" s="31"/>
      <c r="Q256" s="31"/>
      <c r="R256" s="31"/>
      <c r="S256" s="31"/>
      <c r="T256" s="31"/>
      <c r="U256" s="31"/>
      <c r="V256" s="31"/>
    </row>
    <row r="257" spans="2:22" s="27" customFormat="1">
      <c r="B257" s="10"/>
      <c r="C257" s="10">
        <v>7</v>
      </c>
      <c r="D257" s="305"/>
      <c r="E257" s="305"/>
      <c r="F257" s="305"/>
      <c r="G257" s="305"/>
      <c r="H257" s="305"/>
      <c r="I257" s="305"/>
      <c r="J257" s="76"/>
      <c r="K257" s="593"/>
      <c r="L257" s="31"/>
      <c r="M257" s="31"/>
      <c r="N257" s="31"/>
      <c r="O257" s="31"/>
      <c r="P257" s="31"/>
      <c r="Q257" s="31"/>
      <c r="R257" s="31"/>
      <c r="S257" s="31"/>
      <c r="T257" s="31"/>
      <c r="U257" s="31"/>
      <c r="V257" s="31"/>
    </row>
    <row r="258" spans="2:22" s="27" customFormat="1">
      <c r="B258" s="10"/>
      <c r="C258" s="10">
        <v>8</v>
      </c>
      <c r="D258" s="305"/>
      <c r="E258" s="305"/>
      <c r="F258" s="305"/>
      <c r="G258" s="305"/>
      <c r="H258" s="305"/>
      <c r="I258" s="305"/>
      <c r="J258" s="76"/>
      <c r="K258" s="592"/>
      <c r="L258" s="31"/>
      <c r="M258" s="31"/>
      <c r="N258" s="31"/>
      <c r="O258" s="31"/>
      <c r="P258" s="31"/>
      <c r="Q258" s="31"/>
      <c r="R258" s="31"/>
      <c r="S258" s="31"/>
      <c r="T258" s="31"/>
      <c r="U258" s="31"/>
      <c r="V258" s="31"/>
    </row>
    <row r="259" spans="2:22" s="27" customFormat="1">
      <c r="B259" s="10"/>
      <c r="C259" s="10">
        <v>9</v>
      </c>
      <c r="D259" s="305"/>
      <c r="E259" s="305"/>
      <c r="F259" s="305"/>
      <c r="G259" s="305"/>
      <c r="H259" s="305"/>
      <c r="I259" s="305"/>
      <c r="J259" s="84"/>
      <c r="K259" s="592"/>
      <c r="L259" s="31"/>
      <c r="M259" s="31"/>
      <c r="N259" s="31"/>
      <c r="O259" s="31"/>
      <c r="P259" s="31"/>
      <c r="Q259" s="31"/>
      <c r="R259" s="31"/>
      <c r="S259" s="31"/>
      <c r="T259" s="31"/>
      <c r="U259" s="31"/>
      <c r="V259" s="31"/>
    </row>
    <row r="260" spans="2:22" s="27" customFormat="1">
      <c r="B260" s="10"/>
      <c r="C260" s="10">
        <v>10</v>
      </c>
      <c r="D260" s="305"/>
      <c r="E260" s="305"/>
      <c r="F260" s="305"/>
      <c r="G260" s="305"/>
      <c r="H260" s="305"/>
      <c r="I260" s="305"/>
      <c r="J260" s="84"/>
      <c r="K260" s="592"/>
      <c r="L260" s="31"/>
      <c r="M260" s="31"/>
      <c r="N260" s="31"/>
      <c r="O260" s="31"/>
      <c r="P260" s="31"/>
      <c r="Q260" s="31"/>
      <c r="R260" s="31"/>
      <c r="S260" s="31"/>
      <c r="T260" s="31"/>
      <c r="U260" s="31"/>
      <c r="V260" s="31"/>
    </row>
    <row r="261" spans="2:22" s="27" customFormat="1">
      <c r="B261" s="10"/>
      <c r="C261" s="10">
        <v>11</v>
      </c>
      <c r="D261" s="305"/>
      <c r="E261" s="305"/>
      <c r="F261" s="305"/>
      <c r="G261" s="305"/>
      <c r="H261" s="305"/>
      <c r="I261" s="305"/>
      <c r="J261" s="76"/>
      <c r="K261" s="593"/>
      <c r="L261" s="31"/>
      <c r="M261" s="31"/>
      <c r="N261" s="31"/>
      <c r="O261" s="31"/>
      <c r="P261" s="31"/>
      <c r="Q261" s="31"/>
      <c r="R261" s="31"/>
      <c r="S261" s="31"/>
      <c r="T261" s="31"/>
      <c r="U261" s="31"/>
      <c r="V261" s="31"/>
    </row>
    <row r="262" spans="2:22" s="27" customFormat="1">
      <c r="B262" s="10"/>
      <c r="C262" s="10">
        <v>12</v>
      </c>
      <c r="D262" s="305"/>
      <c r="E262" s="305"/>
      <c r="F262" s="305"/>
      <c r="G262" s="305"/>
      <c r="H262" s="305"/>
      <c r="I262" s="305"/>
      <c r="J262" s="76"/>
      <c r="K262" s="592"/>
      <c r="L262" s="31"/>
      <c r="M262" s="31"/>
      <c r="N262" s="31"/>
      <c r="O262" s="31"/>
      <c r="P262" s="31"/>
      <c r="Q262" s="31"/>
      <c r="R262" s="31"/>
      <c r="S262" s="31"/>
      <c r="T262" s="31"/>
      <c r="U262" s="31"/>
      <c r="V262" s="31"/>
    </row>
    <row r="263" spans="2:22" s="27" customFormat="1">
      <c r="B263" s="10"/>
      <c r="C263" s="10">
        <v>13</v>
      </c>
      <c r="D263" s="305"/>
      <c r="E263" s="305"/>
      <c r="F263" s="305"/>
      <c r="G263" s="305"/>
      <c r="H263" s="305"/>
      <c r="I263" s="305"/>
      <c r="J263" s="84"/>
      <c r="K263" s="592"/>
      <c r="L263" s="31"/>
      <c r="M263" s="31"/>
      <c r="N263" s="31"/>
      <c r="O263" s="31"/>
      <c r="P263" s="31"/>
      <c r="Q263" s="31"/>
      <c r="R263" s="31"/>
      <c r="S263" s="31"/>
      <c r="T263" s="31"/>
      <c r="U263" s="31"/>
      <c r="V263" s="31"/>
    </row>
    <row r="264" spans="2:22" s="27" customFormat="1">
      <c r="B264" s="10"/>
      <c r="C264" s="10">
        <v>14</v>
      </c>
      <c r="D264" s="305"/>
      <c r="E264" s="305"/>
      <c r="F264" s="305"/>
      <c r="G264" s="305"/>
      <c r="H264" s="305"/>
      <c r="I264" s="305"/>
      <c r="J264" s="84"/>
      <c r="K264" s="592"/>
      <c r="L264" s="31"/>
      <c r="M264" s="31"/>
      <c r="N264" s="31"/>
      <c r="O264" s="31"/>
      <c r="P264" s="31"/>
      <c r="Q264" s="31"/>
      <c r="R264" s="31"/>
      <c r="S264" s="31"/>
      <c r="T264" s="31"/>
      <c r="U264" s="31"/>
      <c r="V264" s="31"/>
    </row>
    <row r="265" spans="2:22" s="27" customFormat="1">
      <c r="B265" s="10"/>
      <c r="C265" s="10">
        <v>15</v>
      </c>
      <c r="D265" s="305"/>
      <c r="E265" s="305"/>
      <c r="F265" s="305"/>
      <c r="G265" s="305"/>
      <c r="H265" s="305"/>
      <c r="I265" s="305"/>
      <c r="J265" s="76"/>
      <c r="K265" s="593"/>
      <c r="L265" s="31"/>
      <c r="M265" s="31"/>
      <c r="N265" s="31"/>
      <c r="O265" s="31"/>
      <c r="P265" s="31"/>
      <c r="Q265" s="31"/>
      <c r="R265" s="31"/>
      <c r="S265" s="31"/>
      <c r="T265" s="31"/>
      <c r="U265" s="31"/>
      <c r="V265" s="31"/>
    </row>
    <row r="266" spans="2:22" s="27" customFormat="1">
      <c r="B266" s="10"/>
      <c r="C266" s="10">
        <v>16</v>
      </c>
      <c r="D266" s="305"/>
      <c r="E266" s="305"/>
      <c r="F266" s="305"/>
      <c r="G266" s="305"/>
      <c r="H266" s="305"/>
      <c r="I266" s="305"/>
      <c r="J266" s="76"/>
      <c r="K266" s="592"/>
      <c r="L266" s="31"/>
      <c r="M266" s="31"/>
      <c r="N266" s="31"/>
      <c r="O266" s="31"/>
      <c r="P266" s="31"/>
      <c r="Q266" s="31"/>
      <c r="R266" s="31"/>
      <c r="S266" s="31"/>
      <c r="T266" s="31"/>
      <c r="U266" s="31"/>
      <c r="V266" s="31"/>
    </row>
    <row r="267" spans="2:22" s="27" customFormat="1">
      <c r="B267" s="10"/>
      <c r="C267" s="10">
        <v>17</v>
      </c>
      <c r="D267" s="305"/>
      <c r="E267" s="305"/>
      <c r="F267" s="305"/>
      <c r="G267" s="305"/>
      <c r="H267" s="305"/>
      <c r="I267" s="305"/>
      <c r="J267" s="84"/>
      <c r="K267" s="592"/>
      <c r="L267" s="31"/>
      <c r="M267" s="31"/>
      <c r="N267" s="31"/>
      <c r="O267" s="31"/>
      <c r="P267" s="31"/>
      <c r="Q267" s="31"/>
      <c r="R267" s="31"/>
      <c r="S267" s="31"/>
      <c r="T267" s="31"/>
      <c r="U267" s="31"/>
      <c r="V267" s="31"/>
    </row>
    <row r="268" spans="2:22" s="27" customFormat="1">
      <c r="B268" s="10"/>
      <c r="C268" s="10">
        <v>18</v>
      </c>
      <c r="D268" s="305"/>
      <c r="E268" s="305"/>
      <c r="F268" s="305"/>
      <c r="G268" s="305"/>
      <c r="H268" s="305"/>
      <c r="I268" s="305"/>
      <c r="J268" s="84"/>
      <c r="K268" s="592"/>
      <c r="L268" s="31"/>
      <c r="M268" s="31"/>
      <c r="N268" s="31"/>
      <c r="O268" s="31"/>
      <c r="P268" s="31"/>
      <c r="Q268" s="31"/>
      <c r="R268" s="31"/>
      <c r="S268" s="31"/>
      <c r="T268" s="31"/>
      <c r="U268" s="31"/>
      <c r="V268" s="31"/>
    </row>
    <row r="269" spans="2:22" s="27" customFormat="1">
      <c r="B269" s="10"/>
      <c r="C269" s="10">
        <v>19</v>
      </c>
      <c r="D269" s="305"/>
      <c r="E269" s="305"/>
      <c r="F269" s="305"/>
      <c r="G269" s="305"/>
      <c r="H269" s="305"/>
      <c r="I269" s="305"/>
      <c r="J269" s="76"/>
      <c r="K269" s="593"/>
      <c r="L269" s="31"/>
      <c r="M269" s="31"/>
      <c r="N269" s="31"/>
      <c r="O269" s="31"/>
      <c r="P269" s="31"/>
      <c r="Q269" s="31"/>
      <c r="R269" s="31"/>
      <c r="S269" s="31"/>
      <c r="T269" s="31"/>
      <c r="U269" s="31"/>
      <c r="V269" s="31"/>
    </row>
    <row r="270" spans="2:22" s="27" customFormat="1">
      <c r="B270" s="10"/>
      <c r="C270" s="10">
        <v>20</v>
      </c>
      <c r="D270" s="305"/>
      <c r="E270" s="305"/>
      <c r="F270" s="305"/>
      <c r="G270" s="305"/>
      <c r="H270" s="305"/>
      <c r="I270" s="305"/>
      <c r="J270" s="76"/>
      <c r="K270" s="592"/>
      <c r="L270" s="31"/>
      <c r="M270" s="31"/>
      <c r="N270" s="31"/>
      <c r="O270" s="31"/>
      <c r="P270" s="31"/>
      <c r="Q270" s="31"/>
      <c r="R270" s="31"/>
      <c r="S270" s="31"/>
      <c r="T270" s="31"/>
      <c r="U270" s="31"/>
      <c r="V270" s="31"/>
    </row>
    <row r="271" spans="2:22" s="27" customFormat="1">
      <c r="B271" s="10"/>
      <c r="C271" s="10">
        <v>21</v>
      </c>
      <c r="D271" s="305"/>
      <c r="E271" s="305"/>
      <c r="F271" s="305"/>
      <c r="G271" s="305"/>
      <c r="H271" s="305"/>
      <c r="I271" s="305"/>
      <c r="J271" s="84"/>
      <c r="K271" s="592"/>
      <c r="L271" s="31"/>
      <c r="M271" s="31"/>
      <c r="N271" s="31"/>
      <c r="O271" s="31"/>
      <c r="P271" s="31"/>
      <c r="Q271" s="31"/>
      <c r="R271" s="31"/>
      <c r="S271" s="31"/>
      <c r="T271" s="31"/>
      <c r="U271" s="31"/>
      <c r="V271" s="31"/>
    </row>
    <row r="272" spans="2:22" s="27" customFormat="1">
      <c r="B272" s="10"/>
      <c r="C272" s="10">
        <v>22</v>
      </c>
      <c r="D272" s="305"/>
      <c r="E272" s="305"/>
      <c r="F272" s="305"/>
      <c r="G272" s="305"/>
      <c r="H272" s="305"/>
      <c r="I272" s="305"/>
      <c r="J272" s="594"/>
      <c r="K272" s="592"/>
      <c r="L272" s="31"/>
      <c r="M272" s="31"/>
      <c r="N272" s="31"/>
      <c r="O272" s="31"/>
      <c r="P272" s="31"/>
      <c r="Q272" s="31"/>
      <c r="R272" s="31"/>
      <c r="S272" s="31"/>
      <c r="T272" s="31"/>
      <c r="U272" s="31"/>
      <c r="V272" s="31"/>
    </row>
    <row r="273" spans="2:34" s="27" customFormat="1">
      <c r="B273" s="10">
        <v>13</v>
      </c>
      <c r="C273" s="10">
        <v>1</v>
      </c>
      <c r="D273" s="305"/>
      <c r="E273" s="305"/>
      <c r="F273" s="305"/>
      <c r="G273" s="305"/>
      <c r="H273" s="305"/>
      <c r="I273" s="305"/>
      <c r="J273" s="76"/>
      <c r="K273" s="588"/>
      <c r="L273" s="31"/>
      <c r="M273" s="31"/>
      <c r="N273" s="31"/>
      <c r="O273" s="31"/>
      <c r="P273" s="31"/>
      <c r="Q273" s="31"/>
      <c r="R273" s="31"/>
      <c r="S273" s="31"/>
      <c r="T273" s="31"/>
      <c r="U273" s="31"/>
      <c r="V273" s="31"/>
    </row>
    <row r="274" spans="2:34" s="27" customFormat="1">
      <c r="B274" s="10"/>
      <c r="C274" s="10">
        <v>2</v>
      </c>
      <c r="D274" s="305"/>
      <c r="E274" s="305"/>
      <c r="F274" s="305"/>
      <c r="G274" s="305"/>
      <c r="H274" s="305"/>
      <c r="I274" s="305"/>
      <c r="J274" s="76"/>
      <c r="K274" s="588"/>
      <c r="L274" s="31"/>
      <c r="M274" s="31"/>
      <c r="N274" s="31"/>
      <c r="O274" s="31"/>
      <c r="P274" s="31"/>
      <c r="Q274" s="31"/>
      <c r="R274" s="31"/>
      <c r="S274" s="31"/>
      <c r="T274" s="31"/>
      <c r="U274" s="31"/>
      <c r="V274" s="31"/>
    </row>
    <row r="275" spans="2:34" s="27" customFormat="1">
      <c r="B275" s="10"/>
      <c r="C275" s="10">
        <v>3</v>
      </c>
      <c r="D275" s="305"/>
      <c r="E275" s="305"/>
      <c r="F275" s="305"/>
      <c r="G275" s="305"/>
      <c r="H275" s="305"/>
      <c r="I275" s="305"/>
      <c r="J275" s="76"/>
      <c r="K275" s="588"/>
      <c r="L275" s="31"/>
      <c r="M275" s="31"/>
      <c r="N275" s="31"/>
      <c r="O275" s="31"/>
      <c r="P275" s="31"/>
      <c r="Q275" s="31"/>
      <c r="R275" s="31"/>
      <c r="S275" s="31"/>
      <c r="T275" s="31"/>
      <c r="U275" s="31"/>
      <c r="V275" s="31"/>
    </row>
    <row r="276" spans="2:34">
      <c r="B276" s="10"/>
      <c r="C276" s="10">
        <v>4</v>
      </c>
      <c r="D276" s="305"/>
      <c r="E276" s="305"/>
      <c r="F276" s="305"/>
      <c r="G276" s="305"/>
      <c r="H276" s="305"/>
      <c r="J276" s="76"/>
      <c r="K276" s="169"/>
      <c r="L276" s="305"/>
      <c r="M276" s="305"/>
      <c r="N276" s="305"/>
      <c r="W276" s="306"/>
      <c r="X276" s="306"/>
      <c r="Y276" s="306"/>
      <c r="Z276" s="306"/>
      <c r="AA276" s="306"/>
      <c r="AB276" s="306"/>
      <c r="AC276" s="306"/>
      <c r="AD276" s="306"/>
      <c r="AE276" s="306"/>
      <c r="AF276" s="306"/>
      <c r="AG276" s="306"/>
      <c r="AH276" s="306"/>
    </row>
    <row r="277" spans="2:34" s="27" customFormat="1">
      <c r="B277" s="10"/>
      <c r="C277" s="10">
        <v>5</v>
      </c>
      <c r="D277" s="305"/>
      <c r="E277" s="305"/>
      <c r="F277" s="305"/>
      <c r="G277" s="305"/>
      <c r="H277" s="305"/>
      <c r="I277" s="305"/>
      <c r="J277" s="84"/>
      <c r="K277" s="592"/>
      <c r="L277" s="31"/>
      <c r="M277" s="31"/>
      <c r="N277" s="31"/>
      <c r="O277" s="31"/>
      <c r="P277" s="31"/>
      <c r="Q277" s="31"/>
      <c r="R277" s="31"/>
      <c r="S277" s="31"/>
      <c r="T277" s="31"/>
      <c r="U277" s="31"/>
      <c r="V277" s="31"/>
    </row>
    <row r="278" spans="2:34" s="27" customFormat="1">
      <c r="B278" s="10"/>
      <c r="C278" s="10">
        <v>6</v>
      </c>
      <c r="D278" s="305"/>
      <c r="E278" s="305"/>
      <c r="F278" s="305"/>
      <c r="G278" s="305"/>
      <c r="H278" s="305"/>
      <c r="I278" s="305"/>
      <c r="J278" s="84"/>
      <c r="K278" s="592"/>
      <c r="L278" s="31"/>
      <c r="M278" s="31"/>
      <c r="N278" s="31"/>
      <c r="O278" s="31"/>
      <c r="P278" s="31"/>
      <c r="Q278" s="31"/>
      <c r="R278" s="31"/>
      <c r="S278" s="31"/>
      <c r="T278" s="31"/>
      <c r="U278" s="31"/>
      <c r="V278" s="31"/>
    </row>
    <row r="279" spans="2:34" s="27" customFormat="1">
      <c r="B279" s="10"/>
      <c r="C279" s="10">
        <v>7</v>
      </c>
      <c r="D279" s="305"/>
      <c r="E279" s="305"/>
      <c r="F279" s="305"/>
      <c r="G279" s="305"/>
      <c r="H279" s="305"/>
      <c r="I279" s="305"/>
      <c r="J279" s="76"/>
      <c r="K279" s="593"/>
      <c r="L279" s="31"/>
      <c r="M279" s="31"/>
      <c r="N279" s="31"/>
      <c r="O279" s="31"/>
      <c r="P279" s="31"/>
      <c r="Q279" s="31"/>
      <c r="R279" s="31"/>
      <c r="S279" s="31"/>
      <c r="T279" s="31"/>
      <c r="U279" s="31"/>
      <c r="V279" s="31"/>
    </row>
    <row r="280" spans="2:34" s="27" customFormat="1">
      <c r="B280" s="10"/>
      <c r="C280" s="10">
        <v>8</v>
      </c>
      <c r="D280" s="305"/>
      <c r="E280" s="305"/>
      <c r="F280" s="305"/>
      <c r="G280" s="305"/>
      <c r="H280" s="305"/>
      <c r="I280" s="305"/>
      <c r="J280" s="76"/>
      <c r="K280" s="592"/>
      <c r="L280" s="31"/>
      <c r="M280" s="31"/>
      <c r="N280" s="31"/>
      <c r="O280" s="31"/>
      <c r="P280" s="31"/>
      <c r="Q280" s="31"/>
      <c r="R280" s="31"/>
      <c r="S280" s="31"/>
      <c r="T280" s="31"/>
      <c r="U280" s="31"/>
      <c r="V280" s="31"/>
    </row>
    <row r="281" spans="2:34" s="27" customFormat="1">
      <c r="B281" s="10"/>
      <c r="C281" s="10">
        <v>9</v>
      </c>
      <c r="D281" s="305"/>
      <c r="E281" s="305"/>
      <c r="F281" s="305"/>
      <c r="G281" s="305"/>
      <c r="H281" s="305"/>
      <c r="I281" s="305"/>
      <c r="J281" s="84"/>
      <c r="K281" s="592"/>
      <c r="L281" s="31"/>
      <c r="M281" s="31"/>
      <c r="N281" s="31"/>
      <c r="O281" s="31"/>
      <c r="P281" s="31"/>
      <c r="Q281" s="31"/>
      <c r="R281" s="31"/>
      <c r="S281" s="31"/>
      <c r="T281" s="31"/>
      <c r="U281" s="31"/>
      <c r="V281" s="31"/>
    </row>
    <row r="282" spans="2:34" s="27" customFormat="1">
      <c r="B282" s="10"/>
      <c r="C282" s="10">
        <v>10</v>
      </c>
      <c r="D282" s="305"/>
      <c r="E282" s="305"/>
      <c r="F282" s="305"/>
      <c r="G282" s="305"/>
      <c r="H282" s="305"/>
      <c r="I282" s="305"/>
      <c r="J282" s="84"/>
      <c r="K282" s="592"/>
      <c r="L282" s="31"/>
      <c r="M282" s="31"/>
      <c r="N282" s="31"/>
      <c r="O282" s="31"/>
      <c r="P282" s="31"/>
      <c r="Q282" s="31"/>
      <c r="R282" s="31"/>
      <c r="S282" s="31"/>
      <c r="T282" s="31"/>
      <c r="U282" s="31"/>
      <c r="V282" s="31"/>
    </row>
    <row r="283" spans="2:34" s="27" customFormat="1">
      <c r="B283" s="10"/>
      <c r="C283" s="10">
        <v>11</v>
      </c>
      <c r="D283" s="305"/>
      <c r="E283" s="305"/>
      <c r="F283" s="305"/>
      <c r="G283" s="305"/>
      <c r="H283" s="305"/>
      <c r="I283" s="305"/>
      <c r="J283" s="76"/>
      <c r="K283" s="593"/>
      <c r="L283" s="31"/>
      <c r="M283" s="31"/>
      <c r="N283" s="31"/>
      <c r="O283" s="31"/>
      <c r="P283" s="31"/>
      <c r="Q283" s="31"/>
      <c r="R283" s="31"/>
      <c r="S283" s="31"/>
      <c r="T283" s="31"/>
      <c r="U283" s="31"/>
      <c r="V283" s="31"/>
    </row>
    <row r="284" spans="2:34" s="27" customFormat="1">
      <c r="B284" s="10"/>
      <c r="C284" s="10">
        <v>12</v>
      </c>
      <c r="D284" s="305"/>
      <c r="E284" s="305"/>
      <c r="F284" s="305"/>
      <c r="G284" s="305"/>
      <c r="H284" s="305"/>
      <c r="I284" s="305"/>
      <c r="J284" s="76"/>
      <c r="K284" s="592"/>
      <c r="L284" s="31"/>
      <c r="M284" s="31"/>
      <c r="N284" s="31"/>
      <c r="O284" s="31"/>
      <c r="P284" s="31"/>
      <c r="Q284" s="31"/>
      <c r="R284" s="31"/>
      <c r="S284" s="31"/>
      <c r="T284" s="31"/>
      <c r="U284" s="31"/>
      <c r="V284" s="31"/>
    </row>
    <row r="285" spans="2:34" s="27" customFormat="1">
      <c r="B285" s="10"/>
      <c r="C285" s="10">
        <v>13</v>
      </c>
      <c r="D285" s="305"/>
      <c r="E285" s="305"/>
      <c r="F285" s="305"/>
      <c r="G285" s="305"/>
      <c r="H285" s="305"/>
      <c r="I285" s="305"/>
      <c r="J285" s="84"/>
      <c r="K285" s="592"/>
      <c r="L285" s="31"/>
      <c r="M285" s="31"/>
      <c r="N285" s="31"/>
      <c r="O285" s="31"/>
      <c r="P285" s="31"/>
      <c r="Q285" s="31"/>
      <c r="R285" s="31"/>
      <c r="S285" s="31"/>
      <c r="T285" s="31"/>
      <c r="U285" s="31"/>
      <c r="V285" s="31"/>
    </row>
    <row r="286" spans="2:34" s="27" customFormat="1">
      <c r="B286" s="10"/>
      <c r="C286" s="10">
        <v>14</v>
      </c>
      <c r="D286" s="305"/>
      <c r="E286" s="305"/>
      <c r="F286" s="305"/>
      <c r="G286" s="305"/>
      <c r="H286" s="305"/>
      <c r="I286" s="305"/>
      <c r="J286" s="84"/>
      <c r="K286" s="592"/>
      <c r="L286" s="31"/>
      <c r="M286" s="31"/>
      <c r="N286" s="31"/>
      <c r="O286" s="31"/>
      <c r="P286" s="31"/>
      <c r="Q286" s="31"/>
      <c r="R286" s="31"/>
      <c r="S286" s="31"/>
      <c r="T286" s="31"/>
      <c r="U286" s="31"/>
      <c r="V286" s="31"/>
    </row>
    <row r="287" spans="2:34" s="27" customFormat="1">
      <c r="B287" s="10"/>
      <c r="C287" s="10">
        <v>15</v>
      </c>
      <c r="D287" s="305"/>
      <c r="E287" s="305"/>
      <c r="F287" s="305"/>
      <c r="G287" s="305"/>
      <c r="H287" s="305"/>
      <c r="I287" s="305"/>
      <c r="J287" s="76"/>
      <c r="K287" s="593"/>
      <c r="L287" s="31"/>
      <c r="M287" s="31"/>
      <c r="N287" s="31"/>
      <c r="O287" s="31"/>
      <c r="P287" s="31"/>
      <c r="Q287" s="31"/>
      <c r="R287" s="31"/>
      <c r="S287" s="31"/>
      <c r="T287" s="31"/>
      <c r="U287" s="31"/>
      <c r="V287" s="31"/>
    </row>
    <row r="288" spans="2:34" s="27" customFormat="1">
      <c r="B288" s="10"/>
      <c r="C288" s="10">
        <v>16</v>
      </c>
      <c r="D288" s="305"/>
      <c r="E288" s="305"/>
      <c r="F288" s="305"/>
      <c r="G288" s="305"/>
      <c r="H288" s="305"/>
      <c r="I288" s="305"/>
      <c r="J288" s="76"/>
      <c r="K288" s="592"/>
      <c r="L288" s="31"/>
      <c r="M288" s="31"/>
      <c r="N288" s="31"/>
      <c r="O288" s="31"/>
      <c r="P288" s="31"/>
      <c r="Q288" s="31"/>
      <c r="R288" s="31"/>
      <c r="S288" s="31"/>
      <c r="T288" s="31"/>
      <c r="U288" s="31"/>
      <c r="V288" s="31"/>
    </row>
    <row r="289" spans="2:34" s="27" customFormat="1">
      <c r="B289" s="10"/>
      <c r="C289" s="10">
        <v>17</v>
      </c>
      <c r="D289" s="305"/>
      <c r="E289" s="305"/>
      <c r="F289" s="305"/>
      <c r="G289" s="305"/>
      <c r="H289" s="305"/>
      <c r="I289" s="305"/>
      <c r="J289" s="84"/>
      <c r="K289" s="592"/>
      <c r="L289" s="31"/>
      <c r="M289" s="31"/>
      <c r="N289" s="31"/>
      <c r="O289" s="31"/>
      <c r="P289" s="31"/>
      <c r="Q289" s="31"/>
      <c r="R289" s="31"/>
      <c r="S289" s="31"/>
      <c r="T289" s="31"/>
      <c r="U289" s="31"/>
      <c r="V289" s="31"/>
    </row>
    <row r="290" spans="2:34" s="27" customFormat="1">
      <c r="B290" s="10"/>
      <c r="C290" s="10">
        <v>18</v>
      </c>
      <c r="D290" s="305"/>
      <c r="E290" s="305"/>
      <c r="F290" s="305"/>
      <c r="G290" s="305"/>
      <c r="H290" s="305"/>
      <c r="I290" s="305"/>
      <c r="J290" s="84"/>
      <c r="K290" s="592"/>
      <c r="L290" s="31"/>
      <c r="M290" s="31"/>
      <c r="N290" s="31"/>
      <c r="O290" s="31"/>
      <c r="P290" s="31"/>
      <c r="Q290" s="31"/>
      <c r="R290" s="31"/>
      <c r="S290" s="31"/>
      <c r="T290" s="31"/>
      <c r="U290" s="31"/>
      <c r="V290" s="31"/>
    </row>
    <row r="291" spans="2:34" s="27" customFormat="1">
      <c r="B291" s="10"/>
      <c r="C291" s="10">
        <v>19</v>
      </c>
      <c r="D291" s="305"/>
      <c r="E291" s="305"/>
      <c r="F291" s="305"/>
      <c r="G291" s="305"/>
      <c r="H291" s="305"/>
      <c r="I291" s="305"/>
      <c r="J291" s="76"/>
      <c r="K291" s="593"/>
      <c r="L291" s="31"/>
      <c r="M291" s="31"/>
      <c r="N291" s="31"/>
      <c r="O291" s="31"/>
      <c r="P291" s="31"/>
      <c r="Q291" s="31"/>
      <c r="R291" s="31"/>
      <c r="S291" s="31"/>
      <c r="T291" s="31"/>
      <c r="U291" s="31"/>
      <c r="V291" s="31"/>
    </row>
    <row r="292" spans="2:34" s="27" customFormat="1">
      <c r="B292" s="10"/>
      <c r="C292" s="10">
        <v>20</v>
      </c>
      <c r="D292" s="305"/>
      <c r="E292" s="305"/>
      <c r="F292" s="305"/>
      <c r="G292" s="305"/>
      <c r="H292" s="305"/>
      <c r="I292" s="305"/>
      <c r="J292" s="76"/>
      <c r="K292" s="592"/>
      <c r="L292" s="31"/>
      <c r="M292" s="31"/>
      <c r="N292" s="31"/>
      <c r="O292" s="31"/>
      <c r="P292" s="31"/>
      <c r="Q292" s="31"/>
      <c r="R292" s="31"/>
      <c r="S292" s="31"/>
      <c r="T292" s="31"/>
      <c r="U292" s="31"/>
      <c r="V292" s="31"/>
    </row>
    <row r="293" spans="2:34" s="27" customFormat="1">
      <c r="B293" s="10"/>
      <c r="C293" s="10">
        <v>21</v>
      </c>
      <c r="D293" s="305"/>
      <c r="E293" s="305"/>
      <c r="F293" s="305"/>
      <c r="G293" s="305"/>
      <c r="H293" s="305"/>
      <c r="I293" s="305"/>
      <c r="J293" s="84"/>
      <c r="K293" s="592"/>
      <c r="L293" s="31"/>
      <c r="M293" s="31"/>
      <c r="N293" s="31"/>
      <c r="O293" s="31"/>
      <c r="P293" s="31"/>
      <c r="Q293" s="31"/>
      <c r="R293" s="31"/>
      <c r="S293" s="31"/>
      <c r="T293" s="31"/>
      <c r="U293" s="31"/>
      <c r="V293" s="31"/>
    </row>
    <row r="294" spans="2:34" s="27" customFormat="1">
      <c r="B294" s="10"/>
      <c r="C294" s="10">
        <v>22</v>
      </c>
      <c r="D294" s="305"/>
      <c r="E294" s="305"/>
      <c r="F294" s="305"/>
      <c r="G294" s="305"/>
      <c r="H294" s="305"/>
      <c r="I294" s="305"/>
      <c r="J294" s="594"/>
      <c r="K294" s="592"/>
      <c r="L294" s="31"/>
      <c r="M294" s="31"/>
      <c r="N294" s="31"/>
      <c r="O294" s="31"/>
      <c r="P294" s="31"/>
      <c r="Q294" s="31"/>
      <c r="R294" s="31"/>
      <c r="S294" s="31"/>
      <c r="T294" s="31"/>
      <c r="U294" s="31"/>
      <c r="V294" s="31"/>
    </row>
    <row r="295" spans="2:34" s="27" customFormat="1">
      <c r="B295" s="10">
        <v>14</v>
      </c>
      <c r="C295" s="10">
        <v>1</v>
      </c>
      <c r="D295" s="305"/>
      <c r="E295" s="305"/>
      <c r="F295" s="305"/>
      <c r="G295" s="305"/>
      <c r="H295" s="305"/>
      <c r="I295" s="305"/>
      <c r="J295" s="76"/>
      <c r="K295" s="588"/>
      <c r="L295" s="31"/>
      <c r="M295" s="31"/>
      <c r="N295" s="31"/>
      <c r="O295" s="31"/>
      <c r="P295" s="31"/>
      <c r="Q295" s="31"/>
      <c r="R295" s="31"/>
      <c r="S295" s="31"/>
      <c r="T295" s="31"/>
      <c r="U295" s="31"/>
      <c r="V295" s="31"/>
    </row>
    <row r="296" spans="2:34" s="27" customFormat="1">
      <c r="B296" s="10"/>
      <c r="C296" s="10">
        <v>2</v>
      </c>
      <c r="D296" s="305"/>
      <c r="E296" s="305"/>
      <c r="F296" s="305"/>
      <c r="G296" s="305"/>
      <c r="H296" s="305"/>
      <c r="I296" s="305"/>
      <c r="J296" s="76"/>
      <c r="K296" s="588"/>
      <c r="L296" s="31"/>
      <c r="M296" s="31"/>
      <c r="N296" s="31"/>
      <c r="O296" s="31"/>
      <c r="P296" s="31"/>
      <c r="Q296" s="31"/>
      <c r="R296" s="31"/>
      <c r="S296" s="31"/>
      <c r="T296" s="31"/>
      <c r="U296" s="31"/>
      <c r="V296" s="31"/>
    </row>
    <row r="297" spans="2:34" s="27" customFormat="1">
      <c r="B297" s="10"/>
      <c r="C297" s="10">
        <v>3</v>
      </c>
      <c r="D297" s="305"/>
      <c r="E297" s="305"/>
      <c r="F297" s="305"/>
      <c r="G297" s="305"/>
      <c r="H297" s="305"/>
      <c r="I297" s="305"/>
      <c r="J297" s="76"/>
      <c r="K297" s="588"/>
      <c r="L297" s="31"/>
      <c r="M297" s="31"/>
      <c r="N297" s="31"/>
      <c r="O297" s="31"/>
      <c r="P297" s="31"/>
      <c r="Q297" s="31"/>
      <c r="R297" s="31"/>
      <c r="S297" s="31"/>
      <c r="T297" s="31"/>
      <c r="U297" s="31"/>
      <c r="V297" s="31"/>
    </row>
    <row r="298" spans="2:34">
      <c r="B298" s="10"/>
      <c r="C298" s="10">
        <v>4</v>
      </c>
      <c r="D298" s="305"/>
      <c r="E298" s="305"/>
      <c r="F298" s="305"/>
      <c r="G298" s="305"/>
      <c r="H298" s="305"/>
      <c r="J298" s="76"/>
      <c r="K298" s="169"/>
      <c r="L298" s="305"/>
      <c r="M298" s="305"/>
      <c r="N298" s="305"/>
      <c r="W298" s="306"/>
      <c r="X298" s="306"/>
      <c r="Y298" s="306"/>
      <c r="Z298" s="306"/>
      <c r="AA298" s="306"/>
      <c r="AB298" s="306"/>
      <c r="AC298" s="306"/>
      <c r="AD298" s="306"/>
      <c r="AE298" s="306"/>
      <c r="AF298" s="306"/>
      <c r="AG298" s="306"/>
      <c r="AH298" s="306"/>
    </row>
    <row r="299" spans="2:34" s="27" customFormat="1">
      <c r="B299" s="10"/>
      <c r="C299" s="10">
        <v>5</v>
      </c>
      <c r="D299" s="305"/>
      <c r="E299" s="305"/>
      <c r="F299" s="305"/>
      <c r="G299" s="305"/>
      <c r="H299" s="305"/>
      <c r="I299" s="305"/>
      <c r="J299" s="84"/>
      <c r="K299" s="592"/>
      <c r="L299" s="31"/>
      <c r="M299" s="31"/>
      <c r="N299" s="31"/>
      <c r="O299" s="31"/>
      <c r="P299" s="31"/>
      <c r="Q299" s="31"/>
      <c r="R299" s="31"/>
      <c r="S299" s="31"/>
      <c r="T299" s="31"/>
      <c r="U299" s="31"/>
      <c r="V299" s="31"/>
    </row>
    <row r="300" spans="2:34" s="27" customFormat="1">
      <c r="B300" s="10"/>
      <c r="C300" s="10">
        <v>6</v>
      </c>
      <c r="D300" s="305"/>
      <c r="E300" s="305"/>
      <c r="F300" s="305"/>
      <c r="G300" s="305"/>
      <c r="H300" s="305"/>
      <c r="I300" s="305"/>
      <c r="J300" s="84"/>
      <c r="K300" s="592"/>
      <c r="L300" s="31"/>
      <c r="M300" s="31"/>
      <c r="N300" s="31"/>
      <c r="O300" s="31"/>
      <c r="P300" s="31"/>
      <c r="Q300" s="31"/>
      <c r="R300" s="31"/>
      <c r="S300" s="31"/>
      <c r="T300" s="31"/>
      <c r="U300" s="31"/>
      <c r="V300" s="31"/>
    </row>
    <row r="301" spans="2:34" s="27" customFormat="1">
      <c r="B301" s="10"/>
      <c r="C301" s="10">
        <v>7</v>
      </c>
      <c r="D301" s="305"/>
      <c r="E301" s="305"/>
      <c r="F301" s="305"/>
      <c r="G301" s="305"/>
      <c r="H301" s="305"/>
      <c r="I301" s="305"/>
      <c r="J301" s="76"/>
      <c r="K301" s="593"/>
      <c r="L301" s="31"/>
      <c r="M301" s="31"/>
      <c r="N301" s="31"/>
      <c r="O301" s="31"/>
      <c r="P301" s="31"/>
      <c r="Q301" s="31"/>
      <c r="R301" s="31"/>
      <c r="S301" s="31"/>
      <c r="T301" s="31"/>
      <c r="U301" s="31"/>
      <c r="V301" s="31"/>
    </row>
    <row r="302" spans="2:34" s="27" customFormat="1">
      <c r="B302" s="10"/>
      <c r="C302" s="10">
        <v>8</v>
      </c>
      <c r="D302" s="305"/>
      <c r="E302" s="305"/>
      <c r="F302" s="305"/>
      <c r="G302" s="305"/>
      <c r="H302" s="305"/>
      <c r="I302" s="305"/>
      <c r="J302" s="76"/>
      <c r="K302" s="592"/>
      <c r="L302" s="31"/>
      <c r="M302" s="31"/>
      <c r="N302" s="31"/>
      <c r="O302" s="31"/>
      <c r="P302" s="31"/>
      <c r="Q302" s="31"/>
      <c r="R302" s="31"/>
      <c r="S302" s="31"/>
      <c r="T302" s="31"/>
      <c r="U302" s="31"/>
      <c r="V302" s="31"/>
    </row>
    <row r="303" spans="2:34" s="27" customFormat="1">
      <c r="B303" s="10"/>
      <c r="C303" s="10">
        <v>9</v>
      </c>
      <c r="D303" s="305"/>
      <c r="E303" s="305"/>
      <c r="F303" s="305"/>
      <c r="G303" s="305"/>
      <c r="H303" s="305"/>
      <c r="I303" s="305"/>
      <c r="J303" s="84"/>
      <c r="K303" s="592"/>
      <c r="L303" s="31"/>
      <c r="M303" s="31"/>
      <c r="N303" s="31"/>
      <c r="O303" s="31"/>
      <c r="P303" s="31"/>
      <c r="Q303" s="31"/>
      <c r="R303" s="31"/>
      <c r="S303" s="31"/>
      <c r="T303" s="31"/>
      <c r="U303" s="31"/>
      <c r="V303" s="31"/>
    </row>
    <row r="304" spans="2:34" s="27" customFormat="1">
      <c r="B304" s="10"/>
      <c r="C304" s="10">
        <v>10</v>
      </c>
      <c r="D304" s="305"/>
      <c r="E304" s="305"/>
      <c r="F304" s="305"/>
      <c r="G304" s="305"/>
      <c r="H304" s="305"/>
      <c r="I304" s="305"/>
      <c r="J304" s="84"/>
      <c r="K304" s="592"/>
      <c r="L304" s="31"/>
      <c r="M304" s="31"/>
      <c r="N304" s="31"/>
      <c r="O304" s="31"/>
      <c r="P304" s="31"/>
      <c r="Q304" s="31"/>
      <c r="R304" s="31"/>
      <c r="S304" s="31"/>
      <c r="T304" s="31"/>
      <c r="U304" s="31"/>
      <c r="V304" s="31"/>
    </row>
    <row r="305" spans="2:34" s="27" customFormat="1">
      <c r="B305" s="10"/>
      <c r="C305" s="10">
        <v>11</v>
      </c>
      <c r="D305" s="305"/>
      <c r="E305" s="305"/>
      <c r="F305" s="305"/>
      <c r="G305" s="305"/>
      <c r="H305" s="305"/>
      <c r="I305" s="305"/>
      <c r="J305" s="76"/>
      <c r="K305" s="593"/>
      <c r="L305" s="31"/>
      <c r="M305" s="31"/>
      <c r="N305" s="31"/>
      <c r="O305" s="31"/>
      <c r="P305" s="31"/>
      <c r="Q305" s="31"/>
      <c r="R305" s="31"/>
      <c r="S305" s="31"/>
      <c r="T305" s="31"/>
      <c r="U305" s="31"/>
      <c r="V305" s="31"/>
    </row>
    <row r="306" spans="2:34" s="27" customFormat="1">
      <c r="B306" s="10"/>
      <c r="C306" s="10">
        <v>12</v>
      </c>
      <c r="D306" s="305"/>
      <c r="E306" s="305"/>
      <c r="F306" s="305"/>
      <c r="G306" s="305"/>
      <c r="H306" s="305"/>
      <c r="I306" s="305"/>
      <c r="J306" s="76"/>
      <c r="K306" s="592"/>
      <c r="L306" s="31"/>
      <c r="M306" s="31"/>
      <c r="N306" s="31"/>
      <c r="O306" s="31"/>
      <c r="P306" s="31"/>
      <c r="Q306" s="31"/>
      <c r="R306" s="31"/>
      <c r="S306" s="31"/>
      <c r="T306" s="31"/>
      <c r="U306" s="31"/>
      <c r="V306" s="31"/>
    </row>
    <row r="307" spans="2:34" s="27" customFormat="1">
      <c r="B307" s="10"/>
      <c r="C307" s="10">
        <v>13</v>
      </c>
      <c r="D307" s="305"/>
      <c r="E307" s="305"/>
      <c r="F307" s="305"/>
      <c r="G307" s="305"/>
      <c r="H307" s="305"/>
      <c r="I307" s="305"/>
      <c r="J307" s="84"/>
      <c r="K307" s="592"/>
      <c r="L307" s="31"/>
      <c r="M307" s="31"/>
      <c r="N307" s="31"/>
      <c r="O307" s="31"/>
      <c r="P307" s="31"/>
      <c r="Q307" s="31"/>
      <c r="R307" s="31"/>
      <c r="S307" s="31"/>
      <c r="T307" s="31"/>
      <c r="U307" s="31"/>
      <c r="V307" s="31"/>
    </row>
    <row r="308" spans="2:34" s="27" customFormat="1">
      <c r="B308" s="10"/>
      <c r="C308" s="10">
        <v>14</v>
      </c>
      <c r="D308" s="305"/>
      <c r="E308" s="305"/>
      <c r="F308" s="305"/>
      <c r="G308" s="305"/>
      <c r="H308" s="305"/>
      <c r="I308" s="305"/>
      <c r="J308" s="84"/>
      <c r="K308" s="592"/>
      <c r="L308" s="31"/>
      <c r="M308" s="31"/>
      <c r="N308" s="31"/>
      <c r="O308" s="31"/>
      <c r="P308" s="31"/>
      <c r="Q308" s="31"/>
      <c r="R308" s="31"/>
      <c r="S308" s="31"/>
      <c r="T308" s="31"/>
      <c r="U308" s="31"/>
      <c r="V308" s="31"/>
    </row>
    <row r="309" spans="2:34" s="27" customFormat="1">
      <c r="B309" s="10"/>
      <c r="C309" s="10">
        <v>15</v>
      </c>
      <c r="D309" s="305"/>
      <c r="E309" s="305"/>
      <c r="F309" s="305"/>
      <c r="G309" s="305"/>
      <c r="H309" s="305"/>
      <c r="I309" s="305"/>
      <c r="J309" s="76"/>
      <c r="K309" s="593"/>
      <c r="L309" s="31"/>
      <c r="M309" s="31"/>
      <c r="N309" s="31"/>
      <c r="O309" s="31"/>
      <c r="P309" s="31"/>
      <c r="Q309" s="31"/>
      <c r="R309" s="31"/>
      <c r="S309" s="31"/>
      <c r="T309" s="31"/>
      <c r="U309" s="31"/>
      <c r="V309" s="31"/>
    </row>
    <row r="310" spans="2:34" s="27" customFormat="1">
      <c r="B310" s="10"/>
      <c r="C310" s="10">
        <v>16</v>
      </c>
      <c r="D310" s="305"/>
      <c r="E310" s="305"/>
      <c r="F310" s="305"/>
      <c r="G310" s="305"/>
      <c r="H310" s="305"/>
      <c r="I310" s="305"/>
      <c r="J310" s="76"/>
      <c r="K310" s="592"/>
      <c r="L310" s="31"/>
      <c r="M310" s="31"/>
      <c r="N310" s="31"/>
      <c r="O310" s="31"/>
      <c r="P310" s="31"/>
      <c r="Q310" s="31"/>
      <c r="R310" s="31"/>
      <c r="S310" s="31"/>
      <c r="T310" s="31"/>
      <c r="U310" s="31"/>
      <c r="V310" s="31"/>
    </row>
    <row r="311" spans="2:34" s="27" customFormat="1">
      <c r="B311" s="10"/>
      <c r="C311" s="10">
        <v>17</v>
      </c>
      <c r="D311" s="305"/>
      <c r="E311" s="305"/>
      <c r="F311" s="305"/>
      <c r="G311" s="305"/>
      <c r="H311" s="305"/>
      <c r="I311" s="305"/>
      <c r="J311" s="84"/>
      <c r="K311" s="592"/>
      <c r="L311" s="31"/>
      <c r="M311" s="31"/>
      <c r="N311" s="31"/>
      <c r="O311" s="31"/>
      <c r="P311" s="31"/>
      <c r="Q311" s="31"/>
      <c r="R311" s="31"/>
      <c r="S311" s="31"/>
      <c r="T311" s="31"/>
      <c r="U311" s="31"/>
      <c r="V311" s="31"/>
    </row>
    <row r="312" spans="2:34" s="27" customFormat="1">
      <c r="B312" s="10"/>
      <c r="C312" s="10">
        <v>18</v>
      </c>
      <c r="D312" s="305"/>
      <c r="E312" s="305"/>
      <c r="F312" s="305"/>
      <c r="G312" s="305"/>
      <c r="H312" s="305"/>
      <c r="I312" s="305"/>
      <c r="J312" s="84"/>
      <c r="K312" s="592"/>
      <c r="L312" s="31"/>
      <c r="M312" s="31"/>
      <c r="N312" s="31"/>
      <c r="O312" s="31"/>
      <c r="P312" s="31"/>
      <c r="Q312" s="31"/>
      <c r="R312" s="31"/>
      <c r="S312" s="31"/>
      <c r="T312" s="31"/>
      <c r="U312" s="31"/>
      <c r="V312" s="31"/>
    </row>
    <row r="313" spans="2:34" s="27" customFormat="1">
      <c r="B313" s="10"/>
      <c r="C313" s="10">
        <v>19</v>
      </c>
      <c r="D313" s="305"/>
      <c r="E313" s="305"/>
      <c r="F313" s="305"/>
      <c r="G313" s="305"/>
      <c r="H313" s="305"/>
      <c r="I313" s="305"/>
      <c r="J313" s="76"/>
      <c r="K313" s="593"/>
      <c r="L313" s="31"/>
      <c r="M313" s="31"/>
      <c r="N313" s="31"/>
      <c r="O313" s="31"/>
      <c r="P313" s="31"/>
      <c r="Q313" s="31"/>
      <c r="R313" s="31"/>
      <c r="S313" s="31"/>
      <c r="T313" s="31"/>
      <c r="U313" s="31"/>
      <c r="V313" s="31"/>
    </row>
    <row r="314" spans="2:34" s="27" customFormat="1">
      <c r="B314" s="10"/>
      <c r="C314" s="10">
        <v>20</v>
      </c>
      <c r="D314" s="305"/>
      <c r="E314" s="305"/>
      <c r="F314" s="305"/>
      <c r="G314" s="305"/>
      <c r="H314" s="305"/>
      <c r="I314" s="305"/>
      <c r="J314" s="76"/>
      <c r="K314" s="592"/>
      <c r="L314" s="31"/>
      <c r="M314" s="31"/>
      <c r="N314" s="31"/>
      <c r="O314" s="31"/>
      <c r="P314" s="31"/>
      <c r="Q314" s="31"/>
      <c r="R314" s="31"/>
      <c r="S314" s="31"/>
      <c r="T314" s="31"/>
      <c r="U314" s="31"/>
      <c r="V314" s="31"/>
    </row>
    <row r="315" spans="2:34" s="27" customFormat="1">
      <c r="B315" s="10"/>
      <c r="C315" s="10">
        <v>21</v>
      </c>
      <c r="D315" s="305"/>
      <c r="E315" s="305"/>
      <c r="F315" s="305"/>
      <c r="G315" s="305"/>
      <c r="H315" s="305"/>
      <c r="I315" s="305"/>
      <c r="J315" s="84"/>
      <c r="K315" s="592"/>
      <c r="L315" s="31"/>
      <c r="M315" s="31"/>
      <c r="N315" s="31"/>
      <c r="O315" s="31"/>
      <c r="P315" s="31"/>
      <c r="Q315" s="31"/>
      <c r="R315" s="31"/>
      <c r="S315" s="31"/>
      <c r="T315" s="31"/>
      <c r="U315" s="31"/>
      <c r="V315" s="31"/>
    </row>
    <row r="316" spans="2:34" s="27" customFormat="1">
      <c r="B316" s="10"/>
      <c r="C316" s="10">
        <v>22</v>
      </c>
      <c r="D316" s="305"/>
      <c r="E316" s="305"/>
      <c r="F316" s="305"/>
      <c r="G316" s="305"/>
      <c r="H316" s="305"/>
      <c r="I316" s="305"/>
      <c r="J316" s="594"/>
      <c r="K316" s="592"/>
      <c r="L316" s="31"/>
      <c r="M316" s="31"/>
      <c r="N316" s="31"/>
      <c r="O316" s="31"/>
      <c r="P316" s="31"/>
      <c r="Q316" s="31"/>
      <c r="R316" s="31"/>
      <c r="S316" s="31"/>
      <c r="T316" s="31"/>
      <c r="U316" s="31"/>
      <c r="V316" s="31"/>
    </row>
    <row r="317" spans="2:34" s="27" customFormat="1">
      <c r="B317" s="10">
        <v>15</v>
      </c>
      <c r="C317" s="10">
        <v>1</v>
      </c>
      <c r="D317" s="305"/>
      <c r="E317" s="305"/>
      <c r="F317" s="305"/>
      <c r="G317" s="305"/>
      <c r="H317" s="305"/>
      <c r="I317" s="305"/>
      <c r="J317" s="76"/>
      <c r="K317" s="588"/>
      <c r="L317" s="31"/>
      <c r="M317" s="31"/>
      <c r="N317" s="31"/>
      <c r="O317" s="31"/>
      <c r="P317" s="31"/>
      <c r="Q317" s="31"/>
      <c r="R317" s="31"/>
      <c r="S317" s="31"/>
      <c r="T317" s="31"/>
      <c r="U317" s="31"/>
      <c r="V317" s="31"/>
    </row>
    <row r="318" spans="2:34" s="27" customFormat="1">
      <c r="B318" s="10"/>
      <c r="C318" s="10">
        <v>2</v>
      </c>
      <c r="D318" s="305"/>
      <c r="E318" s="305"/>
      <c r="F318" s="305"/>
      <c r="G318" s="305"/>
      <c r="H318" s="305"/>
      <c r="I318" s="305"/>
      <c r="J318" s="76"/>
      <c r="K318" s="588"/>
      <c r="L318" s="31"/>
      <c r="M318" s="31"/>
      <c r="N318" s="31"/>
      <c r="O318" s="31"/>
      <c r="P318" s="31"/>
      <c r="Q318" s="31"/>
      <c r="R318" s="31"/>
      <c r="S318" s="31"/>
      <c r="T318" s="31"/>
      <c r="U318" s="31"/>
      <c r="V318" s="31"/>
    </row>
    <row r="319" spans="2:34" s="27" customFormat="1">
      <c r="B319" s="10"/>
      <c r="C319" s="10">
        <v>3</v>
      </c>
      <c r="D319" s="305"/>
      <c r="E319" s="305"/>
      <c r="F319" s="305"/>
      <c r="G319" s="305"/>
      <c r="H319" s="305"/>
      <c r="I319" s="305"/>
      <c r="J319" s="76"/>
      <c r="K319" s="588"/>
      <c r="L319" s="31"/>
      <c r="M319" s="31"/>
      <c r="N319" s="31"/>
      <c r="O319" s="31"/>
      <c r="P319" s="31"/>
      <c r="Q319" s="31"/>
      <c r="R319" s="31"/>
      <c r="S319" s="31"/>
      <c r="T319" s="31"/>
      <c r="U319" s="31"/>
      <c r="V319" s="31"/>
    </row>
    <row r="320" spans="2:34">
      <c r="B320" s="10"/>
      <c r="C320" s="10">
        <v>4</v>
      </c>
      <c r="D320" s="305"/>
      <c r="E320" s="305"/>
      <c r="F320" s="305"/>
      <c r="G320" s="305"/>
      <c r="H320" s="305"/>
      <c r="J320" s="76"/>
      <c r="K320" s="169"/>
      <c r="L320" s="305"/>
      <c r="M320" s="305"/>
      <c r="N320" s="305"/>
      <c r="W320" s="306"/>
      <c r="X320" s="306"/>
      <c r="Y320" s="306"/>
      <c r="Z320" s="306"/>
      <c r="AA320" s="306"/>
      <c r="AB320" s="306"/>
      <c r="AC320" s="306"/>
      <c r="AD320" s="306"/>
      <c r="AE320" s="306"/>
      <c r="AF320" s="306"/>
      <c r="AG320" s="306"/>
      <c r="AH320" s="306"/>
    </row>
    <row r="321" spans="2:22" s="27" customFormat="1">
      <c r="B321" s="10"/>
      <c r="C321" s="10">
        <v>5</v>
      </c>
      <c r="D321" s="305"/>
      <c r="E321" s="305"/>
      <c r="F321" s="305"/>
      <c r="G321" s="305"/>
      <c r="H321" s="305"/>
      <c r="I321" s="305"/>
      <c r="J321" s="84"/>
      <c r="K321" s="592"/>
      <c r="L321" s="31"/>
      <c r="M321" s="31"/>
      <c r="N321" s="31"/>
      <c r="O321" s="31"/>
      <c r="P321" s="31"/>
      <c r="Q321" s="31"/>
      <c r="R321" s="31"/>
      <c r="S321" s="31"/>
      <c r="T321" s="31"/>
      <c r="U321" s="31"/>
      <c r="V321" s="31"/>
    </row>
    <row r="322" spans="2:22" s="27" customFormat="1">
      <c r="B322" s="10"/>
      <c r="C322" s="10">
        <v>6</v>
      </c>
      <c r="D322" s="305"/>
      <c r="E322" s="305"/>
      <c r="F322" s="305"/>
      <c r="G322" s="305"/>
      <c r="H322" s="305"/>
      <c r="I322" s="305"/>
      <c r="J322" s="84"/>
      <c r="K322" s="592"/>
      <c r="L322" s="31"/>
      <c r="M322" s="31"/>
      <c r="N322" s="31"/>
      <c r="O322" s="31"/>
      <c r="P322" s="31"/>
      <c r="Q322" s="31"/>
      <c r="R322" s="31"/>
      <c r="S322" s="31"/>
      <c r="T322" s="31"/>
      <c r="U322" s="31"/>
      <c r="V322" s="31"/>
    </row>
    <row r="323" spans="2:22" s="27" customFormat="1">
      <c r="B323" s="10"/>
      <c r="C323" s="10">
        <v>7</v>
      </c>
      <c r="D323" s="305"/>
      <c r="E323" s="305"/>
      <c r="F323" s="305"/>
      <c r="G323" s="305"/>
      <c r="H323" s="305"/>
      <c r="I323" s="305"/>
      <c r="J323" s="76"/>
      <c r="K323" s="593"/>
      <c r="L323" s="31"/>
      <c r="M323" s="31"/>
      <c r="N323" s="31"/>
      <c r="O323" s="31"/>
      <c r="P323" s="31"/>
      <c r="Q323" s="31"/>
      <c r="R323" s="31"/>
      <c r="S323" s="31"/>
      <c r="T323" s="31"/>
      <c r="U323" s="31"/>
      <c r="V323" s="31"/>
    </row>
    <row r="324" spans="2:22" s="27" customFormat="1">
      <c r="B324" s="10"/>
      <c r="C324" s="10">
        <v>8</v>
      </c>
      <c r="D324" s="305"/>
      <c r="E324" s="305"/>
      <c r="F324" s="305"/>
      <c r="G324" s="305"/>
      <c r="H324" s="305"/>
      <c r="I324" s="305"/>
      <c r="J324" s="76"/>
      <c r="K324" s="592"/>
      <c r="L324" s="31"/>
      <c r="M324" s="31"/>
      <c r="N324" s="31"/>
      <c r="O324" s="31"/>
      <c r="P324" s="31"/>
      <c r="Q324" s="31"/>
      <c r="R324" s="31"/>
      <c r="S324" s="31"/>
      <c r="T324" s="31"/>
      <c r="U324" s="31"/>
      <c r="V324" s="31"/>
    </row>
    <row r="325" spans="2:22" s="27" customFormat="1">
      <c r="B325" s="10"/>
      <c r="C325" s="10">
        <v>9</v>
      </c>
      <c r="D325" s="305"/>
      <c r="E325" s="305"/>
      <c r="F325" s="305"/>
      <c r="G325" s="305"/>
      <c r="H325" s="305"/>
      <c r="I325" s="305"/>
      <c r="J325" s="84"/>
      <c r="K325" s="592"/>
      <c r="L325" s="31"/>
      <c r="M325" s="31"/>
      <c r="N325" s="31"/>
      <c r="O325" s="31"/>
      <c r="P325" s="31"/>
      <c r="Q325" s="31"/>
      <c r="R325" s="31"/>
      <c r="S325" s="31"/>
      <c r="T325" s="31"/>
      <c r="U325" s="31"/>
      <c r="V325" s="31"/>
    </row>
    <row r="326" spans="2:22" s="27" customFormat="1">
      <c r="B326" s="10"/>
      <c r="C326" s="10">
        <v>10</v>
      </c>
      <c r="D326" s="305"/>
      <c r="E326" s="305"/>
      <c r="F326" s="305"/>
      <c r="G326" s="305"/>
      <c r="H326" s="305"/>
      <c r="I326" s="305"/>
      <c r="J326" s="84"/>
      <c r="K326" s="592"/>
      <c r="L326" s="31"/>
      <c r="M326" s="31"/>
      <c r="N326" s="31"/>
      <c r="O326" s="31"/>
      <c r="P326" s="31"/>
      <c r="Q326" s="31"/>
      <c r="R326" s="31"/>
      <c r="S326" s="31"/>
      <c r="T326" s="31"/>
      <c r="U326" s="31"/>
      <c r="V326" s="31"/>
    </row>
    <row r="327" spans="2:22" s="27" customFormat="1">
      <c r="B327" s="10"/>
      <c r="C327" s="10">
        <v>11</v>
      </c>
      <c r="D327" s="305"/>
      <c r="E327" s="305"/>
      <c r="F327" s="305"/>
      <c r="G327" s="305"/>
      <c r="H327" s="305"/>
      <c r="I327" s="305"/>
      <c r="J327" s="76"/>
      <c r="K327" s="593"/>
      <c r="L327" s="31"/>
      <c r="M327" s="31"/>
      <c r="N327" s="31"/>
      <c r="O327" s="31"/>
      <c r="P327" s="31"/>
      <c r="Q327" s="31"/>
      <c r="R327" s="31"/>
      <c r="S327" s="31"/>
      <c r="T327" s="31"/>
      <c r="U327" s="31"/>
      <c r="V327" s="31"/>
    </row>
    <row r="328" spans="2:22" s="27" customFormat="1">
      <c r="B328" s="10"/>
      <c r="C328" s="10">
        <v>12</v>
      </c>
      <c r="D328" s="305"/>
      <c r="E328" s="305"/>
      <c r="F328" s="305"/>
      <c r="G328" s="305"/>
      <c r="H328" s="305"/>
      <c r="I328" s="305"/>
      <c r="J328" s="76"/>
      <c r="K328" s="592"/>
      <c r="L328" s="31"/>
      <c r="M328" s="31"/>
      <c r="N328" s="31"/>
      <c r="O328" s="31"/>
      <c r="P328" s="31"/>
      <c r="Q328" s="31"/>
      <c r="R328" s="31"/>
      <c r="S328" s="31"/>
      <c r="T328" s="31"/>
      <c r="U328" s="31"/>
      <c r="V328" s="31"/>
    </row>
    <row r="329" spans="2:22" s="27" customFormat="1">
      <c r="B329" s="10"/>
      <c r="C329" s="10">
        <v>13</v>
      </c>
      <c r="D329" s="305"/>
      <c r="E329" s="305"/>
      <c r="F329" s="305"/>
      <c r="G329" s="305"/>
      <c r="H329" s="305"/>
      <c r="I329" s="305"/>
      <c r="J329" s="84"/>
      <c r="K329" s="592"/>
      <c r="L329" s="31"/>
      <c r="M329" s="31"/>
      <c r="N329" s="31"/>
      <c r="O329" s="31"/>
      <c r="P329" s="31"/>
      <c r="Q329" s="31"/>
      <c r="R329" s="31"/>
      <c r="S329" s="31"/>
      <c r="T329" s="31"/>
      <c r="U329" s="31"/>
      <c r="V329" s="31"/>
    </row>
    <row r="330" spans="2:22" s="27" customFormat="1">
      <c r="B330" s="10"/>
      <c r="C330" s="10">
        <v>14</v>
      </c>
      <c r="D330" s="305"/>
      <c r="E330" s="305"/>
      <c r="F330" s="305"/>
      <c r="G330" s="305"/>
      <c r="H330" s="305"/>
      <c r="I330" s="305"/>
      <c r="J330" s="84"/>
      <c r="K330" s="592"/>
      <c r="L330" s="31"/>
      <c r="M330" s="31"/>
      <c r="N330" s="31"/>
      <c r="O330" s="31"/>
      <c r="P330" s="31"/>
      <c r="Q330" s="31"/>
      <c r="R330" s="31"/>
      <c r="S330" s="31"/>
      <c r="T330" s="31"/>
      <c r="U330" s="31"/>
      <c r="V330" s="31"/>
    </row>
    <row r="331" spans="2:22" s="27" customFormat="1">
      <c r="B331" s="10"/>
      <c r="C331" s="10">
        <v>15</v>
      </c>
      <c r="D331" s="305"/>
      <c r="E331" s="305"/>
      <c r="F331" s="305"/>
      <c r="G331" s="305"/>
      <c r="H331" s="305"/>
      <c r="I331" s="305"/>
      <c r="J331" s="76"/>
      <c r="K331" s="593"/>
      <c r="L331" s="31"/>
      <c r="M331" s="31"/>
      <c r="N331" s="31"/>
      <c r="O331" s="31"/>
      <c r="P331" s="31"/>
      <c r="Q331" s="31"/>
      <c r="R331" s="31"/>
      <c r="S331" s="31"/>
      <c r="T331" s="31"/>
      <c r="U331" s="31"/>
      <c r="V331" s="31"/>
    </row>
    <row r="332" spans="2:22" s="27" customFormat="1">
      <c r="B332" s="10"/>
      <c r="C332" s="10">
        <v>16</v>
      </c>
      <c r="D332" s="305"/>
      <c r="E332" s="305"/>
      <c r="F332" s="305"/>
      <c r="G332" s="305"/>
      <c r="H332" s="305"/>
      <c r="I332" s="305"/>
      <c r="J332" s="76"/>
      <c r="K332" s="592"/>
      <c r="L332" s="31"/>
      <c r="M332" s="31"/>
      <c r="N332" s="31"/>
      <c r="O332" s="31"/>
      <c r="P332" s="31"/>
      <c r="Q332" s="31"/>
      <c r="R332" s="31"/>
      <c r="S332" s="31"/>
      <c r="T332" s="31"/>
      <c r="U332" s="31"/>
      <c r="V332" s="31"/>
    </row>
    <row r="333" spans="2:22" s="27" customFormat="1">
      <c r="B333" s="10"/>
      <c r="C333" s="10">
        <v>17</v>
      </c>
      <c r="D333" s="305"/>
      <c r="E333" s="305"/>
      <c r="F333" s="305"/>
      <c r="G333" s="305"/>
      <c r="H333" s="305"/>
      <c r="I333" s="305"/>
      <c r="J333" s="84"/>
      <c r="K333" s="592"/>
      <c r="L333" s="31"/>
      <c r="M333" s="31"/>
      <c r="N333" s="31"/>
      <c r="O333" s="31"/>
      <c r="P333" s="31"/>
      <c r="Q333" s="31"/>
      <c r="R333" s="31"/>
      <c r="S333" s="31"/>
      <c r="T333" s="31"/>
      <c r="U333" s="31"/>
      <c r="V333" s="31"/>
    </row>
    <row r="334" spans="2:22" s="27" customFormat="1">
      <c r="B334" s="10"/>
      <c r="C334" s="10">
        <v>18</v>
      </c>
      <c r="D334" s="305"/>
      <c r="E334" s="305"/>
      <c r="F334" s="305"/>
      <c r="G334" s="305"/>
      <c r="H334" s="305"/>
      <c r="I334" s="305"/>
      <c r="J334" s="84"/>
      <c r="K334" s="592"/>
      <c r="L334" s="31"/>
      <c r="M334" s="31"/>
      <c r="N334" s="31"/>
      <c r="O334" s="31"/>
      <c r="P334" s="31"/>
      <c r="Q334" s="31"/>
      <c r="R334" s="31"/>
      <c r="S334" s="31"/>
      <c r="T334" s="31"/>
      <c r="U334" s="31"/>
      <c r="V334" s="31"/>
    </row>
    <row r="335" spans="2:22" s="27" customFormat="1">
      <c r="B335" s="10"/>
      <c r="C335" s="10">
        <v>19</v>
      </c>
      <c r="D335" s="305"/>
      <c r="E335" s="305"/>
      <c r="F335" s="305"/>
      <c r="G335" s="305"/>
      <c r="H335" s="305"/>
      <c r="I335" s="305"/>
      <c r="J335" s="76"/>
      <c r="K335" s="593"/>
      <c r="L335" s="31"/>
      <c r="M335" s="31"/>
      <c r="N335" s="31"/>
      <c r="O335" s="31"/>
      <c r="P335" s="31"/>
      <c r="Q335" s="31"/>
      <c r="R335" s="31"/>
      <c r="S335" s="31"/>
      <c r="T335" s="31"/>
      <c r="U335" s="31"/>
      <c r="V335" s="31"/>
    </row>
    <row r="336" spans="2:22" s="27" customFormat="1">
      <c r="B336" s="10"/>
      <c r="C336" s="10">
        <v>20</v>
      </c>
      <c r="D336" s="305"/>
      <c r="E336" s="305"/>
      <c r="F336" s="305"/>
      <c r="G336" s="305"/>
      <c r="H336" s="305"/>
      <c r="I336" s="305"/>
      <c r="J336" s="76"/>
      <c r="K336" s="592"/>
      <c r="L336" s="31"/>
      <c r="M336" s="31"/>
      <c r="N336" s="31"/>
      <c r="O336" s="31"/>
      <c r="P336" s="31"/>
      <c r="Q336" s="31"/>
      <c r="R336" s="31"/>
      <c r="S336" s="31"/>
      <c r="T336" s="31"/>
      <c r="U336" s="31"/>
      <c r="V336" s="31"/>
    </row>
    <row r="337" spans="2:34" s="27" customFormat="1">
      <c r="B337" s="10"/>
      <c r="C337" s="10">
        <v>21</v>
      </c>
      <c r="D337" s="305"/>
      <c r="E337" s="305"/>
      <c r="F337" s="305"/>
      <c r="G337" s="305"/>
      <c r="H337" s="305"/>
      <c r="I337" s="305"/>
      <c r="J337" s="84"/>
      <c r="K337" s="592"/>
      <c r="L337" s="31"/>
      <c r="M337" s="31"/>
      <c r="N337" s="31"/>
      <c r="O337" s="31"/>
      <c r="P337" s="31"/>
      <c r="Q337" s="31"/>
      <c r="R337" s="31"/>
      <c r="S337" s="31"/>
      <c r="T337" s="31"/>
      <c r="U337" s="31"/>
      <c r="V337" s="31"/>
    </row>
    <row r="338" spans="2:34" s="27" customFormat="1">
      <c r="B338" s="10"/>
      <c r="C338" s="10">
        <v>22</v>
      </c>
      <c r="D338" s="305"/>
      <c r="E338" s="305"/>
      <c r="F338" s="305"/>
      <c r="G338" s="305"/>
      <c r="H338" s="305"/>
      <c r="I338" s="305"/>
      <c r="J338" s="594"/>
      <c r="K338" s="592"/>
      <c r="L338" s="31"/>
      <c r="M338" s="31"/>
      <c r="N338" s="31"/>
      <c r="O338" s="31"/>
      <c r="P338" s="31"/>
      <c r="Q338" s="31"/>
      <c r="R338" s="31"/>
      <c r="S338" s="31"/>
      <c r="T338" s="31"/>
      <c r="U338" s="31"/>
      <c r="V338" s="31"/>
    </row>
    <row r="339" spans="2:34" s="27" customFormat="1">
      <c r="B339" s="10">
        <v>16</v>
      </c>
      <c r="C339" s="10">
        <v>1</v>
      </c>
      <c r="D339" s="305"/>
      <c r="E339" s="305"/>
      <c r="F339" s="305"/>
      <c r="G339" s="305"/>
      <c r="H339" s="305"/>
      <c r="I339" s="305"/>
      <c r="J339" s="76"/>
      <c r="K339" s="588"/>
      <c r="L339" s="31"/>
      <c r="M339" s="31"/>
      <c r="N339" s="31"/>
      <c r="O339" s="31"/>
      <c r="P339" s="31"/>
      <c r="Q339" s="31"/>
      <c r="R339" s="31"/>
      <c r="S339" s="31"/>
      <c r="T339" s="31"/>
      <c r="U339" s="31"/>
      <c r="V339" s="31"/>
    </row>
    <row r="340" spans="2:34" s="27" customFormat="1">
      <c r="B340" s="10"/>
      <c r="C340" s="10">
        <v>2</v>
      </c>
      <c r="D340" s="305"/>
      <c r="E340" s="305"/>
      <c r="F340" s="305"/>
      <c r="G340" s="305"/>
      <c r="H340" s="305"/>
      <c r="I340" s="305"/>
      <c r="J340" s="76"/>
      <c r="K340" s="588"/>
      <c r="L340" s="31"/>
      <c r="M340" s="31"/>
      <c r="N340" s="31"/>
      <c r="O340" s="31"/>
      <c r="P340" s="31"/>
      <c r="Q340" s="31"/>
      <c r="R340" s="31"/>
      <c r="S340" s="31"/>
      <c r="T340" s="31"/>
      <c r="U340" s="31"/>
      <c r="V340" s="31"/>
    </row>
    <row r="341" spans="2:34" s="27" customFormat="1">
      <c r="B341" s="10"/>
      <c r="C341" s="10">
        <v>3</v>
      </c>
      <c r="D341" s="305"/>
      <c r="E341" s="305"/>
      <c r="F341" s="305"/>
      <c r="G341" s="305"/>
      <c r="H341" s="305"/>
      <c r="I341" s="305"/>
      <c r="J341" s="76"/>
      <c r="K341" s="588"/>
      <c r="L341" s="31"/>
      <c r="M341" s="31"/>
      <c r="N341" s="31"/>
      <c r="O341" s="31"/>
      <c r="P341" s="31"/>
      <c r="Q341" s="31"/>
      <c r="R341" s="31"/>
      <c r="S341" s="31"/>
      <c r="T341" s="31"/>
      <c r="U341" s="31"/>
      <c r="V341" s="31"/>
    </row>
    <row r="342" spans="2:34">
      <c r="B342" s="10"/>
      <c r="C342" s="10">
        <v>4</v>
      </c>
      <c r="D342" s="305"/>
      <c r="E342" s="305"/>
      <c r="F342" s="305"/>
      <c r="G342" s="305"/>
      <c r="H342" s="305"/>
      <c r="J342" s="76"/>
      <c r="K342" s="169"/>
      <c r="L342" s="305"/>
      <c r="M342" s="305"/>
      <c r="N342" s="305"/>
      <c r="W342" s="306"/>
      <c r="X342" s="306"/>
      <c r="Y342" s="306"/>
      <c r="Z342" s="306"/>
      <c r="AA342" s="306"/>
      <c r="AB342" s="306"/>
      <c r="AC342" s="306"/>
      <c r="AD342" s="306"/>
      <c r="AE342" s="306"/>
      <c r="AF342" s="306"/>
      <c r="AG342" s="306"/>
      <c r="AH342" s="306"/>
    </row>
    <row r="343" spans="2:34" s="27" customFormat="1">
      <c r="B343" s="10"/>
      <c r="C343" s="10">
        <v>5</v>
      </c>
      <c r="D343" s="305"/>
      <c r="E343" s="305"/>
      <c r="F343" s="305"/>
      <c r="G343" s="305"/>
      <c r="H343" s="305"/>
      <c r="I343" s="305"/>
      <c r="J343" s="84"/>
      <c r="K343" s="592"/>
      <c r="L343" s="31"/>
      <c r="M343" s="31"/>
      <c r="N343" s="31"/>
      <c r="O343" s="31"/>
      <c r="P343" s="31"/>
      <c r="Q343" s="31"/>
      <c r="R343" s="31"/>
      <c r="S343" s="31"/>
      <c r="T343" s="31"/>
      <c r="U343" s="31"/>
      <c r="V343" s="31"/>
    </row>
    <row r="344" spans="2:34" s="27" customFormat="1">
      <c r="B344" s="10"/>
      <c r="C344" s="10">
        <v>6</v>
      </c>
      <c r="D344" s="305"/>
      <c r="E344" s="305"/>
      <c r="F344" s="305"/>
      <c r="G344" s="305"/>
      <c r="H344" s="305"/>
      <c r="I344" s="305"/>
      <c r="J344" s="84"/>
      <c r="K344" s="592"/>
      <c r="L344" s="31"/>
      <c r="M344" s="31"/>
      <c r="N344" s="31"/>
      <c r="O344" s="31"/>
      <c r="P344" s="31"/>
      <c r="Q344" s="31"/>
      <c r="R344" s="31"/>
      <c r="S344" s="31"/>
      <c r="T344" s="31"/>
      <c r="U344" s="31"/>
      <c r="V344" s="31"/>
    </row>
    <row r="345" spans="2:34" s="27" customFormat="1">
      <c r="B345" s="10"/>
      <c r="C345" s="10">
        <v>7</v>
      </c>
      <c r="D345" s="305"/>
      <c r="E345" s="305"/>
      <c r="F345" s="305"/>
      <c r="G345" s="305"/>
      <c r="H345" s="305"/>
      <c r="I345" s="305"/>
      <c r="J345" s="76"/>
      <c r="K345" s="593"/>
      <c r="L345" s="31"/>
      <c r="M345" s="31"/>
      <c r="N345" s="31"/>
      <c r="O345" s="31"/>
      <c r="P345" s="31"/>
      <c r="Q345" s="31"/>
      <c r="R345" s="31"/>
      <c r="S345" s="31"/>
      <c r="T345" s="31"/>
      <c r="U345" s="31"/>
      <c r="V345" s="31"/>
    </row>
    <row r="346" spans="2:34" s="27" customFormat="1">
      <c r="B346" s="10"/>
      <c r="C346" s="10">
        <v>8</v>
      </c>
      <c r="D346" s="305"/>
      <c r="E346" s="305"/>
      <c r="F346" s="305"/>
      <c r="G346" s="305"/>
      <c r="H346" s="305"/>
      <c r="I346" s="305"/>
      <c r="J346" s="76"/>
      <c r="K346" s="592"/>
      <c r="L346" s="31"/>
      <c r="M346" s="31"/>
      <c r="N346" s="31"/>
      <c r="O346" s="31"/>
      <c r="P346" s="31"/>
      <c r="Q346" s="31"/>
      <c r="R346" s="31"/>
      <c r="S346" s="31"/>
      <c r="T346" s="31"/>
      <c r="U346" s="31"/>
      <c r="V346" s="31"/>
    </row>
    <row r="347" spans="2:34" s="27" customFormat="1">
      <c r="B347" s="10"/>
      <c r="C347" s="10">
        <v>9</v>
      </c>
      <c r="D347" s="305"/>
      <c r="E347" s="305"/>
      <c r="F347" s="305"/>
      <c r="G347" s="305"/>
      <c r="H347" s="305"/>
      <c r="I347" s="305"/>
      <c r="J347" s="84"/>
      <c r="K347" s="592"/>
      <c r="L347" s="31"/>
      <c r="M347" s="31"/>
      <c r="N347" s="31"/>
      <c r="O347" s="31"/>
      <c r="P347" s="31"/>
      <c r="Q347" s="31"/>
      <c r="R347" s="31"/>
      <c r="S347" s="31"/>
      <c r="T347" s="31"/>
      <c r="U347" s="31"/>
      <c r="V347" s="31"/>
    </row>
    <row r="348" spans="2:34" s="27" customFormat="1">
      <c r="B348" s="10"/>
      <c r="C348" s="10">
        <v>10</v>
      </c>
      <c r="D348" s="305"/>
      <c r="E348" s="305"/>
      <c r="F348" s="305"/>
      <c r="G348" s="305"/>
      <c r="H348" s="305"/>
      <c r="I348" s="305"/>
      <c r="J348" s="84"/>
      <c r="K348" s="592"/>
      <c r="L348" s="31"/>
      <c r="M348" s="31"/>
      <c r="N348" s="31"/>
      <c r="O348" s="31"/>
      <c r="P348" s="31"/>
      <c r="Q348" s="31"/>
      <c r="R348" s="31"/>
      <c r="S348" s="31"/>
      <c r="T348" s="31"/>
      <c r="U348" s="31"/>
      <c r="V348" s="31"/>
    </row>
    <row r="349" spans="2:34" s="27" customFormat="1">
      <c r="B349" s="10"/>
      <c r="C349" s="10">
        <v>11</v>
      </c>
      <c r="D349" s="305"/>
      <c r="E349" s="305"/>
      <c r="F349" s="305"/>
      <c r="G349" s="305"/>
      <c r="H349" s="305"/>
      <c r="I349" s="305"/>
      <c r="J349" s="76"/>
      <c r="K349" s="593"/>
      <c r="L349" s="31"/>
      <c r="M349" s="31"/>
      <c r="N349" s="31"/>
      <c r="O349" s="31"/>
      <c r="P349" s="31"/>
      <c r="Q349" s="31"/>
      <c r="R349" s="31"/>
      <c r="S349" s="31"/>
      <c r="T349" s="31"/>
      <c r="U349" s="31"/>
      <c r="V349" s="31"/>
    </row>
    <row r="350" spans="2:34" s="27" customFormat="1">
      <c r="B350" s="10"/>
      <c r="C350" s="10">
        <v>12</v>
      </c>
      <c r="D350" s="305"/>
      <c r="E350" s="305"/>
      <c r="F350" s="305"/>
      <c r="G350" s="305"/>
      <c r="H350" s="305"/>
      <c r="I350" s="305"/>
      <c r="J350" s="76"/>
      <c r="K350" s="592"/>
      <c r="L350" s="31"/>
      <c r="M350" s="31"/>
      <c r="N350" s="31"/>
      <c r="O350" s="31"/>
      <c r="P350" s="31"/>
      <c r="Q350" s="31"/>
      <c r="R350" s="31"/>
      <c r="S350" s="31"/>
      <c r="T350" s="31"/>
      <c r="U350" s="31"/>
      <c r="V350" s="31"/>
    </row>
    <row r="351" spans="2:34" s="27" customFormat="1">
      <c r="B351" s="10"/>
      <c r="C351" s="10">
        <v>13</v>
      </c>
      <c r="D351" s="305"/>
      <c r="E351" s="305"/>
      <c r="F351" s="305"/>
      <c r="G351" s="305"/>
      <c r="H351" s="305"/>
      <c r="I351" s="305"/>
      <c r="J351" s="84"/>
      <c r="K351" s="592"/>
      <c r="L351" s="31"/>
      <c r="M351" s="31"/>
      <c r="N351" s="31"/>
      <c r="O351" s="31"/>
      <c r="P351" s="31"/>
      <c r="Q351" s="31"/>
      <c r="R351" s="31"/>
      <c r="S351" s="31"/>
      <c r="T351" s="31"/>
      <c r="U351" s="31"/>
      <c r="V351" s="31"/>
    </row>
    <row r="352" spans="2:34" s="27" customFormat="1">
      <c r="B352" s="10"/>
      <c r="C352" s="10">
        <v>14</v>
      </c>
      <c r="D352" s="305"/>
      <c r="E352" s="305"/>
      <c r="F352" s="305"/>
      <c r="G352" s="305"/>
      <c r="H352" s="305"/>
      <c r="I352" s="305"/>
      <c r="J352" s="84"/>
      <c r="K352" s="592"/>
      <c r="L352" s="31"/>
      <c r="M352" s="31"/>
      <c r="N352" s="31"/>
      <c r="O352" s="31"/>
      <c r="P352" s="31"/>
      <c r="Q352" s="31"/>
      <c r="R352" s="31"/>
      <c r="S352" s="31"/>
      <c r="T352" s="31"/>
      <c r="U352" s="31"/>
      <c r="V352" s="31"/>
    </row>
    <row r="353" spans="2:34" s="27" customFormat="1">
      <c r="B353" s="10"/>
      <c r="C353" s="10">
        <v>15</v>
      </c>
      <c r="D353" s="305"/>
      <c r="E353" s="305"/>
      <c r="F353" s="305"/>
      <c r="G353" s="305"/>
      <c r="H353" s="305"/>
      <c r="I353" s="305"/>
      <c r="J353" s="76"/>
      <c r="K353" s="593"/>
      <c r="L353" s="31"/>
      <c r="M353" s="31"/>
      <c r="N353" s="31"/>
      <c r="O353" s="31"/>
      <c r="P353" s="31"/>
      <c r="Q353" s="31"/>
      <c r="R353" s="31"/>
      <c r="S353" s="31"/>
      <c r="T353" s="31"/>
      <c r="U353" s="31"/>
      <c r="V353" s="31"/>
    </row>
    <row r="354" spans="2:34" s="27" customFormat="1">
      <c r="B354" s="10"/>
      <c r="C354" s="10">
        <v>16</v>
      </c>
      <c r="D354" s="305"/>
      <c r="E354" s="305"/>
      <c r="F354" s="305"/>
      <c r="G354" s="305"/>
      <c r="H354" s="305"/>
      <c r="I354" s="305"/>
      <c r="J354" s="76"/>
      <c r="K354" s="592"/>
      <c r="L354" s="31"/>
      <c r="M354" s="31"/>
      <c r="N354" s="31"/>
      <c r="O354" s="31"/>
      <c r="P354" s="31"/>
      <c r="Q354" s="31"/>
      <c r="R354" s="31"/>
      <c r="S354" s="31"/>
      <c r="T354" s="31"/>
      <c r="U354" s="31"/>
      <c r="V354" s="31"/>
    </row>
    <row r="355" spans="2:34" s="27" customFormat="1">
      <c r="B355" s="10"/>
      <c r="C355" s="10">
        <v>17</v>
      </c>
      <c r="D355" s="305"/>
      <c r="E355" s="305"/>
      <c r="F355" s="305"/>
      <c r="G355" s="305"/>
      <c r="H355" s="305"/>
      <c r="I355" s="305"/>
      <c r="J355" s="84"/>
      <c r="K355" s="592"/>
      <c r="L355" s="31"/>
      <c r="M355" s="31"/>
      <c r="N355" s="31"/>
      <c r="O355" s="31"/>
      <c r="P355" s="31"/>
      <c r="Q355" s="31"/>
      <c r="R355" s="31"/>
      <c r="S355" s="31"/>
      <c r="T355" s="31"/>
      <c r="U355" s="31"/>
      <c r="V355" s="31"/>
    </row>
    <row r="356" spans="2:34" s="27" customFormat="1">
      <c r="B356" s="10"/>
      <c r="C356" s="10">
        <v>18</v>
      </c>
      <c r="D356" s="305"/>
      <c r="E356" s="305"/>
      <c r="F356" s="305"/>
      <c r="G356" s="305"/>
      <c r="H356" s="305"/>
      <c r="I356" s="305"/>
      <c r="J356" s="84"/>
      <c r="K356" s="592"/>
      <c r="L356" s="31"/>
      <c r="M356" s="31"/>
      <c r="N356" s="31"/>
      <c r="O356" s="31"/>
      <c r="P356" s="31"/>
      <c r="Q356" s="31"/>
      <c r="R356" s="31"/>
      <c r="S356" s="31"/>
      <c r="T356" s="31"/>
      <c r="U356" s="31"/>
      <c r="V356" s="31"/>
    </row>
    <row r="357" spans="2:34" s="27" customFormat="1">
      <c r="B357" s="10"/>
      <c r="C357" s="10">
        <v>19</v>
      </c>
      <c r="D357" s="305"/>
      <c r="E357" s="305"/>
      <c r="F357" s="305"/>
      <c r="G357" s="305"/>
      <c r="H357" s="305"/>
      <c r="I357" s="305"/>
      <c r="J357" s="76"/>
      <c r="K357" s="593"/>
      <c r="L357" s="31"/>
      <c r="M357" s="31"/>
      <c r="N357" s="31"/>
      <c r="O357" s="31"/>
      <c r="P357" s="31"/>
      <c r="Q357" s="31"/>
      <c r="R357" s="31"/>
      <c r="S357" s="31"/>
      <c r="T357" s="31"/>
      <c r="U357" s="31"/>
      <c r="V357" s="31"/>
    </row>
    <row r="358" spans="2:34" s="27" customFormat="1">
      <c r="B358" s="10"/>
      <c r="C358" s="10">
        <v>20</v>
      </c>
      <c r="D358" s="305"/>
      <c r="E358" s="305"/>
      <c r="F358" s="305"/>
      <c r="G358" s="305"/>
      <c r="H358" s="305"/>
      <c r="I358" s="305"/>
      <c r="J358" s="76"/>
      <c r="K358" s="592"/>
      <c r="L358" s="31"/>
      <c r="M358" s="31"/>
      <c r="N358" s="31"/>
      <c r="O358" s="31"/>
      <c r="P358" s="31"/>
      <c r="Q358" s="31"/>
      <c r="R358" s="31"/>
      <c r="S358" s="31"/>
      <c r="T358" s="31"/>
      <c r="U358" s="31"/>
      <c r="V358" s="31"/>
    </row>
    <row r="359" spans="2:34" s="27" customFormat="1">
      <c r="B359" s="10"/>
      <c r="C359" s="10">
        <v>21</v>
      </c>
      <c r="D359" s="305"/>
      <c r="E359" s="305"/>
      <c r="F359" s="305"/>
      <c r="G359" s="305"/>
      <c r="H359" s="305"/>
      <c r="I359" s="305"/>
      <c r="J359" s="84"/>
      <c r="K359" s="592"/>
      <c r="L359" s="31"/>
      <c r="M359" s="31"/>
      <c r="N359" s="31"/>
      <c r="O359" s="31"/>
      <c r="P359" s="31"/>
      <c r="Q359" s="31"/>
      <c r="R359" s="31"/>
      <c r="S359" s="31"/>
      <c r="T359" s="31"/>
      <c r="U359" s="31"/>
      <c r="V359" s="31"/>
    </row>
    <row r="360" spans="2:34" s="27" customFormat="1">
      <c r="B360" s="10"/>
      <c r="C360" s="10">
        <v>22</v>
      </c>
      <c r="D360" s="305"/>
      <c r="E360" s="305"/>
      <c r="F360" s="305"/>
      <c r="G360" s="305"/>
      <c r="H360" s="305"/>
      <c r="I360" s="305"/>
      <c r="J360" s="594"/>
      <c r="K360" s="592"/>
      <c r="L360" s="31"/>
      <c r="M360" s="31"/>
      <c r="N360" s="31"/>
      <c r="O360" s="31"/>
      <c r="P360" s="31"/>
      <c r="Q360" s="31"/>
      <c r="R360" s="31"/>
      <c r="S360" s="31"/>
      <c r="T360" s="31"/>
      <c r="U360" s="31"/>
      <c r="V360" s="31"/>
    </row>
    <row r="361" spans="2:34" s="27" customFormat="1">
      <c r="B361" s="10">
        <v>17</v>
      </c>
      <c r="C361" s="10">
        <v>1</v>
      </c>
      <c r="D361" s="305"/>
      <c r="E361" s="305"/>
      <c r="F361" s="305"/>
      <c r="G361" s="305"/>
      <c r="H361" s="305"/>
      <c r="I361" s="305"/>
      <c r="J361" s="76"/>
      <c r="K361" s="588"/>
      <c r="L361" s="31"/>
      <c r="M361" s="31"/>
      <c r="N361" s="31"/>
      <c r="O361" s="31"/>
      <c r="P361" s="31"/>
      <c r="Q361" s="31"/>
      <c r="R361" s="31"/>
      <c r="S361" s="31"/>
      <c r="T361" s="31"/>
      <c r="U361" s="31"/>
      <c r="V361" s="31"/>
    </row>
    <row r="362" spans="2:34" s="27" customFormat="1">
      <c r="B362" s="10"/>
      <c r="C362" s="10">
        <v>2</v>
      </c>
      <c r="D362" s="305"/>
      <c r="E362" s="305"/>
      <c r="F362" s="305"/>
      <c r="G362" s="305"/>
      <c r="H362" s="305"/>
      <c r="I362" s="305"/>
      <c r="J362" s="76"/>
      <c r="K362" s="588"/>
      <c r="L362" s="31"/>
      <c r="M362" s="31"/>
      <c r="N362" s="31"/>
      <c r="O362" s="31"/>
      <c r="P362" s="31"/>
      <c r="Q362" s="31"/>
      <c r="R362" s="31"/>
      <c r="S362" s="31"/>
      <c r="T362" s="31"/>
      <c r="U362" s="31"/>
      <c r="V362" s="31"/>
    </row>
    <row r="363" spans="2:34" s="27" customFormat="1">
      <c r="B363" s="10"/>
      <c r="C363" s="10">
        <v>3</v>
      </c>
      <c r="D363" s="305"/>
      <c r="E363" s="305"/>
      <c r="F363" s="305"/>
      <c r="G363" s="305"/>
      <c r="H363" s="305"/>
      <c r="I363" s="305"/>
      <c r="J363" s="76"/>
      <c r="K363" s="588"/>
      <c r="L363" s="31"/>
      <c r="M363" s="31"/>
      <c r="N363" s="31"/>
      <c r="O363" s="31"/>
      <c r="P363" s="31"/>
      <c r="Q363" s="31"/>
      <c r="R363" s="31"/>
      <c r="S363" s="31"/>
      <c r="T363" s="31"/>
      <c r="U363" s="31"/>
      <c r="V363" s="31"/>
    </row>
    <row r="364" spans="2:34">
      <c r="B364" s="10"/>
      <c r="C364" s="10">
        <v>4</v>
      </c>
      <c r="D364" s="305"/>
      <c r="E364" s="305"/>
      <c r="F364" s="305"/>
      <c r="G364" s="305"/>
      <c r="H364" s="305"/>
      <c r="J364" s="76"/>
      <c r="K364" s="169"/>
      <c r="L364" s="305"/>
      <c r="M364" s="305"/>
      <c r="N364" s="305"/>
      <c r="W364" s="306"/>
      <c r="X364" s="306"/>
      <c r="Y364" s="306"/>
      <c r="Z364" s="306"/>
      <c r="AA364" s="306"/>
      <c r="AB364" s="306"/>
      <c r="AC364" s="306"/>
      <c r="AD364" s="306"/>
      <c r="AE364" s="306"/>
      <c r="AF364" s="306"/>
      <c r="AG364" s="306"/>
      <c r="AH364" s="306"/>
    </row>
    <row r="365" spans="2:34" s="27" customFormat="1">
      <c r="B365" s="10"/>
      <c r="C365" s="10">
        <v>5</v>
      </c>
      <c r="D365" s="305"/>
      <c r="E365" s="305"/>
      <c r="F365" s="305"/>
      <c r="G365" s="305"/>
      <c r="H365" s="305"/>
      <c r="I365" s="305"/>
      <c r="J365" s="84"/>
      <c r="K365" s="592"/>
      <c r="L365" s="31"/>
      <c r="M365" s="31"/>
      <c r="N365" s="31"/>
      <c r="O365" s="31"/>
      <c r="P365" s="31"/>
      <c r="Q365" s="31"/>
      <c r="R365" s="31"/>
      <c r="S365" s="31"/>
      <c r="T365" s="31"/>
      <c r="U365" s="31"/>
      <c r="V365" s="31"/>
    </row>
    <row r="366" spans="2:34" s="27" customFormat="1">
      <c r="B366" s="10"/>
      <c r="C366" s="10">
        <v>6</v>
      </c>
      <c r="D366" s="305"/>
      <c r="E366" s="305"/>
      <c r="F366" s="305"/>
      <c r="G366" s="305"/>
      <c r="H366" s="305"/>
      <c r="I366" s="305"/>
      <c r="J366" s="84"/>
      <c r="K366" s="592"/>
      <c r="L366" s="31"/>
      <c r="M366" s="31"/>
      <c r="N366" s="31"/>
      <c r="O366" s="31"/>
      <c r="P366" s="31"/>
      <c r="Q366" s="31"/>
      <c r="R366" s="31"/>
      <c r="S366" s="31"/>
      <c r="T366" s="31"/>
      <c r="U366" s="31"/>
      <c r="V366" s="31"/>
    </row>
    <row r="367" spans="2:34" s="27" customFormat="1">
      <c r="B367" s="10"/>
      <c r="C367" s="10">
        <v>7</v>
      </c>
      <c r="D367" s="305"/>
      <c r="E367" s="305"/>
      <c r="F367" s="305"/>
      <c r="G367" s="305"/>
      <c r="H367" s="305"/>
      <c r="I367" s="305"/>
      <c r="J367" s="76"/>
      <c r="K367" s="593"/>
      <c r="L367" s="31"/>
      <c r="M367" s="31"/>
      <c r="N367" s="31"/>
      <c r="O367" s="31"/>
      <c r="P367" s="31"/>
      <c r="Q367" s="31"/>
      <c r="R367" s="31"/>
      <c r="S367" s="31"/>
      <c r="T367" s="31"/>
      <c r="U367" s="31"/>
      <c r="V367" s="31"/>
    </row>
    <row r="368" spans="2:34" s="27" customFormat="1">
      <c r="B368" s="10"/>
      <c r="C368" s="10">
        <v>8</v>
      </c>
      <c r="D368" s="305"/>
      <c r="E368" s="305"/>
      <c r="F368" s="305"/>
      <c r="G368" s="305"/>
      <c r="H368" s="305"/>
      <c r="I368" s="305"/>
      <c r="J368" s="76"/>
      <c r="K368" s="592"/>
      <c r="L368" s="31"/>
      <c r="M368" s="31"/>
      <c r="N368" s="31"/>
      <c r="O368" s="31"/>
      <c r="P368" s="31"/>
      <c r="Q368" s="31"/>
      <c r="R368" s="31"/>
      <c r="S368" s="31"/>
      <c r="T368" s="31"/>
      <c r="U368" s="31"/>
      <c r="V368" s="31"/>
    </row>
    <row r="369" spans="2:22" s="27" customFormat="1">
      <c r="B369" s="10"/>
      <c r="C369" s="10">
        <v>9</v>
      </c>
      <c r="D369" s="305"/>
      <c r="E369" s="305"/>
      <c r="F369" s="305"/>
      <c r="G369" s="305"/>
      <c r="H369" s="305"/>
      <c r="I369" s="305"/>
      <c r="J369" s="84"/>
      <c r="K369" s="592"/>
      <c r="L369" s="31"/>
      <c r="M369" s="31"/>
      <c r="N369" s="31"/>
      <c r="O369" s="31"/>
      <c r="P369" s="31"/>
      <c r="Q369" s="31"/>
      <c r="R369" s="31"/>
      <c r="S369" s="31"/>
      <c r="T369" s="31"/>
      <c r="U369" s="31"/>
      <c r="V369" s="31"/>
    </row>
    <row r="370" spans="2:22" s="27" customFormat="1">
      <c r="B370" s="10"/>
      <c r="C370" s="10">
        <v>10</v>
      </c>
      <c r="D370" s="305"/>
      <c r="E370" s="305"/>
      <c r="F370" s="305"/>
      <c r="G370" s="305"/>
      <c r="H370" s="305"/>
      <c r="I370" s="305"/>
      <c r="J370" s="84"/>
      <c r="K370" s="592"/>
      <c r="L370" s="31"/>
      <c r="M370" s="31"/>
      <c r="N370" s="31"/>
      <c r="O370" s="31"/>
      <c r="P370" s="31"/>
      <c r="Q370" s="31"/>
      <c r="R370" s="31"/>
      <c r="S370" s="31"/>
      <c r="T370" s="31"/>
      <c r="U370" s="31"/>
      <c r="V370" s="31"/>
    </row>
    <row r="371" spans="2:22" s="27" customFormat="1">
      <c r="B371" s="10"/>
      <c r="C371" s="10">
        <v>11</v>
      </c>
      <c r="D371" s="305"/>
      <c r="E371" s="305"/>
      <c r="F371" s="305"/>
      <c r="G371" s="305"/>
      <c r="H371" s="305"/>
      <c r="I371" s="305"/>
      <c r="J371" s="76"/>
      <c r="K371" s="593"/>
      <c r="L371" s="31"/>
      <c r="M371" s="31"/>
      <c r="N371" s="31"/>
      <c r="O371" s="31"/>
      <c r="P371" s="31"/>
      <c r="Q371" s="31"/>
      <c r="R371" s="31"/>
      <c r="S371" s="31"/>
      <c r="T371" s="31"/>
      <c r="U371" s="31"/>
      <c r="V371" s="31"/>
    </row>
    <row r="372" spans="2:22" s="27" customFormat="1">
      <c r="B372" s="10"/>
      <c r="C372" s="10">
        <v>12</v>
      </c>
      <c r="D372" s="305"/>
      <c r="E372" s="305"/>
      <c r="F372" s="305"/>
      <c r="G372" s="305"/>
      <c r="H372" s="305"/>
      <c r="I372" s="305"/>
      <c r="J372" s="76"/>
      <c r="K372" s="592"/>
      <c r="L372" s="31"/>
      <c r="M372" s="31"/>
      <c r="N372" s="31"/>
      <c r="O372" s="31"/>
      <c r="P372" s="31"/>
      <c r="Q372" s="31"/>
      <c r="R372" s="31"/>
      <c r="S372" s="31"/>
      <c r="T372" s="31"/>
      <c r="U372" s="31"/>
      <c r="V372" s="31"/>
    </row>
    <row r="373" spans="2:22" s="27" customFormat="1">
      <c r="B373" s="10"/>
      <c r="C373" s="10">
        <v>13</v>
      </c>
      <c r="D373" s="305"/>
      <c r="E373" s="305"/>
      <c r="F373" s="305"/>
      <c r="G373" s="305"/>
      <c r="H373" s="305"/>
      <c r="I373" s="305"/>
      <c r="J373" s="84"/>
      <c r="K373" s="592"/>
      <c r="L373" s="31"/>
      <c r="M373" s="31"/>
      <c r="N373" s="31"/>
      <c r="O373" s="31"/>
      <c r="P373" s="31"/>
      <c r="Q373" s="31"/>
      <c r="R373" s="31"/>
      <c r="S373" s="31"/>
      <c r="T373" s="31"/>
      <c r="U373" s="31"/>
      <c r="V373" s="31"/>
    </row>
    <row r="374" spans="2:22" s="27" customFormat="1">
      <c r="B374" s="10"/>
      <c r="C374" s="10">
        <v>14</v>
      </c>
      <c r="D374" s="305"/>
      <c r="E374" s="305"/>
      <c r="F374" s="305"/>
      <c r="G374" s="305"/>
      <c r="H374" s="305"/>
      <c r="I374" s="305"/>
      <c r="J374" s="84"/>
      <c r="K374" s="592"/>
      <c r="L374" s="31"/>
      <c r="M374" s="31"/>
      <c r="N374" s="31"/>
      <c r="O374" s="31"/>
      <c r="P374" s="31"/>
      <c r="Q374" s="31"/>
      <c r="R374" s="31"/>
      <c r="S374" s="31"/>
      <c r="T374" s="31"/>
      <c r="U374" s="31"/>
      <c r="V374" s="31"/>
    </row>
    <row r="375" spans="2:22" s="27" customFormat="1">
      <c r="B375" s="10"/>
      <c r="C375" s="10">
        <v>15</v>
      </c>
      <c r="D375" s="305"/>
      <c r="E375" s="305"/>
      <c r="F375" s="305"/>
      <c r="G375" s="305"/>
      <c r="H375" s="305"/>
      <c r="I375" s="305"/>
      <c r="J375" s="76"/>
      <c r="K375" s="593"/>
      <c r="L375" s="31"/>
      <c r="M375" s="31"/>
      <c r="N375" s="31"/>
      <c r="O375" s="31"/>
      <c r="P375" s="31"/>
      <c r="Q375" s="31"/>
      <c r="R375" s="31"/>
      <c r="S375" s="31"/>
      <c r="T375" s="31"/>
      <c r="U375" s="31"/>
      <c r="V375" s="31"/>
    </row>
    <row r="376" spans="2:22" s="27" customFormat="1">
      <c r="B376" s="10"/>
      <c r="C376" s="10">
        <v>16</v>
      </c>
      <c r="D376" s="305"/>
      <c r="E376" s="305"/>
      <c r="F376" s="305"/>
      <c r="G376" s="305"/>
      <c r="H376" s="305"/>
      <c r="I376" s="305"/>
      <c r="J376" s="76"/>
      <c r="K376" s="592"/>
      <c r="L376" s="31"/>
      <c r="M376" s="31"/>
      <c r="N376" s="31"/>
      <c r="O376" s="31"/>
      <c r="P376" s="31"/>
      <c r="Q376" s="31"/>
      <c r="R376" s="31"/>
      <c r="S376" s="31"/>
      <c r="T376" s="31"/>
      <c r="U376" s="31"/>
      <c r="V376" s="31"/>
    </row>
    <row r="377" spans="2:22" s="27" customFormat="1">
      <c r="B377" s="10"/>
      <c r="C377" s="10">
        <v>17</v>
      </c>
      <c r="D377" s="305"/>
      <c r="E377" s="305"/>
      <c r="F377" s="305"/>
      <c r="G377" s="305"/>
      <c r="H377" s="305"/>
      <c r="I377" s="305"/>
      <c r="J377" s="84"/>
      <c r="K377" s="592"/>
      <c r="L377" s="31"/>
      <c r="M377" s="31"/>
      <c r="N377" s="31"/>
      <c r="O377" s="31"/>
      <c r="P377" s="31"/>
      <c r="Q377" s="31"/>
      <c r="R377" s="31"/>
      <c r="S377" s="31"/>
      <c r="T377" s="31"/>
      <c r="U377" s="31"/>
      <c r="V377" s="31"/>
    </row>
    <row r="378" spans="2:22" s="27" customFormat="1">
      <c r="B378" s="10"/>
      <c r="C378" s="10">
        <v>18</v>
      </c>
      <c r="D378" s="305"/>
      <c r="E378" s="305"/>
      <c r="F378" s="305"/>
      <c r="G378" s="305"/>
      <c r="H378" s="305"/>
      <c r="I378" s="305"/>
      <c r="J378" s="84"/>
      <c r="K378" s="592"/>
      <c r="L378" s="31"/>
      <c r="M378" s="31"/>
      <c r="N378" s="31"/>
      <c r="O378" s="31"/>
      <c r="P378" s="31"/>
      <c r="Q378" s="31"/>
      <c r="R378" s="31"/>
      <c r="S378" s="31"/>
      <c r="T378" s="31"/>
      <c r="U378" s="31"/>
      <c r="V378" s="31"/>
    </row>
    <row r="379" spans="2:22" s="27" customFormat="1">
      <c r="B379" s="10"/>
      <c r="C379" s="10">
        <v>19</v>
      </c>
      <c r="D379" s="305"/>
      <c r="E379" s="305"/>
      <c r="F379" s="305"/>
      <c r="G379" s="305"/>
      <c r="H379" s="305"/>
      <c r="I379" s="305"/>
      <c r="J379" s="76"/>
      <c r="K379" s="593"/>
      <c r="L379" s="31"/>
      <c r="M379" s="31"/>
      <c r="N379" s="31"/>
      <c r="O379" s="31"/>
      <c r="P379" s="31"/>
      <c r="Q379" s="31"/>
      <c r="R379" s="31"/>
      <c r="S379" s="31"/>
      <c r="T379" s="31"/>
      <c r="U379" s="31"/>
      <c r="V379" s="31"/>
    </row>
    <row r="380" spans="2:22" s="27" customFormat="1">
      <c r="B380" s="10"/>
      <c r="C380" s="10">
        <v>20</v>
      </c>
      <c r="D380" s="305"/>
      <c r="E380" s="305"/>
      <c r="F380" s="305"/>
      <c r="G380" s="305"/>
      <c r="H380" s="305"/>
      <c r="I380" s="305"/>
      <c r="J380" s="76"/>
      <c r="K380" s="592"/>
      <c r="L380" s="31"/>
      <c r="M380" s="31"/>
      <c r="N380" s="31"/>
      <c r="O380" s="31"/>
      <c r="P380" s="31"/>
      <c r="Q380" s="31"/>
      <c r="R380" s="31"/>
      <c r="S380" s="31"/>
      <c r="T380" s="31"/>
      <c r="U380" s="31"/>
      <c r="V380" s="31"/>
    </row>
    <row r="381" spans="2:22" s="27" customFormat="1">
      <c r="B381" s="10"/>
      <c r="C381" s="10">
        <v>21</v>
      </c>
      <c r="D381" s="305"/>
      <c r="E381" s="305"/>
      <c r="F381" s="305"/>
      <c r="G381" s="305"/>
      <c r="H381" s="305"/>
      <c r="I381" s="305"/>
      <c r="J381" s="84"/>
      <c r="K381" s="592"/>
      <c r="L381" s="31"/>
      <c r="M381" s="31"/>
      <c r="N381" s="31"/>
      <c r="O381" s="31"/>
      <c r="P381" s="31"/>
      <c r="Q381" s="31"/>
      <c r="R381" s="31"/>
      <c r="S381" s="31"/>
      <c r="T381" s="31"/>
      <c r="U381" s="31"/>
      <c r="V381" s="31"/>
    </row>
    <row r="382" spans="2:22" s="27" customFormat="1">
      <c r="B382" s="10"/>
      <c r="C382" s="10">
        <v>22</v>
      </c>
      <c r="D382" s="305"/>
      <c r="E382" s="305"/>
      <c r="F382" s="305"/>
      <c r="G382" s="305"/>
      <c r="H382" s="305"/>
      <c r="I382" s="305"/>
      <c r="J382" s="594"/>
      <c r="K382" s="592"/>
      <c r="L382" s="31"/>
      <c r="M382" s="31"/>
      <c r="N382" s="31"/>
      <c r="O382" s="31"/>
      <c r="P382" s="31"/>
      <c r="Q382" s="31"/>
      <c r="R382" s="31"/>
      <c r="S382" s="31"/>
      <c r="T382" s="31"/>
      <c r="U382" s="31"/>
      <c r="V382" s="31"/>
    </row>
    <row r="383" spans="2:22" s="27" customFormat="1">
      <c r="B383" s="10">
        <v>18</v>
      </c>
      <c r="C383" s="10">
        <v>1</v>
      </c>
      <c r="D383" s="305"/>
      <c r="E383" s="305"/>
      <c r="F383" s="305"/>
      <c r="G383" s="305"/>
      <c r="H383" s="305"/>
      <c r="I383" s="305"/>
      <c r="J383" s="76"/>
      <c r="K383" s="588"/>
      <c r="L383" s="31"/>
      <c r="M383" s="31"/>
      <c r="N383" s="31"/>
      <c r="O383" s="31"/>
      <c r="P383" s="31"/>
      <c r="Q383" s="31"/>
      <c r="R383" s="31"/>
      <c r="S383" s="31"/>
      <c r="T383" s="31"/>
      <c r="U383" s="31"/>
      <c r="V383" s="31"/>
    </row>
    <row r="384" spans="2:22" s="27" customFormat="1">
      <c r="B384" s="10"/>
      <c r="C384" s="10">
        <v>2</v>
      </c>
      <c r="D384" s="305"/>
      <c r="E384" s="305"/>
      <c r="F384" s="305"/>
      <c r="G384" s="305"/>
      <c r="H384" s="305"/>
      <c r="I384" s="305"/>
      <c r="J384" s="76"/>
      <c r="K384" s="588"/>
      <c r="L384" s="31"/>
      <c r="M384" s="31"/>
      <c r="N384" s="31"/>
      <c r="O384" s="31"/>
      <c r="P384" s="31"/>
      <c r="Q384" s="31"/>
      <c r="R384" s="31"/>
      <c r="S384" s="31"/>
      <c r="T384" s="31"/>
      <c r="U384" s="31"/>
      <c r="V384" s="31"/>
    </row>
    <row r="385" spans="2:34" s="27" customFormat="1">
      <c r="B385" s="10"/>
      <c r="C385" s="10">
        <v>3</v>
      </c>
      <c r="D385" s="305"/>
      <c r="E385" s="305"/>
      <c r="F385" s="305"/>
      <c r="G385" s="305"/>
      <c r="H385" s="305"/>
      <c r="I385" s="305"/>
      <c r="J385" s="76"/>
      <c r="K385" s="588"/>
      <c r="L385" s="31"/>
      <c r="M385" s="31"/>
      <c r="N385" s="31"/>
      <c r="O385" s="31"/>
      <c r="P385" s="31"/>
      <c r="Q385" s="31"/>
      <c r="R385" s="31"/>
      <c r="S385" s="31"/>
      <c r="T385" s="31"/>
      <c r="U385" s="31"/>
      <c r="V385" s="31"/>
    </row>
    <row r="386" spans="2:34">
      <c r="B386" s="10"/>
      <c r="C386" s="10">
        <v>4</v>
      </c>
      <c r="D386" s="305"/>
      <c r="E386" s="305"/>
      <c r="F386" s="305"/>
      <c r="G386" s="305"/>
      <c r="H386" s="305"/>
      <c r="J386" s="76"/>
      <c r="K386" s="169"/>
      <c r="L386" s="305"/>
      <c r="M386" s="305"/>
      <c r="N386" s="305"/>
      <c r="W386" s="306"/>
      <c r="X386" s="306"/>
      <c r="Y386" s="306"/>
      <c r="Z386" s="306"/>
      <c r="AA386" s="306"/>
      <c r="AB386" s="306"/>
      <c r="AC386" s="306"/>
      <c r="AD386" s="306"/>
      <c r="AE386" s="306"/>
      <c r="AF386" s="306"/>
      <c r="AG386" s="306"/>
      <c r="AH386" s="306"/>
    </row>
    <row r="387" spans="2:34" s="27" customFormat="1">
      <c r="B387" s="10"/>
      <c r="C387" s="10">
        <v>5</v>
      </c>
      <c r="D387" s="305"/>
      <c r="E387" s="305"/>
      <c r="F387" s="305"/>
      <c r="G387" s="305"/>
      <c r="H387" s="305"/>
      <c r="I387" s="305"/>
      <c r="J387" s="84"/>
      <c r="K387" s="592"/>
      <c r="L387" s="31"/>
      <c r="M387" s="31"/>
      <c r="N387" s="31"/>
      <c r="O387" s="31"/>
      <c r="P387" s="31"/>
      <c r="Q387" s="31"/>
      <c r="R387" s="31"/>
      <c r="S387" s="31"/>
      <c r="T387" s="31"/>
      <c r="U387" s="31"/>
      <c r="V387" s="31"/>
    </row>
    <row r="388" spans="2:34" s="27" customFormat="1">
      <c r="B388" s="10"/>
      <c r="C388" s="10">
        <v>6</v>
      </c>
      <c r="D388" s="305"/>
      <c r="E388" s="305"/>
      <c r="F388" s="305"/>
      <c r="G388" s="305"/>
      <c r="H388" s="305"/>
      <c r="I388" s="305"/>
      <c r="J388" s="84"/>
      <c r="K388" s="592"/>
      <c r="L388" s="31"/>
      <c r="M388" s="31"/>
      <c r="N388" s="31"/>
      <c r="O388" s="31"/>
      <c r="P388" s="31"/>
      <c r="Q388" s="31"/>
      <c r="R388" s="31"/>
      <c r="S388" s="31"/>
      <c r="T388" s="31"/>
      <c r="U388" s="31"/>
      <c r="V388" s="31"/>
    </row>
    <row r="389" spans="2:34" s="27" customFormat="1">
      <c r="B389" s="10"/>
      <c r="C389" s="10">
        <v>7</v>
      </c>
      <c r="D389" s="305"/>
      <c r="E389" s="305"/>
      <c r="F389" s="305"/>
      <c r="G389" s="305"/>
      <c r="H389" s="305"/>
      <c r="I389" s="305"/>
      <c r="J389" s="76"/>
      <c r="K389" s="593"/>
      <c r="L389" s="31"/>
      <c r="M389" s="31"/>
      <c r="N389" s="31"/>
      <c r="O389" s="31"/>
      <c r="P389" s="31"/>
      <c r="Q389" s="31"/>
      <c r="R389" s="31"/>
      <c r="S389" s="31"/>
      <c r="T389" s="31"/>
      <c r="U389" s="31"/>
      <c r="V389" s="31"/>
    </row>
    <row r="390" spans="2:34" s="27" customFormat="1">
      <c r="B390" s="10"/>
      <c r="C390" s="10">
        <v>8</v>
      </c>
      <c r="D390" s="305"/>
      <c r="E390" s="305"/>
      <c r="F390" s="305"/>
      <c r="G390" s="305"/>
      <c r="H390" s="305"/>
      <c r="I390" s="305"/>
      <c r="J390" s="76"/>
      <c r="K390" s="592"/>
      <c r="L390" s="31"/>
      <c r="M390" s="31"/>
      <c r="N390" s="31"/>
      <c r="O390" s="31"/>
      <c r="P390" s="31"/>
      <c r="Q390" s="31"/>
      <c r="R390" s="31"/>
      <c r="S390" s="31"/>
      <c r="T390" s="31"/>
      <c r="U390" s="31"/>
      <c r="V390" s="31"/>
    </row>
    <row r="391" spans="2:34" s="27" customFormat="1">
      <c r="B391" s="10"/>
      <c r="C391" s="10">
        <v>9</v>
      </c>
      <c r="D391" s="305"/>
      <c r="E391" s="305"/>
      <c r="F391" s="305"/>
      <c r="G391" s="305"/>
      <c r="H391" s="305"/>
      <c r="I391" s="305"/>
      <c r="J391" s="84"/>
      <c r="K391" s="592"/>
      <c r="L391" s="31"/>
      <c r="M391" s="31"/>
      <c r="N391" s="31"/>
      <c r="O391" s="31"/>
      <c r="P391" s="31"/>
      <c r="Q391" s="31"/>
      <c r="R391" s="31"/>
      <c r="S391" s="31"/>
      <c r="T391" s="31"/>
      <c r="U391" s="31"/>
      <c r="V391" s="31"/>
    </row>
    <row r="392" spans="2:34" s="27" customFormat="1">
      <c r="B392" s="10"/>
      <c r="C392" s="10">
        <v>10</v>
      </c>
      <c r="D392" s="305"/>
      <c r="E392" s="305"/>
      <c r="F392" s="305"/>
      <c r="G392" s="305"/>
      <c r="H392" s="305"/>
      <c r="I392" s="305"/>
      <c r="J392" s="84"/>
      <c r="K392" s="592"/>
      <c r="L392" s="31"/>
      <c r="M392" s="31"/>
      <c r="N392" s="31"/>
      <c r="O392" s="31"/>
      <c r="P392" s="31"/>
      <c r="Q392" s="31"/>
      <c r="R392" s="31"/>
      <c r="S392" s="31"/>
      <c r="T392" s="31"/>
      <c r="U392" s="31"/>
      <c r="V392" s="31"/>
    </row>
    <row r="393" spans="2:34" s="27" customFormat="1">
      <c r="B393" s="10"/>
      <c r="C393" s="10">
        <v>11</v>
      </c>
      <c r="D393" s="305"/>
      <c r="E393" s="305"/>
      <c r="F393" s="305"/>
      <c r="G393" s="305"/>
      <c r="H393" s="305"/>
      <c r="I393" s="305"/>
      <c r="J393" s="76"/>
      <c r="K393" s="593"/>
      <c r="L393" s="31"/>
      <c r="M393" s="31"/>
      <c r="N393" s="31"/>
      <c r="O393" s="31"/>
      <c r="P393" s="31"/>
      <c r="Q393" s="31"/>
      <c r="R393" s="31"/>
      <c r="S393" s="31"/>
      <c r="T393" s="31"/>
      <c r="U393" s="31"/>
      <c r="V393" s="31"/>
    </row>
    <row r="394" spans="2:34" s="27" customFormat="1">
      <c r="B394" s="10"/>
      <c r="C394" s="10">
        <v>12</v>
      </c>
      <c r="D394" s="305"/>
      <c r="E394" s="305"/>
      <c r="F394" s="305"/>
      <c r="G394" s="305"/>
      <c r="H394" s="305"/>
      <c r="I394" s="305"/>
      <c r="J394" s="76"/>
      <c r="K394" s="592"/>
      <c r="L394" s="31"/>
      <c r="M394" s="31"/>
      <c r="N394" s="31"/>
      <c r="O394" s="31"/>
      <c r="P394" s="31"/>
      <c r="Q394" s="31"/>
      <c r="R394" s="31"/>
      <c r="S394" s="31"/>
      <c r="T394" s="31"/>
      <c r="U394" s="31"/>
      <c r="V394" s="31"/>
    </row>
    <row r="395" spans="2:34" s="27" customFormat="1">
      <c r="B395" s="10"/>
      <c r="C395" s="10">
        <v>13</v>
      </c>
      <c r="D395" s="305"/>
      <c r="E395" s="305"/>
      <c r="F395" s="305"/>
      <c r="G395" s="305"/>
      <c r="H395" s="305"/>
      <c r="I395" s="305"/>
      <c r="J395" s="84"/>
      <c r="K395" s="592"/>
      <c r="L395" s="31"/>
      <c r="M395" s="31"/>
      <c r="N395" s="31"/>
      <c r="O395" s="31"/>
      <c r="P395" s="31"/>
      <c r="Q395" s="31"/>
      <c r="R395" s="31"/>
      <c r="S395" s="31"/>
      <c r="T395" s="31"/>
      <c r="U395" s="31"/>
      <c r="V395" s="31"/>
    </row>
    <row r="396" spans="2:34" s="27" customFormat="1">
      <c r="B396" s="10"/>
      <c r="C396" s="10">
        <v>14</v>
      </c>
      <c r="D396" s="305"/>
      <c r="E396" s="305"/>
      <c r="F396" s="305"/>
      <c r="G396" s="305"/>
      <c r="H396" s="305"/>
      <c r="I396" s="305"/>
      <c r="J396" s="84"/>
      <c r="K396" s="592"/>
      <c r="L396" s="31"/>
      <c r="M396" s="31"/>
      <c r="N396" s="31"/>
      <c r="O396" s="31"/>
      <c r="P396" s="31"/>
      <c r="Q396" s="31"/>
      <c r="R396" s="31"/>
      <c r="S396" s="31"/>
      <c r="T396" s="31"/>
      <c r="U396" s="31"/>
      <c r="V396" s="31"/>
    </row>
    <row r="397" spans="2:34" s="27" customFormat="1">
      <c r="B397" s="10"/>
      <c r="C397" s="10">
        <v>15</v>
      </c>
      <c r="D397" s="305"/>
      <c r="E397" s="305"/>
      <c r="F397" s="305"/>
      <c r="G397" s="305"/>
      <c r="H397" s="305"/>
      <c r="I397" s="305"/>
      <c r="J397" s="76"/>
      <c r="K397" s="593"/>
      <c r="L397" s="31"/>
      <c r="M397" s="31"/>
      <c r="N397" s="31"/>
      <c r="O397" s="31"/>
      <c r="P397" s="31"/>
      <c r="Q397" s="31"/>
      <c r="R397" s="31"/>
      <c r="S397" s="31"/>
      <c r="T397" s="31"/>
      <c r="U397" s="31"/>
      <c r="V397" s="31"/>
    </row>
    <row r="398" spans="2:34" s="27" customFormat="1">
      <c r="B398" s="10"/>
      <c r="C398" s="10">
        <v>16</v>
      </c>
      <c r="D398" s="305"/>
      <c r="E398" s="305"/>
      <c r="F398" s="305"/>
      <c r="G398" s="305"/>
      <c r="H398" s="305"/>
      <c r="I398" s="305"/>
      <c r="J398" s="76"/>
      <c r="K398" s="592"/>
      <c r="L398" s="31"/>
      <c r="M398" s="31"/>
      <c r="N398" s="31"/>
      <c r="O398" s="31"/>
      <c r="P398" s="31"/>
      <c r="Q398" s="31"/>
      <c r="R398" s="31"/>
      <c r="S398" s="31"/>
      <c r="T398" s="31"/>
      <c r="U398" s="31"/>
      <c r="V398" s="31"/>
    </row>
    <row r="399" spans="2:34" s="27" customFormat="1">
      <c r="B399" s="10"/>
      <c r="C399" s="10">
        <v>17</v>
      </c>
      <c r="D399" s="305"/>
      <c r="E399" s="305"/>
      <c r="F399" s="305"/>
      <c r="G399" s="305"/>
      <c r="H399" s="305"/>
      <c r="I399" s="305"/>
      <c r="J399" s="84"/>
      <c r="K399" s="592"/>
      <c r="L399" s="31"/>
      <c r="M399" s="31"/>
      <c r="N399" s="31"/>
      <c r="O399" s="31"/>
      <c r="P399" s="31"/>
      <c r="Q399" s="31"/>
      <c r="R399" s="31"/>
      <c r="S399" s="31"/>
      <c r="T399" s="31"/>
      <c r="U399" s="31"/>
      <c r="V399" s="31"/>
    </row>
    <row r="400" spans="2:34" s="27" customFormat="1">
      <c r="B400" s="10"/>
      <c r="C400" s="10">
        <v>18</v>
      </c>
      <c r="D400" s="305"/>
      <c r="E400" s="305"/>
      <c r="F400" s="305"/>
      <c r="G400" s="305"/>
      <c r="H400" s="305"/>
      <c r="I400" s="305"/>
      <c r="J400" s="84"/>
      <c r="K400" s="592"/>
      <c r="L400" s="31"/>
      <c r="M400" s="31"/>
      <c r="N400" s="31"/>
      <c r="O400" s="31"/>
      <c r="P400" s="31"/>
      <c r="Q400" s="31"/>
      <c r="R400" s="31"/>
      <c r="S400" s="31"/>
      <c r="T400" s="31"/>
      <c r="U400" s="31"/>
      <c r="V400" s="31"/>
    </row>
    <row r="401" spans="2:34" s="27" customFormat="1">
      <c r="B401" s="10"/>
      <c r="C401" s="10">
        <v>19</v>
      </c>
      <c r="D401" s="305"/>
      <c r="E401" s="305"/>
      <c r="F401" s="305"/>
      <c r="G401" s="305"/>
      <c r="H401" s="305"/>
      <c r="I401" s="305"/>
      <c r="J401" s="76"/>
      <c r="K401" s="593"/>
      <c r="L401" s="31"/>
      <c r="M401" s="31"/>
      <c r="N401" s="31"/>
      <c r="O401" s="31"/>
      <c r="P401" s="31"/>
      <c r="Q401" s="31"/>
      <c r="R401" s="31"/>
      <c r="S401" s="31"/>
      <c r="T401" s="31"/>
      <c r="U401" s="31"/>
      <c r="V401" s="31"/>
    </row>
    <row r="402" spans="2:34" s="27" customFormat="1">
      <c r="B402" s="10"/>
      <c r="C402" s="10">
        <v>20</v>
      </c>
      <c r="D402" s="305"/>
      <c r="E402" s="305"/>
      <c r="F402" s="305"/>
      <c r="G402" s="305"/>
      <c r="H402" s="305"/>
      <c r="I402" s="305"/>
      <c r="J402" s="76"/>
      <c r="K402" s="592"/>
      <c r="L402" s="31"/>
      <c r="M402" s="31"/>
      <c r="N402" s="31"/>
      <c r="O402" s="31"/>
      <c r="P402" s="31"/>
      <c r="Q402" s="31"/>
      <c r="R402" s="31"/>
      <c r="S402" s="31"/>
      <c r="T402" s="31"/>
      <c r="U402" s="31"/>
      <c r="V402" s="31"/>
    </row>
    <row r="403" spans="2:34" s="27" customFormat="1">
      <c r="B403" s="10"/>
      <c r="C403" s="10">
        <v>21</v>
      </c>
      <c r="D403" s="305"/>
      <c r="E403" s="305"/>
      <c r="F403" s="305"/>
      <c r="G403" s="305"/>
      <c r="H403" s="305"/>
      <c r="I403" s="305"/>
      <c r="J403" s="84"/>
      <c r="K403" s="592"/>
      <c r="L403" s="31"/>
      <c r="M403" s="31"/>
      <c r="N403" s="31"/>
      <c r="O403" s="31"/>
      <c r="P403" s="31"/>
      <c r="Q403" s="31"/>
      <c r="R403" s="31"/>
      <c r="S403" s="31"/>
      <c r="T403" s="31"/>
      <c r="U403" s="31"/>
      <c r="V403" s="31"/>
    </row>
    <row r="404" spans="2:34" s="27" customFormat="1">
      <c r="B404" s="10"/>
      <c r="C404" s="10">
        <v>22</v>
      </c>
      <c r="D404" s="305"/>
      <c r="E404" s="305"/>
      <c r="F404" s="305"/>
      <c r="G404" s="305"/>
      <c r="H404" s="305"/>
      <c r="I404" s="305"/>
      <c r="J404" s="594"/>
      <c r="K404" s="592"/>
      <c r="L404" s="31"/>
      <c r="M404" s="31"/>
      <c r="N404" s="31"/>
      <c r="O404" s="31"/>
      <c r="P404" s="31"/>
      <c r="Q404" s="31"/>
      <c r="R404" s="31"/>
      <c r="S404" s="31"/>
      <c r="T404" s="31"/>
      <c r="U404" s="31"/>
      <c r="V404" s="31"/>
    </row>
    <row r="405" spans="2:34" s="27" customFormat="1">
      <c r="B405" s="10">
        <v>19</v>
      </c>
      <c r="C405" s="10">
        <v>1</v>
      </c>
      <c r="D405" s="305"/>
      <c r="E405" s="305"/>
      <c r="F405" s="305"/>
      <c r="G405" s="305"/>
      <c r="H405" s="305"/>
      <c r="I405" s="305"/>
      <c r="J405" s="76"/>
      <c r="K405" s="588"/>
      <c r="L405" s="31"/>
      <c r="M405" s="31"/>
      <c r="N405" s="31"/>
      <c r="O405" s="31"/>
      <c r="P405" s="31"/>
      <c r="Q405" s="31"/>
      <c r="R405" s="31"/>
      <c r="S405" s="31"/>
      <c r="T405" s="31"/>
      <c r="U405" s="31"/>
      <c r="V405" s="31"/>
    </row>
    <row r="406" spans="2:34" s="27" customFormat="1">
      <c r="B406" s="10"/>
      <c r="C406" s="10">
        <v>2</v>
      </c>
      <c r="D406" s="305"/>
      <c r="E406" s="305"/>
      <c r="F406" s="305"/>
      <c r="G406" s="305"/>
      <c r="H406" s="305"/>
      <c r="I406" s="305"/>
      <c r="J406" s="76"/>
      <c r="K406" s="588"/>
      <c r="L406" s="31"/>
      <c r="M406" s="31"/>
      <c r="N406" s="31"/>
      <c r="O406" s="31"/>
      <c r="P406" s="31"/>
      <c r="Q406" s="31"/>
      <c r="R406" s="31"/>
      <c r="S406" s="31"/>
      <c r="T406" s="31"/>
      <c r="U406" s="31"/>
      <c r="V406" s="31"/>
    </row>
    <row r="407" spans="2:34" s="27" customFormat="1">
      <c r="B407" s="10"/>
      <c r="C407" s="10">
        <v>3</v>
      </c>
      <c r="D407" s="305"/>
      <c r="E407" s="305"/>
      <c r="F407" s="305"/>
      <c r="G407" s="305"/>
      <c r="H407" s="305"/>
      <c r="I407" s="305"/>
      <c r="J407" s="76"/>
      <c r="K407" s="588"/>
      <c r="L407" s="31"/>
      <c r="M407" s="31"/>
      <c r="N407" s="31"/>
      <c r="O407" s="31"/>
      <c r="P407" s="31"/>
      <c r="Q407" s="31"/>
      <c r="R407" s="31"/>
      <c r="S407" s="31"/>
      <c r="T407" s="31"/>
      <c r="U407" s="31"/>
      <c r="V407" s="31"/>
    </row>
    <row r="408" spans="2:34">
      <c r="B408" s="10"/>
      <c r="C408" s="10">
        <v>4</v>
      </c>
      <c r="D408" s="305"/>
      <c r="E408" s="305"/>
      <c r="F408" s="305"/>
      <c r="G408" s="305"/>
      <c r="H408" s="305"/>
      <c r="J408" s="76"/>
      <c r="K408" s="169"/>
      <c r="L408" s="305"/>
      <c r="M408" s="305"/>
      <c r="N408" s="305"/>
      <c r="W408" s="306"/>
      <c r="X408" s="306"/>
      <c r="Y408" s="306"/>
      <c r="Z408" s="306"/>
      <c r="AA408" s="306"/>
      <c r="AB408" s="306"/>
      <c r="AC408" s="306"/>
      <c r="AD408" s="306"/>
      <c r="AE408" s="306"/>
      <c r="AF408" s="306"/>
      <c r="AG408" s="306"/>
      <c r="AH408" s="306"/>
    </row>
    <row r="409" spans="2:34" s="27" customFormat="1">
      <c r="B409" s="10"/>
      <c r="C409" s="10">
        <v>5</v>
      </c>
      <c r="D409" s="305"/>
      <c r="E409" s="305"/>
      <c r="F409" s="305"/>
      <c r="G409" s="305"/>
      <c r="H409" s="305"/>
      <c r="I409" s="305"/>
      <c r="J409" s="84"/>
      <c r="K409" s="592"/>
      <c r="L409" s="31"/>
      <c r="M409" s="31"/>
      <c r="N409" s="31"/>
      <c r="O409" s="31"/>
      <c r="P409" s="31"/>
      <c r="Q409" s="31"/>
      <c r="R409" s="31"/>
      <c r="S409" s="31"/>
      <c r="T409" s="31"/>
      <c r="U409" s="31"/>
      <c r="V409" s="31"/>
    </row>
    <row r="410" spans="2:34" s="27" customFormat="1">
      <c r="B410" s="10"/>
      <c r="C410" s="10">
        <v>6</v>
      </c>
      <c r="D410" s="305"/>
      <c r="E410" s="305"/>
      <c r="F410" s="305"/>
      <c r="G410" s="305"/>
      <c r="H410" s="305"/>
      <c r="I410" s="305"/>
      <c r="J410" s="84"/>
      <c r="K410" s="592"/>
      <c r="L410" s="31"/>
      <c r="M410" s="31"/>
      <c r="N410" s="31"/>
      <c r="O410" s="31"/>
      <c r="P410" s="31"/>
      <c r="Q410" s="31"/>
      <c r="R410" s="31"/>
      <c r="S410" s="31"/>
      <c r="T410" s="31"/>
      <c r="U410" s="31"/>
      <c r="V410" s="31"/>
    </row>
    <row r="411" spans="2:34" s="27" customFormat="1">
      <c r="B411" s="10"/>
      <c r="C411" s="10">
        <v>7</v>
      </c>
      <c r="D411" s="305"/>
      <c r="E411" s="305"/>
      <c r="F411" s="305"/>
      <c r="G411" s="305"/>
      <c r="H411" s="305"/>
      <c r="I411" s="305"/>
      <c r="J411" s="76"/>
      <c r="K411" s="593"/>
      <c r="L411" s="31"/>
      <c r="M411" s="31"/>
      <c r="N411" s="31"/>
      <c r="O411" s="31"/>
      <c r="P411" s="31"/>
      <c r="Q411" s="31"/>
      <c r="R411" s="31"/>
      <c r="S411" s="31"/>
      <c r="T411" s="31"/>
      <c r="U411" s="31"/>
      <c r="V411" s="31"/>
    </row>
    <row r="412" spans="2:34" s="27" customFormat="1">
      <c r="B412" s="10"/>
      <c r="C412" s="10">
        <v>8</v>
      </c>
      <c r="D412" s="305"/>
      <c r="E412" s="305"/>
      <c r="F412" s="305"/>
      <c r="G412" s="305"/>
      <c r="H412" s="305"/>
      <c r="I412" s="305"/>
      <c r="J412" s="76"/>
      <c r="K412" s="592"/>
      <c r="L412" s="31"/>
      <c r="M412" s="31"/>
      <c r="N412" s="31"/>
      <c r="O412" s="31"/>
      <c r="P412" s="31"/>
      <c r="Q412" s="31"/>
      <c r="R412" s="31"/>
      <c r="S412" s="31"/>
      <c r="T412" s="31"/>
      <c r="U412" s="31"/>
      <c r="V412" s="31"/>
    </row>
    <row r="413" spans="2:34" s="27" customFormat="1">
      <c r="B413" s="10"/>
      <c r="C413" s="10">
        <v>9</v>
      </c>
      <c r="D413" s="305"/>
      <c r="E413" s="305"/>
      <c r="F413" s="305"/>
      <c r="G413" s="305"/>
      <c r="H413" s="305"/>
      <c r="I413" s="305"/>
      <c r="J413" s="84"/>
      <c r="K413" s="592"/>
      <c r="L413" s="31"/>
      <c r="M413" s="31"/>
      <c r="N413" s="31"/>
      <c r="O413" s="31"/>
      <c r="P413" s="31"/>
      <c r="Q413" s="31"/>
      <c r="R413" s="31"/>
      <c r="S413" s="31"/>
      <c r="T413" s="31"/>
      <c r="U413" s="31"/>
      <c r="V413" s="31"/>
    </row>
    <row r="414" spans="2:34" s="27" customFormat="1">
      <c r="B414" s="10"/>
      <c r="C414" s="10">
        <v>10</v>
      </c>
      <c r="D414" s="305"/>
      <c r="E414" s="305"/>
      <c r="F414" s="305"/>
      <c r="G414" s="305"/>
      <c r="H414" s="305"/>
      <c r="I414" s="305"/>
      <c r="J414" s="84"/>
      <c r="K414" s="592"/>
      <c r="L414" s="31"/>
      <c r="M414" s="31"/>
      <c r="N414" s="31"/>
      <c r="O414" s="31"/>
      <c r="P414" s="31"/>
      <c r="Q414" s="31"/>
      <c r="R414" s="31"/>
      <c r="S414" s="31"/>
      <c r="T414" s="31"/>
      <c r="U414" s="31"/>
      <c r="V414" s="31"/>
    </row>
    <row r="415" spans="2:34" s="27" customFormat="1">
      <c r="B415" s="10"/>
      <c r="C415" s="10">
        <v>11</v>
      </c>
      <c r="D415" s="305"/>
      <c r="E415" s="305"/>
      <c r="F415" s="305"/>
      <c r="G415" s="305"/>
      <c r="H415" s="305"/>
      <c r="I415" s="305"/>
      <c r="J415" s="76"/>
      <c r="K415" s="593"/>
      <c r="L415" s="31"/>
      <c r="M415" s="31"/>
      <c r="N415" s="31"/>
      <c r="O415" s="31"/>
      <c r="P415" s="31"/>
      <c r="Q415" s="31"/>
      <c r="R415" s="31"/>
      <c r="S415" s="31"/>
      <c r="T415" s="31"/>
      <c r="U415" s="31"/>
      <c r="V415" s="31"/>
    </row>
    <row r="416" spans="2:34" s="27" customFormat="1">
      <c r="B416" s="10"/>
      <c r="C416" s="10">
        <v>12</v>
      </c>
      <c r="D416" s="305"/>
      <c r="E416" s="305"/>
      <c r="F416" s="305"/>
      <c r="G416" s="305"/>
      <c r="H416" s="305"/>
      <c r="I416" s="305"/>
      <c r="J416" s="76"/>
      <c r="K416" s="592"/>
      <c r="L416" s="31"/>
      <c r="M416" s="31"/>
      <c r="N416" s="31"/>
      <c r="O416" s="31"/>
      <c r="P416" s="31"/>
      <c r="Q416" s="31"/>
      <c r="R416" s="31"/>
      <c r="S416" s="31"/>
      <c r="T416" s="31"/>
      <c r="U416" s="31"/>
      <c r="V416" s="31"/>
    </row>
    <row r="417" spans="2:34" s="27" customFormat="1">
      <c r="B417" s="10"/>
      <c r="C417" s="10">
        <v>13</v>
      </c>
      <c r="D417" s="305"/>
      <c r="E417" s="305"/>
      <c r="F417" s="305"/>
      <c r="G417" s="305"/>
      <c r="H417" s="305"/>
      <c r="I417" s="305"/>
      <c r="J417" s="84"/>
      <c r="K417" s="592"/>
      <c r="L417" s="31"/>
      <c r="M417" s="31"/>
      <c r="N417" s="31"/>
      <c r="O417" s="31"/>
      <c r="P417" s="31"/>
      <c r="Q417" s="31"/>
      <c r="R417" s="31"/>
      <c r="S417" s="31"/>
      <c r="T417" s="31"/>
      <c r="U417" s="31"/>
      <c r="V417" s="31"/>
    </row>
    <row r="418" spans="2:34" s="27" customFormat="1">
      <c r="B418" s="10"/>
      <c r="C418" s="10">
        <v>14</v>
      </c>
      <c r="D418" s="305"/>
      <c r="E418" s="305"/>
      <c r="F418" s="305"/>
      <c r="G418" s="305"/>
      <c r="H418" s="305"/>
      <c r="I418" s="305"/>
      <c r="J418" s="84"/>
      <c r="K418" s="592"/>
      <c r="L418" s="31"/>
      <c r="M418" s="31"/>
      <c r="N418" s="31"/>
      <c r="O418" s="31"/>
      <c r="P418" s="31"/>
      <c r="Q418" s="31"/>
      <c r="R418" s="31"/>
      <c r="S418" s="31"/>
      <c r="T418" s="31"/>
      <c r="U418" s="31"/>
      <c r="V418" s="31"/>
    </row>
    <row r="419" spans="2:34" s="27" customFormat="1">
      <c r="B419" s="10"/>
      <c r="C419" s="10">
        <v>15</v>
      </c>
      <c r="D419" s="305"/>
      <c r="E419" s="305"/>
      <c r="F419" s="305"/>
      <c r="G419" s="305"/>
      <c r="H419" s="305"/>
      <c r="I419" s="305"/>
      <c r="J419" s="76"/>
      <c r="K419" s="593"/>
      <c r="L419" s="31"/>
      <c r="M419" s="31"/>
      <c r="N419" s="31"/>
      <c r="O419" s="31"/>
      <c r="P419" s="31"/>
      <c r="Q419" s="31"/>
      <c r="R419" s="31"/>
      <c r="S419" s="31"/>
      <c r="T419" s="31"/>
      <c r="U419" s="31"/>
      <c r="V419" s="31"/>
    </row>
    <row r="420" spans="2:34" s="27" customFormat="1">
      <c r="B420" s="10"/>
      <c r="C420" s="10">
        <v>16</v>
      </c>
      <c r="D420" s="305"/>
      <c r="E420" s="305"/>
      <c r="F420" s="305"/>
      <c r="G420" s="305"/>
      <c r="H420" s="305"/>
      <c r="I420" s="305"/>
      <c r="J420" s="76"/>
      <c r="K420" s="592"/>
      <c r="L420" s="31"/>
      <c r="M420" s="31"/>
      <c r="N420" s="31"/>
      <c r="O420" s="31"/>
      <c r="P420" s="31"/>
      <c r="Q420" s="31"/>
      <c r="R420" s="31"/>
      <c r="S420" s="31"/>
      <c r="T420" s="31"/>
      <c r="U420" s="31"/>
      <c r="V420" s="31"/>
    </row>
    <row r="421" spans="2:34" s="27" customFormat="1">
      <c r="B421" s="10"/>
      <c r="C421" s="10">
        <v>17</v>
      </c>
      <c r="D421" s="305"/>
      <c r="E421" s="305"/>
      <c r="F421" s="305"/>
      <c r="G421" s="305"/>
      <c r="H421" s="305"/>
      <c r="I421" s="305"/>
      <c r="J421" s="84"/>
      <c r="K421" s="592"/>
      <c r="L421" s="31"/>
      <c r="M421" s="31"/>
      <c r="N421" s="31"/>
      <c r="O421" s="31"/>
      <c r="P421" s="31"/>
      <c r="Q421" s="31"/>
      <c r="R421" s="31"/>
      <c r="S421" s="31"/>
      <c r="T421" s="31"/>
      <c r="U421" s="31"/>
      <c r="V421" s="31"/>
    </row>
    <row r="422" spans="2:34" s="27" customFormat="1">
      <c r="B422" s="10"/>
      <c r="C422" s="10">
        <v>18</v>
      </c>
      <c r="D422" s="305"/>
      <c r="E422" s="305"/>
      <c r="F422" s="305"/>
      <c r="G422" s="305"/>
      <c r="H422" s="305"/>
      <c r="I422" s="305"/>
      <c r="J422" s="84"/>
      <c r="K422" s="592"/>
      <c r="L422" s="31"/>
      <c r="M422" s="31"/>
      <c r="N422" s="31"/>
      <c r="O422" s="31"/>
      <c r="P422" s="31"/>
      <c r="Q422" s="31"/>
      <c r="R422" s="31"/>
      <c r="S422" s="31"/>
      <c r="T422" s="31"/>
      <c r="U422" s="31"/>
      <c r="V422" s="31"/>
    </row>
    <row r="423" spans="2:34" s="27" customFormat="1">
      <c r="B423" s="10"/>
      <c r="C423" s="10">
        <v>19</v>
      </c>
      <c r="D423" s="305"/>
      <c r="E423" s="305"/>
      <c r="F423" s="305"/>
      <c r="G423" s="305"/>
      <c r="H423" s="305"/>
      <c r="I423" s="305"/>
      <c r="J423" s="76"/>
      <c r="K423" s="593"/>
      <c r="L423" s="31"/>
      <c r="M423" s="31"/>
      <c r="N423" s="31"/>
      <c r="O423" s="31"/>
      <c r="P423" s="31"/>
      <c r="Q423" s="31"/>
      <c r="R423" s="31"/>
      <c r="S423" s="31"/>
      <c r="T423" s="31"/>
      <c r="U423" s="31"/>
      <c r="V423" s="31"/>
    </row>
    <row r="424" spans="2:34" s="27" customFormat="1">
      <c r="B424" s="10"/>
      <c r="C424" s="10">
        <v>20</v>
      </c>
      <c r="D424" s="305"/>
      <c r="E424" s="305"/>
      <c r="F424" s="305"/>
      <c r="G424" s="305"/>
      <c r="H424" s="305"/>
      <c r="I424" s="305"/>
      <c r="J424" s="76"/>
      <c r="K424" s="592"/>
      <c r="L424" s="31"/>
      <c r="M424" s="31"/>
      <c r="N424" s="31"/>
      <c r="O424" s="31"/>
      <c r="P424" s="31"/>
      <c r="Q424" s="31"/>
      <c r="R424" s="31"/>
      <c r="S424" s="31"/>
      <c r="T424" s="31"/>
      <c r="U424" s="31"/>
      <c r="V424" s="31"/>
    </row>
    <row r="425" spans="2:34" s="27" customFormat="1">
      <c r="B425" s="10"/>
      <c r="C425" s="10">
        <v>21</v>
      </c>
      <c r="D425" s="305"/>
      <c r="E425" s="305"/>
      <c r="F425" s="305"/>
      <c r="G425" s="305"/>
      <c r="H425" s="305"/>
      <c r="I425" s="305"/>
      <c r="J425" s="84"/>
      <c r="K425" s="592"/>
      <c r="L425" s="31"/>
      <c r="M425" s="31"/>
      <c r="N425" s="31"/>
      <c r="O425" s="31"/>
      <c r="P425" s="31"/>
      <c r="Q425" s="31"/>
      <c r="R425" s="31"/>
      <c r="S425" s="31"/>
      <c r="T425" s="31"/>
      <c r="U425" s="31"/>
      <c r="V425" s="31"/>
    </row>
    <row r="426" spans="2:34" s="27" customFormat="1">
      <c r="B426" s="10"/>
      <c r="C426" s="10">
        <v>22</v>
      </c>
      <c r="D426" s="305"/>
      <c r="E426" s="305"/>
      <c r="F426" s="305"/>
      <c r="G426" s="305"/>
      <c r="H426" s="305"/>
      <c r="I426" s="305"/>
      <c r="J426" s="594"/>
      <c r="K426" s="592"/>
      <c r="L426" s="31"/>
      <c r="M426" s="31"/>
      <c r="N426" s="31"/>
      <c r="O426" s="31"/>
      <c r="P426" s="31"/>
      <c r="Q426" s="31"/>
      <c r="R426" s="31"/>
      <c r="S426" s="31"/>
      <c r="T426" s="31"/>
      <c r="U426" s="31"/>
      <c r="V426" s="31"/>
    </row>
    <row r="427" spans="2:34" s="27" customFormat="1">
      <c r="B427" s="10">
        <v>20</v>
      </c>
      <c r="C427" s="10">
        <v>1</v>
      </c>
      <c r="D427" s="305"/>
      <c r="E427" s="305"/>
      <c r="F427" s="305"/>
      <c r="G427" s="305"/>
      <c r="H427" s="305"/>
      <c r="I427" s="305"/>
      <c r="J427" s="76"/>
      <c r="K427" s="588"/>
      <c r="L427" s="31"/>
      <c r="M427" s="31"/>
      <c r="N427" s="31"/>
      <c r="O427" s="31"/>
      <c r="P427" s="31"/>
      <c r="Q427" s="31"/>
      <c r="R427" s="31"/>
      <c r="S427" s="31"/>
      <c r="T427" s="31"/>
      <c r="U427" s="31"/>
      <c r="V427" s="31"/>
    </row>
    <row r="428" spans="2:34" s="27" customFormat="1">
      <c r="B428" s="10"/>
      <c r="C428" s="10">
        <v>2</v>
      </c>
      <c r="D428" s="305"/>
      <c r="E428" s="305"/>
      <c r="F428" s="305"/>
      <c r="G428" s="305"/>
      <c r="H428" s="305"/>
      <c r="I428" s="305"/>
      <c r="J428" s="76"/>
      <c r="K428" s="588"/>
      <c r="L428" s="31"/>
      <c r="M428" s="31"/>
      <c r="N428" s="31"/>
      <c r="O428" s="31"/>
      <c r="P428" s="31"/>
      <c r="Q428" s="31"/>
      <c r="R428" s="31"/>
      <c r="S428" s="31"/>
      <c r="T428" s="31"/>
      <c r="U428" s="31"/>
      <c r="V428" s="31"/>
    </row>
    <row r="429" spans="2:34" s="27" customFormat="1">
      <c r="B429" s="10"/>
      <c r="C429" s="10">
        <v>3</v>
      </c>
      <c r="D429" s="305"/>
      <c r="E429" s="305"/>
      <c r="F429" s="305"/>
      <c r="G429" s="305"/>
      <c r="H429" s="305"/>
      <c r="I429" s="305"/>
      <c r="J429" s="76"/>
      <c r="K429" s="588"/>
      <c r="L429" s="31"/>
      <c r="M429" s="31"/>
      <c r="N429" s="31"/>
      <c r="O429" s="31"/>
      <c r="P429" s="31"/>
      <c r="Q429" s="31"/>
      <c r="R429" s="31"/>
      <c r="S429" s="31"/>
      <c r="T429" s="31"/>
      <c r="U429" s="31"/>
      <c r="V429" s="31"/>
    </row>
    <row r="430" spans="2:34">
      <c r="B430" s="10"/>
      <c r="C430" s="10">
        <v>4</v>
      </c>
      <c r="D430" s="305"/>
      <c r="E430" s="305"/>
      <c r="F430" s="305"/>
      <c r="G430" s="305"/>
      <c r="H430" s="305"/>
      <c r="J430" s="76"/>
      <c r="K430" s="169"/>
      <c r="L430" s="305"/>
      <c r="M430" s="305"/>
      <c r="N430" s="305"/>
      <c r="W430" s="306"/>
      <c r="X430" s="306"/>
      <c r="Y430" s="306"/>
      <c r="Z430" s="306"/>
      <c r="AA430" s="306"/>
      <c r="AB430" s="306"/>
      <c r="AC430" s="306"/>
      <c r="AD430" s="306"/>
      <c r="AE430" s="306"/>
      <c r="AF430" s="306"/>
      <c r="AG430" s="306"/>
      <c r="AH430" s="306"/>
    </row>
    <row r="431" spans="2:34" s="27" customFormat="1">
      <c r="B431" s="10"/>
      <c r="C431" s="10">
        <v>5</v>
      </c>
      <c r="D431" s="305"/>
      <c r="E431" s="305"/>
      <c r="F431" s="305"/>
      <c r="G431" s="305"/>
      <c r="H431" s="305"/>
      <c r="I431" s="305"/>
      <c r="J431" s="84"/>
      <c r="K431" s="592"/>
      <c r="L431" s="31"/>
      <c r="M431" s="31"/>
      <c r="N431" s="31"/>
      <c r="O431" s="31"/>
      <c r="P431" s="31"/>
      <c r="Q431" s="31"/>
      <c r="R431" s="31"/>
      <c r="S431" s="31"/>
      <c r="T431" s="31"/>
      <c r="U431" s="31"/>
      <c r="V431" s="31"/>
    </row>
    <row r="432" spans="2:34" s="27" customFormat="1">
      <c r="B432" s="10"/>
      <c r="C432" s="10">
        <v>6</v>
      </c>
      <c r="D432" s="305"/>
      <c r="E432" s="305"/>
      <c r="F432" s="305"/>
      <c r="G432" s="305"/>
      <c r="H432" s="305"/>
      <c r="I432" s="305"/>
      <c r="J432" s="84"/>
      <c r="K432" s="592"/>
      <c r="L432" s="31"/>
      <c r="M432" s="31"/>
      <c r="N432" s="31"/>
      <c r="O432" s="31"/>
      <c r="P432" s="31"/>
      <c r="Q432" s="31"/>
      <c r="R432" s="31"/>
      <c r="S432" s="31"/>
      <c r="T432" s="31"/>
      <c r="U432" s="31"/>
      <c r="V432" s="31"/>
    </row>
    <row r="433" spans="2:22" s="27" customFormat="1">
      <c r="B433" s="10"/>
      <c r="C433" s="10">
        <v>7</v>
      </c>
      <c r="D433" s="305"/>
      <c r="E433" s="305"/>
      <c r="F433" s="305"/>
      <c r="G433" s="305"/>
      <c r="H433" s="305"/>
      <c r="I433" s="305"/>
      <c r="J433" s="76"/>
      <c r="K433" s="593"/>
      <c r="L433" s="31"/>
      <c r="M433" s="31"/>
      <c r="N433" s="31"/>
      <c r="O433" s="31"/>
      <c r="P433" s="31"/>
      <c r="Q433" s="31"/>
      <c r="R433" s="31"/>
      <c r="S433" s="31"/>
      <c r="T433" s="31"/>
      <c r="U433" s="31"/>
      <c r="V433" s="31"/>
    </row>
    <row r="434" spans="2:22" s="27" customFormat="1">
      <c r="B434" s="10"/>
      <c r="C434" s="10">
        <v>8</v>
      </c>
      <c r="D434" s="305"/>
      <c r="E434" s="305"/>
      <c r="F434" s="305"/>
      <c r="G434" s="305"/>
      <c r="H434" s="305"/>
      <c r="I434" s="305"/>
      <c r="J434" s="76"/>
      <c r="K434" s="592"/>
      <c r="L434" s="31"/>
      <c r="M434" s="31"/>
      <c r="N434" s="31"/>
      <c r="O434" s="31"/>
      <c r="P434" s="31"/>
      <c r="Q434" s="31"/>
      <c r="R434" s="31"/>
      <c r="S434" s="31"/>
      <c r="T434" s="31"/>
      <c r="U434" s="31"/>
      <c r="V434" s="31"/>
    </row>
    <row r="435" spans="2:22" s="27" customFormat="1">
      <c r="B435" s="10"/>
      <c r="C435" s="10">
        <v>9</v>
      </c>
      <c r="D435" s="305"/>
      <c r="E435" s="305"/>
      <c r="F435" s="305"/>
      <c r="G435" s="305"/>
      <c r="H435" s="305"/>
      <c r="I435" s="305"/>
      <c r="J435" s="84"/>
      <c r="K435" s="592"/>
      <c r="L435" s="31"/>
      <c r="M435" s="31"/>
      <c r="N435" s="31"/>
      <c r="O435" s="31"/>
      <c r="P435" s="31"/>
      <c r="Q435" s="31"/>
      <c r="R435" s="31"/>
      <c r="S435" s="31"/>
      <c r="T435" s="31"/>
      <c r="U435" s="31"/>
      <c r="V435" s="31"/>
    </row>
    <row r="436" spans="2:22" s="27" customFormat="1">
      <c r="B436" s="10"/>
      <c r="C436" s="10">
        <v>10</v>
      </c>
      <c r="D436" s="305"/>
      <c r="E436" s="305"/>
      <c r="F436" s="305"/>
      <c r="G436" s="305"/>
      <c r="H436" s="305"/>
      <c r="I436" s="305"/>
      <c r="J436" s="84"/>
      <c r="K436" s="592"/>
      <c r="L436" s="31"/>
      <c r="M436" s="31"/>
      <c r="N436" s="31"/>
      <c r="O436" s="31"/>
      <c r="P436" s="31"/>
      <c r="Q436" s="31"/>
      <c r="R436" s="31"/>
      <c r="S436" s="31"/>
      <c r="T436" s="31"/>
      <c r="U436" s="31"/>
      <c r="V436" s="31"/>
    </row>
    <row r="437" spans="2:22" s="27" customFormat="1">
      <c r="B437" s="10"/>
      <c r="C437" s="10">
        <v>11</v>
      </c>
      <c r="D437" s="305"/>
      <c r="E437" s="305"/>
      <c r="F437" s="305"/>
      <c r="G437" s="305"/>
      <c r="H437" s="305"/>
      <c r="I437" s="305"/>
      <c r="J437" s="76"/>
      <c r="K437" s="593"/>
      <c r="L437" s="31"/>
      <c r="M437" s="31"/>
      <c r="N437" s="31"/>
      <c r="O437" s="31"/>
      <c r="P437" s="31"/>
      <c r="Q437" s="31"/>
      <c r="R437" s="31"/>
      <c r="S437" s="31"/>
      <c r="T437" s="31"/>
      <c r="U437" s="31"/>
      <c r="V437" s="31"/>
    </row>
    <row r="438" spans="2:22" s="27" customFormat="1">
      <c r="B438" s="10"/>
      <c r="C438" s="10">
        <v>12</v>
      </c>
      <c r="D438" s="305"/>
      <c r="E438" s="305"/>
      <c r="F438" s="305"/>
      <c r="G438" s="305"/>
      <c r="H438" s="305"/>
      <c r="I438" s="305"/>
      <c r="J438" s="76"/>
      <c r="K438" s="592"/>
      <c r="L438" s="31"/>
      <c r="M438" s="31"/>
      <c r="N438" s="31"/>
      <c r="O438" s="31"/>
      <c r="P438" s="31"/>
      <c r="Q438" s="31"/>
      <c r="R438" s="31"/>
      <c r="S438" s="31"/>
      <c r="T438" s="31"/>
      <c r="U438" s="31"/>
      <c r="V438" s="31"/>
    </row>
    <row r="439" spans="2:22" s="27" customFormat="1">
      <c r="B439" s="10"/>
      <c r="C439" s="10">
        <v>13</v>
      </c>
      <c r="D439" s="305"/>
      <c r="E439" s="305"/>
      <c r="F439" s="305"/>
      <c r="G439" s="305"/>
      <c r="H439" s="305"/>
      <c r="I439" s="305"/>
      <c r="J439" s="84"/>
      <c r="K439" s="592"/>
      <c r="L439" s="31"/>
      <c r="M439" s="31"/>
      <c r="N439" s="31"/>
      <c r="O439" s="31"/>
      <c r="P439" s="31"/>
      <c r="Q439" s="31"/>
      <c r="R439" s="31"/>
      <c r="S439" s="31"/>
      <c r="T439" s="31"/>
      <c r="U439" s="31"/>
      <c r="V439" s="31"/>
    </row>
    <row r="440" spans="2:22" s="27" customFormat="1">
      <c r="B440" s="10"/>
      <c r="C440" s="10">
        <v>14</v>
      </c>
      <c r="D440" s="305"/>
      <c r="E440" s="305"/>
      <c r="F440" s="305"/>
      <c r="G440" s="305"/>
      <c r="H440" s="305"/>
      <c r="I440" s="305"/>
      <c r="J440" s="84"/>
      <c r="K440" s="592"/>
      <c r="L440" s="31"/>
      <c r="M440" s="31"/>
      <c r="N440" s="31"/>
      <c r="O440" s="31"/>
      <c r="P440" s="31"/>
      <c r="Q440" s="31"/>
      <c r="R440" s="31"/>
      <c r="S440" s="31"/>
      <c r="T440" s="31"/>
      <c r="U440" s="31"/>
      <c r="V440" s="31"/>
    </row>
    <row r="441" spans="2:22" s="27" customFormat="1">
      <c r="B441" s="10"/>
      <c r="C441" s="10">
        <v>15</v>
      </c>
      <c r="D441" s="305"/>
      <c r="E441" s="305"/>
      <c r="F441" s="305"/>
      <c r="G441" s="305"/>
      <c r="H441" s="305"/>
      <c r="I441" s="305"/>
      <c r="J441" s="76"/>
      <c r="K441" s="593"/>
      <c r="L441" s="31"/>
      <c r="M441" s="31"/>
      <c r="N441" s="31"/>
      <c r="O441" s="31"/>
      <c r="P441" s="31"/>
      <c r="Q441" s="31"/>
      <c r="R441" s="31"/>
      <c r="S441" s="31"/>
      <c r="T441" s="31"/>
      <c r="U441" s="31"/>
      <c r="V441" s="31"/>
    </row>
    <row r="442" spans="2:22" s="27" customFormat="1">
      <c r="B442" s="10"/>
      <c r="C442" s="10">
        <v>16</v>
      </c>
      <c r="D442" s="305"/>
      <c r="E442" s="305"/>
      <c r="F442" s="305"/>
      <c r="G442" s="305"/>
      <c r="H442" s="305"/>
      <c r="I442" s="305"/>
      <c r="J442" s="76"/>
      <c r="K442" s="592"/>
      <c r="L442" s="31"/>
      <c r="M442" s="31"/>
      <c r="N442" s="31"/>
      <c r="O442" s="31"/>
      <c r="P442" s="31"/>
      <c r="Q442" s="31"/>
      <c r="R442" s="31"/>
      <c r="S442" s="31"/>
      <c r="T442" s="31"/>
      <c r="U442" s="31"/>
      <c r="V442" s="31"/>
    </row>
    <row r="443" spans="2:22" s="27" customFormat="1">
      <c r="B443" s="10"/>
      <c r="C443" s="10">
        <v>17</v>
      </c>
      <c r="D443" s="305"/>
      <c r="E443" s="305"/>
      <c r="F443" s="305"/>
      <c r="G443" s="305"/>
      <c r="H443" s="305"/>
      <c r="I443" s="305"/>
      <c r="J443" s="84"/>
      <c r="K443" s="592"/>
      <c r="L443" s="31"/>
      <c r="M443" s="31"/>
      <c r="N443" s="31"/>
      <c r="O443" s="31"/>
      <c r="P443" s="31"/>
      <c r="Q443" s="31"/>
      <c r="R443" s="31"/>
      <c r="S443" s="31"/>
      <c r="T443" s="31"/>
      <c r="U443" s="31"/>
      <c r="V443" s="31"/>
    </row>
    <row r="444" spans="2:22" s="27" customFormat="1">
      <c r="B444" s="10"/>
      <c r="C444" s="10">
        <v>18</v>
      </c>
      <c r="D444" s="305"/>
      <c r="E444" s="305"/>
      <c r="F444" s="305"/>
      <c r="G444" s="305"/>
      <c r="H444" s="305"/>
      <c r="I444" s="305"/>
      <c r="J444" s="84"/>
      <c r="K444" s="592"/>
      <c r="L444" s="31"/>
      <c r="M444" s="31"/>
      <c r="N444" s="31"/>
      <c r="O444" s="31"/>
      <c r="P444" s="31"/>
      <c r="Q444" s="31"/>
      <c r="R444" s="31"/>
      <c r="S444" s="31"/>
      <c r="T444" s="31"/>
      <c r="U444" s="31"/>
      <c r="V444" s="31"/>
    </row>
    <row r="445" spans="2:22" s="27" customFormat="1">
      <c r="B445" s="10"/>
      <c r="C445" s="10">
        <v>19</v>
      </c>
      <c r="D445" s="305"/>
      <c r="E445" s="305"/>
      <c r="F445" s="305"/>
      <c r="G445" s="305"/>
      <c r="H445" s="305"/>
      <c r="I445" s="305"/>
      <c r="J445" s="76"/>
      <c r="K445" s="593"/>
      <c r="L445" s="31"/>
      <c r="M445" s="31"/>
      <c r="N445" s="31"/>
      <c r="O445" s="31"/>
      <c r="P445" s="31"/>
      <c r="Q445" s="31"/>
      <c r="R445" s="31"/>
      <c r="S445" s="31"/>
      <c r="T445" s="31"/>
      <c r="U445" s="31"/>
      <c r="V445" s="31"/>
    </row>
    <row r="446" spans="2:22" s="27" customFormat="1">
      <c r="B446" s="10"/>
      <c r="C446" s="10">
        <v>20</v>
      </c>
      <c r="D446" s="305"/>
      <c r="E446" s="305"/>
      <c r="F446" s="305"/>
      <c r="G446" s="305"/>
      <c r="H446" s="305"/>
      <c r="I446" s="305"/>
      <c r="J446" s="76"/>
      <c r="K446" s="592"/>
      <c r="L446" s="31"/>
      <c r="M446" s="31"/>
      <c r="N446" s="31"/>
      <c r="O446" s="31"/>
      <c r="P446" s="31"/>
      <c r="Q446" s="31"/>
      <c r="R446" s="31"/>
      <c r="S446" s="31"/>
      <c r="T446" s="31"/>
      <c r="U446" s="31"/>
      <c r="V446" s="31"/>
    </row>
    <row r="447" spans="2:22" s="27" customFormat="1">
      <c r="B447" s="10"/>
      <c r="C447" s="10">
        <v>21</v>
      </c>
      <c r="D447" s="305"/>
      <c r="E447" s="305"/>
      <c r="F447" s="305"/>
      <c r="G447" s="305"/>
      <c r="H447" s="305"/>
      <c r="I447" s="305"/>
      <c r="J447" s="84"/>
      <c r="K447" s="592"/>
      <c r="L447" s="31"/>
      <c r="M447" s="31"/>
      <c r="N447" s="31"/>
      <c r="O447" s="31"/>
      <c r="P447" s="31"/>
      <c r="Q447" s="31"/>
      <c r="R447" s="31"/>
      <c r="S447" s="31"/>
      <c r="T447" s="31"/>
      <c r="U447" s="31"/>
      <c r="V447" s="31"/>
    </row>
    <row r="448" spans="2:22" s="27" customFormat="1">
      <c r="B448" s="10"/>
      <c r="C448" s="10">
        <v>22</v>
      </c>
      <c r="D448" s="305"/>
      <c r="E448" s="305"/>
      <c r="F448" s="305"/>
      <c r="G448" s="305"/>
      <c r="H448" s="305"/>
      <c r="I448" s="305"/>
      <c r="J448" s="594"/>
      <c r="K448" s="592"/>
      <c r="L448" s="31"/>
      <c r="M448" s="31"/>
      <c r="N448" s="31"/>
      <c r="O448" s="31"/>
      <c r="P448" s="31"/>
      <c r="Q448" s="31"/>
      <c r="R448" s="31"/>
      <c r="S448" s="31"/>
      <c r="T448" s="31"/>
      <c r="U448" s="31"/>
      <c r="V448" s="31"/>
    </row>
    <row r="449" spans="2:34" s="27" customFormat="1">
      <c r="B449" s="10">
        <v>21</v>
      </c>
      <c r="C449" s="10">
        <v>1</v>
      </c>
      <c r="D449" s="305"/>
      <c r="E449" s="305"/>
      <c r="F449" s="305"/>
      <c r="G449" s="305"/>
      <c r="H449" s="305"/>
      <c r="I449" s="305"/>
      <c r="J449" s="76"/>
      <c r="K449" s="588"/>
      <c r="L449" s="31"/>
      <c r="M449" s="31"/>
      <c r="N449" s="31"/>
      <c r="O449" s="31"/>
      <c r="P449" s="31"/>
      <c r="Q449" s="31"/>
      <c r="R449" s="31"/>
      <c r="S449" s="31"/>
      <c r="T449" s="31"/>
      <c r="U449" s="31"/>
      <c r="V449" s="31"/>
    </row>
    <row r="450" spans="2:34" s="27" customFormat="1">
      <c r="B450" s="10"/>
      <c r="C450" s="10">
        <v>2</v>
      </c>
      <c r="D450" s="305"/>
      <c r="E450" s="305"/>
      <c r="F450" s="305"/>
      <c r="G450" s="305"/>
      <c r="H450" s="305"/>
      <c r="I450" s="305"/>
      <c r="J450" s="76"/>
      <c r="K450" s="588"/>
      <c r="L450" s="31"/>
      <c r="M450" s="31"/>
      <c r="N450" s="31"/>
      <c r="O450" s="31"/>
      <c r="P450" s="31"/>
      <c r="Q450" s="31"/>
      <c r="R450" s="31"/>
      <c r="S450" s="31"/>
      <c r="T450" s="31"/>
      <c r="U450" s="31"/>
      <c r="V450" s="31"/>
    </row>
    <row r="451" spans="2:34" s="27" customFormat="1">
      <c r="B451" s="28"/>
      <c r="C451" s="10">
        <v>3</v>
      </c>
      <c r="D451" s="305"/>
      <c r="E451" s="305"/>
      <c r="F451" s="305"/>
      <c r="G451" s="305"/>
      <c r="H451" s="305"/>
      <c r="I451" s="305"/>
      <c r="J451" s="76"/>
      <c r="K451" s="588"/>
      <c r="L451" s="31"/>
      <c r="M451" s="31"/>
      <c r="N451" s="31"/>
      <c r="O451" s="31"/>
      <c r="P451" s="31"/>
      <c r="Q451" s="31"/>
      <c r="R451" s="31"/>
      <c r="S451" s="31"/>
      <c r="T451" s="31"/>
      <c r="U451" s="31"/>
      <c r="V451" s="31"/>
    </row>
    <row r="452" spans="2:34">
      <c r="B452" s="28"/>
      <c r="C452" s="10">
        <v>4</v>
      </c>
      <c r="D452" s="305"/>
      <c r="E452" s="305"/>
      <c r="F452" s="305"/>
      <c r="G452" s="305"/>
      <c r="H452" s="305"/>
      <c r="J452" s="76"/>
      <c r="K452" s="169"/>
      <c r="L452" s="305"/>
      <c r="M452" s="305"/>
      <c r="N452" s="305"/>
      <c r="W452" s="306"/>
      <c r="X452" s="306"/>
      <c r="Y452" s="306"/>
      <c r="Z452" s="306"/>
      <c r="AA452" s="306"/>
      <c r="AB452" s="306"/>
      <c r="AC452" s="306"/>
      <c r="AD452" s="306"/>
      <c r="AE452" s="306"/>
      <c r="AF452" s="306"/>
      <c r="AG452" s="306"/>
      <c r="AH452" s="306"/>
    </row>
    <row r="453" spans="2:34" s="27" customFormat="1">
      <c r="B453" s="28"/>
      <c r="C453" s="10">
        <v>5</v>
      </c>
      <c r="D453" s="305"/>
      <c r="E453" s="305"/>
      <c r="F453" s="305"/>
      <c r="G453" s="305"/>
      <c r="H453" s="305"/>
      <c r="I453" s="305"/>
      <c r="J453" s="84"/>
      <c r="K453" s="592"/>
      <c r="L453" s="31"/>
      <c r="M453" s="31"/>
      <c r="N453" s="31"/>
      <c r="O453" s="31"/>
      <c r="P453" s="31"/>
      <c r="Q453" s="31"/>
      <c r="R453" s="31"/>
      <c r="S453" s="31"/>
      <c r="T453" s="31"/>
      <c r="U453" s="31"/>
      <c r="V453" s="31"/>
    </row>
    <row r="454" spans="2:34" s="27" customFormat="1">
      <c r="B454" s="28"/>
      <c r="C454" s="10">
        <v>6</v>
      </c>
      <c r="D454" s="305"/>
      <c r="E454" s="305"/>
      <c r="F454" s="305"/>
      <c r="G454" s="305"/>
      <c r="H454" s="305"/>
      <c r="I454" s="305"/>
      <c r="J454" s="84"/>
      <c r="K454" s="592"/>
      <c r="L454" s="31"/>
      <c r="M454" s="31"/>
      <c r="N454" s="31"/>
      <c r="O454" s="31"/>
      <c r="P454" s="31"/>
      <c r="Q454" s="31"/>
      <c r="R454" s="31"/>
      <c r="S454" s="31"/>
      <c r="T454" s="31"/>
      <c r="U454" s="31"/>
      <c r="V454" s="31"/>
    </row>
    <row r="455" spans="2:34" s="27" customFormat="1">
      <c r="B455" s="28"/>
      <c r="C455" s="10">
        <v>7</v>
      </c>
      <c r="D455" s="305"/>
      <c r="E455" s="305"/>
      <c r="F455" s="305"/>
      <c r="G455" s="305"/>
      <c r="H455" s="305"/>
      <c r="I455" s="305"/>
      <c r="J455" s="76"/>
      <c r="K455" s="593"/>
      <c r="L455" s="31"/>
      <c r="M455" s="31"/>
      <c r="N455" s="31"/>
      <c r="O455" s="31"/>
      <c r="P455" s="31"/>
      <c r="Q455" s="31"/>
      <c r="R455" s="31"/>
      <c r="S455" s="31"/>
      <c r="T455" s="31"/>
      <c r="U455" s="31"/>
      <c r="V455" s="31"/>
    </row>
    <row r="456" spans="2:34" s="27" customFormat="1">
      <c r="B456" s="28"/>
      <c r="C456" s="10">
        <v>8</v>
      </c>
      <c r="D456" s="305"/>
      <c r="E456" s="305"/>
      <c r="F456" s="305"/>
      <c r="G456" s="305"/>
      <c r="H456" s="305"/>
      <c r="I456" s="305"/>
      <c r="J456" s="76"/>
      <c r="K456" s="592"/>
      <c r="L456" s="31"/>
      <c r="M456" s="31"/>
      <c r="N456" s="31"/>
      <c r="O456" s="31"/>
      <c r="P456" s="31"/>
      <c r="Q456" s="31"/>
      <c r="R456" s="31"/>
      <c r="S456" s="31"/>
      <c r="T456" s="31"/>
      <c r="U456" s="31"/>
      <c r="V456" s="31"/>
    </row>
    <row r="457" spans="2:34" s="27" customFormat="1">
      <c r="B457" s="28"/>
      <c r="C457" s="10">
        <v>9</v>
      </c>
      <c r="D457" s="305"/>
      <c r="E457" s="305"/>
      <c r="F457" s="305"/>
      <c r="G457" s="305"/>
      <c r="H457" s="305"/>
      <c r="I457" s="305"/>
      <c r="J457" s="84"/>
      <c r="K457" s="592"/>
      <c r="L457" s="31"/>
      <c r="M457" s="31"/>
      <c r="N457" s="31"/>
      <c r="O457" s="31"/>
      <c r="P457" s="31"/>
      <c r="Q457" s="31"/>
      <c r="R457" s="31"/>
      <c r="S457" s="31"/>
      <c r="T457" s="31"/>
      <c r="U457" s="31"/>
      <c r="V457" s="31"/>
    </row>
    <row r="458" spans="2:34" s="27" customFormat="1">
      <c r="B458" s="28"/>
      <c r="C458" s="10">
        <v>10</v>
      </c>
      <c r="D458" s="305"/>
      <c r="E458" s="305"/>
      <c r="F458" s="305"/>
      <c r="G458" s="305"/>
      <c r="H458" s="305"/>
      <c r="I458" s="305"/>
      <c r="J458" s="84"/>
      <c r="K458" s="592"/>
      <c r="L458" s="31"/>
      <c r="M458" s="31"/>
      <c r="N458" s="31"/>
      <c r="O458" s="31"/>
      <c r="P458" s="31"/>
      <c r="Q458" s="31"/>
      <c r="R458" s="31"/>
      <c r="S458" s="31"/>
      <c r="T458" s="31"/>
      <c r="U458" s="31"/>
      <c r="V458" s="31"/>
    </row>
    <row r="459" spans="2:34" s="27" customFormat="1">
      <c r="B459" s="10"/>
      <c r="C459" s="10">
        <v>11</v>
      </c>
      <c r="D459" s="305"/>
      <c r="E459" s="305"/>
      <c r="F459" s="305"/>
      <c r="G459" s="305"/>
      <c r="H459" s="305"/>
      <c r="I459" s="305"/>
      <c r="J459" s="76"/>
      <c r="K459" s="593"/>
      <c r="L459" s="31"/>
      <c r="M459" s="31"/>
      <c r="N459" s="31"/>
      <c r="O459" s="31"/>
      <c r="P459" s="31"/>
      <c r="Q459" s="31"/>
      <c r="R459" s="31"/>
      <c r="S459" s="31"/>
      <c r="T459" s="31"/>
      <c r="U459" s="31"/>
      <c r="V459" s="31"/>
    </row>
    <row r="460" spans="2:34" s="27" customFormat="1">
      <c r="B460" s="10"/>
      <c r="C460" s="10">
        <v>12</v>
      </c>
      <c r="D460" s="305"/>
      <c r="E460" s="305"/>
      <c r="F460" s="305"/>
      <c r="G460" s="305"/>
      <c r="H460" s="305"/>
      <c r="I460" s="305"/>
      <c r="J460" s="76"/>
      <c r="K460" s="592"/>
      <c r="L460" s="31"/>
      <c r="M460" s="31"/>
      <c r="N460" s="31"/>
      <c r="O460" s="31"/>
      <c r="P460" s="31"/>
      <c r="Q460" s="31"/>
      <c r="R460" s="31"/>
      <c r="S460" s="31"/>
      <c r="T460" s="31"/>
      <c r="U460" s="31"/>
      <c r="V460" s="31"/>
    </row>
    <row r="461" spans="2:34" s="27" customFormat="1">
      <c r="B461" s="10"/>
      <c r="C461" s="10">
        <v>13</v>
      </c>
      <c r="D461" s="305"/>
      <c r="E461" s="305"/>
      <c r="F461" s="305"/>
      <c r="G461" s="305"/>
      <c r="H461" s="305"/>
      <c r="I461" s="305"/>
      <c r="J461" s="84"/>
      <c r="K461" s="592"/>
      <c r="L461" s="31"/>
      <c r="M461" s="31"/>
      <c r="N461" s="31"/>
      <c r="O461" s="31"/>
      <c r="P461" s="31"/>
      <c r="Q461" s="31"/>
      <c r="R461" s="31"/>
      <c r="S461" s="31"/>
      <c r="T461" s="31"/>
      <c r="U461" s="31"/>
      <c r="V461" s="31"/>
    </row>
    <row r="462" spans="2:34" s="27" customFormat="1">
      <c r="B462" s="10"/>
      <c r="C462" s="10">
        <v>14</v>
      </c>
      <c r="D462" s="305"/>
      <c r="E462" s="305"/>
      <c r="F462" s="305"/>
      <c r="G462" s="305"/>
      <c r="H462" s="305"/>
      <c r="I462" s="305"/>
      <c r="J462" s="84"/>
      <c r="K462" s="592"/>
      <c r="L462" s="31"/>
      <c r="M462" s="31"/>
      <c r="N462" s="31"/>
      <c r="O462" s="31"/>
      <c r="P462" s="31"/>
      <c r="Q462" s="31"/>
      <c r="R462" s="31"/>
      <c r="S462" s="31"/>
      <c r="T462" s="31"/>
      <c r="U462" s="31"/>
      <c r="V462" s="31"/>
    </row>
    <row r="463" spans="2:34" s="27" customFormat="1">
      <c r="B463" s="10"/>
      <c r="C463" s="10">
        <v>15</v>
      </c>
      <c r="D463" s="305"/>
      <c r="E463" s="305"/>
      <c r="F463" s="305"/>
      <c r="G463" s="305"/>
      <c r="H463" s="305"/>
      <c r="I463" s="305"/>
      <c r="J463" s="76"/>
      <c r="K463" s="593"/>
      <c r="L463" s="31"/>
      <c r="M463" s="31"/>
      <c r="N463" s="31"/>
      <c r="O463" s="31"/>
      <c r="P463" s="31"/>
      <c r="Q463" s="31"/>
      <c r="R463" s="31"/>
      <c r="S463" s="31"/>
      <c r="T463" s="31"/>
      <c r="U463" s="31"/>
      <c r="V463" s="31"/>
    </row>
    <row r="464" spans="2:34" s="27" customFormat="1">
      <c r="B464" s="10"/>
      <c r="C464" s="10">
        <v>16</v>
      </c>
      <c r="D464" s="305"/>
      <c r="E464" s="305"/>
      <c r="F464" s="305"/>
      <c r="G464" s="305"/>
      <c r="H464" s="305"/>
      <c r="I464" s="305"/>
      <c r="J464" s="76"/>
      <c r="K464" s="592"/>
      <c r="L464" s="31"/>
      <c r="M464" s="31"/>
      <c r="N464" s="31"/>
      <c r="O464" s="31"/>
      <c r="P464" s="31"/>
      <c r="Q464" s="31"/>
      <c r="R464" s="31"/>
      <c r="S464" s="31"/>
      <c r="T464" s="31"/>
      <c r="U464" s="31"/>
      <c r="V464" s="31"/>
    </row>
    <row r="465" spans="2:34" s="27" customFormat="1">
      <c r="B465" s="10"/>
      <c r="C465" s="10">
        <v>17</v>
      </c>
      <c r="D465" s="305"/>
      <c r="E465" s="305"/>
      <c r="F465" s="305"/>
      <c r="G465" s="305"/>
      <c r="H465" s="305"/>
      <c r="I465" s="305"/>
      <c r="J465" s="84"/>
      <c r="K465" s="592"/>
      <c r="L465" s="31"/>
      <c r="M465" s="31"/>
      <c r="N465" s="31"/>
      <c r="O465" s="31"/>
      <c r="P465" s="31"/>
      <c r="Q465" s="31"/>
      <c r="R465" s="31"/>
      <c r="S465" s="31"/>
      <c r="T465" s="31"/>
      <c r="U465" s="31"/>
      <c r="V465" s="31"/>
    </row>
    <row r="466" spans="2:34" s="27" customFormat="1">
      <c r="B466" s="10"/>
      <c r="C466" s="10">
        <v>18</v>
      </c>
      <c r="D466" s="305"/>
      <c r="E466" s="305"/>
      <c r="F466" s="305"/>
      <c r="G466" s="305"/>
      <c r="H466" s="305"/>
      <c r="I466" s="305"/>
      <c r="J466" s="84"/>
      <c r="K466" s="592"/>
      <c r="L466" s="31"/>
      <c r="M466" s="31"/>
      <c r="N466" s="31"/>
      <c r="O466" s="31"/>
      <c r="P466" s="31"/>
      <c r="Q466" s="31"/>
      <c r="R466" s="31"/>
      <c r="S466" s="31"/>
      <c r="T466" s="31"/>
      <c r="U466" s="31"/>
      <c r="V466" s="31"/>
    </row>
    <row r="467" spans="2:34" s="27" customFormat="1">
      <c r="B467" s="10"/>
      <c r="C467" s="10">
        <v>19</v>
      </c>
      <c r="D467" s="305"/>
      <c r="E467" s="305"/>
      <c r="F467" s="305"/>
      <c r="G467" s="305"/>
      <c r="H467" s="305"/>
      <c r="I467" s="305"/>
      <c r="J467" s="76"/>
      <c r="K467" s="593"/>
      <c r="L467" s="31"/>
      <c r="M467" s="31"/>
      <c r="N467" s="31"/>
      <c r="O467" s="31"/>
      <c r="P467" s="31"/>
      <c r="Q467" s="31"/>
      <c r="R467" s="31"/>
      <c r="S467" s="31"/>
      <c r="T467" s="31"/>
      <c r="U467" s="31"/>
      <c r="V467" s="31"/>
    </row>
    <row r="468" spans="2:34" s="27" customFormat="1">
      <c r="B468" s="10"/>
      <c r="C468" s="10">
        <v>20</v>
      </c>
      <c r="D468" s="305"/>
      <c r="E468" s="305"/>
      <c r="F468" s="305"/>
      <c r="G468" s="305"/>
      <c r="H468" s="305"/>
      <c r="I468" s="305"/>
      <c r="J468" s="76"/>
      <c r="K468" s="592"/>
      <c r="L468" s="31"/>
      <c r="M468" s="31"/>
      <c r="N468" s="31"/>
      <c r="O468" s="31"/>
      <c r="P468" s="31"/>
      <c r="Q468" s="31"/>
      <c r="R468" s="31"/>
      <c r="S468" s="31"/>
      <c r="T468" s="31"/>
      <c r="U468" s="31"/>
      <c r="V468" s="31"/>
    </row>
    <row r="469" spans="2:34" s="27" customFormat="1">
      <c r="B469" s="10"/>
      <c r="C469" s="10">
        <v>21</v>
      </c>
      <c r="D469" s="305"/>
      <c r="E469" s="305"/>
      <c r="F469" s="305"/>
      <c r="G469" s="305"/>
      <c r="H469" s="305"/>
      <c r="I469" s="305"/>
      <c r="J469" s="84"/>
      <c r="K469" s="592"/>
      <c r="L469" s="31"/>
      <c r="M469" s="31"/>
      <c r="N469" s="31"/>
      <c r="O469" s="31"/>
      <c r="P469" s="31"/>
      <c r="Q469" s="31"/>
      <c r="R469" s="31"/>
      <c r="S469" s="31"/>
      <c r="T469" s="31"/>
      <c r="U469" s="31"/>
      <c r="V469" s="31"/>
    </row>
    <row r="470" spans="2:34" s="27" customFormat="1">
      <c r="B470" s="10"/>
      <c r="C470" s="10">
        <v>22</v>
      </c>
      <c r="D470" s="305"/>
      <c r="E470" s="305"/>
      <c r="F470" s="305"/>
      <c r="G470" s="305"/>
      <c r="H470" s="305"/>
      <c r="I470" s="305"/>
      <c r="J470" s="594"/>
      <c r="K470" s="592"/>
      <c r="L470" s="31"/>
      <c r="M470" s="31"/>
      <c r="N470" s="31"/>
      <c r="O470" s="31"/>
      <c r="P470" s="31"/>
      <c r="Q470" s="31"/>
      <c r="R470" s="31"/>
      <c r="S470" s="31"/>
      <c r="T470" s="31"/>
      <c r="U470" s="31"/>
      <c r="V470" s="31"/>
    </row>
    <row r="471" spans="2:34" s="27" customFormat="1">
      <c r="B471" s="10">
        <v>22</v>
      </c>
      <c r="C471" s="10">
        <v>1</v>
      </c>
      <c r="D471" s="305"/>
      <c r="E471" s="305"/>
      <c r="F471" s="305"/>
      <c r="G471" s="305"/>
      <c r="H471" s="305"/>
      <c r="I471" s="305"/>
      <c r="J471" s="76"/>
      <c r="K471" s="588"/>
      <c r="L471" s="31"/>
      <c r="M471" s="31"/>
      <c r="N471" s="31"/>
      <c r="O471" s="31"/>
      <c r="P471" s="31"/>
      <c r="Q471" s="31"/>
      <c r="R471" s="31"/>
      <c r="S471" s="31"/>
      <c r="T471" s="31"/>
      <c r="U471" s="31"/>
      <c r="V471" s="31"/>
    </row>
    <row r="472" spans="2:34" s="27" customFormat="1">
      <c r="B472" s="10"/>
      <c r="C472" s="10">
        <v>2</v>
      </c>
      <c r="D472" s="305"/>
      <c r="E472" s="305"/>
      <c r="F472" s="305"/>
      <c r="G472" s="305"/>
      <c r="H472" s="305"/>
      <c r="I472" s="305"/>
      <c r="J472" s="76"/>
      <c r="K472" s="588"/>
      <c r="L472" s="31"/>
      <c r="M472" s="31"/>
      <c r="N472" s="31"/>
      <c r="O472" s="31"/>
      <c r="P472" s="31"/>
      <c r="Q472" s="31"/>
      <c r="R472" s="31"/>
      <c r="S472" s="31"/>
      <c r="T472" s="31"/>
      <c r="U472" s="31"/>
      <c r="V472" s="31"/>
    </row>
    <row r="473" spans="2:34" s="27" customFormat="1">
      <c r="B473" s="10"/>
      <c r="C473" s="10">
        <v>3</v>
      </c>
      <c r="D473" s="305"/>
      <c r="E473" s="305"/>
      <c r="F473" s="305"/>
      <c r="G473" s="305"/>
      <c r="H473" s="305"/>
      <c r="I473" s="305"/>
      <c r="J473" s="76"/>
      <c r="K473" s="588"/>
      <c r="L473" s="31"/>
      <c r="M473" s="31"/>
      <c r="N473" s="31"/>
      <c r="O473" s="31"/>
      <c r="P473" s="31"/>
      <c r="Q473" s="31"/>
      <c r="R473" s="31"/>
      <c r="S473" s="31"/>
      <c r="T473" s="31"/>
      <c r="U473" s="31"/>
      <c r="V473" s="31"/>
    </row>
    <row r="474" spans="2:34">
      <c r="B474" s="10"/>
      <c r="C474" s="10">
        <v>4</v>
      </c>
      <c r="D474" s="305"/>
      <c r="E474" s="305"/>
      <c r="F474" s="305"/>
      <c r="G474" s="305"/>
      <c r="H474" s="305"/>
      <c r="J474" s="76"/>
      <c r="K474" s="169"/>
      <c r="L474" s="305"/>
      <c r="M474" s="305"/>
      <c r="N474" s="305"/>
      <c r="W474" s="306"/>
      <c r="X474" s="306"/>
      <c r="Y474" s="306"/>
      <c r="Z474" s="306"/>
      <c r="AA474" s="306"/>
      <c r="AB474" s="306"/>
      <c r="AC474" s="306"/>
      <c r="AD474" s="306"/>
      <c r="AE474" s="306"/>
      <c r="AF474" s="306"/>
      <c r="AG474" s="306"/>
      <c r="AH474" s="306"/>
    </row>
    <row r="475" spans="2:34" s="27" customFormat="1">
      <c r="B475" s="10"/>
      <c r="C475" s="10">
        <v>5</v>
      </c>
      <c r="D475" s="305"/>
      <c r="E475" s="305"/>
      <c r="F475" s="305"/>
      <c r="G475" s="305"/>
      <c r="H475" s="305"/>
      <c r="I475" s="305"/>
      <c r="J475" s="84"/>
      <c r="K475" s="592"/>
      <c r="L475" s="31"/>
      <c r="M475" s="31"/>
      <c r="N475" s="31"/>
      <c r="O475" s="31"/>
      <c r="P475" s="31"/>
      <c r="Q475" s="31"/>
      <c r="R475" s="31"/>
      <c r="S475" s="31"/>
      <c r="T475" s="31"/>
      <c r="U475" s="31"/>
      <c r="V475" s="31"/>
    </row>
    <row r="476" spans="2:34" s="27" customFormat="1">
      <c r="B476" s="10"/>
      <c r="C476" s="10">
        <v>6</v>
      </c>
      <c r="D476" s="305"/>
      <c r="E476" s="305"/>
      <c r="F476" s="305"/>
      <c r="G476" s="305"/>
      <c r="H476" s="305"/>
      <c r="I476" s="305"/>
      <c r="J476" s="84"/>
      <c r="K476" s="592"/>
      <c r="L476" s="31"/>
      <c r="M476" s="31"/>
      <c r="N476" s="31"/>
      <c r="O476" s="31"/>
      <c r="P476" s="31"/>
      <c r="Q476" s="31"/>
      <c r="R476" s="31"/>
      <c r="S476" s="31"/>
      <c r="T476" s="31"/>
      <c r="U476" s="31"/>
      <c r="V476" s="31"/>
    </row>
    <row r="477" spans="2:34" s="27" customFormat="1">
      <c r="B477" s="10"/>
      <c r="C477" s="10">
        <v>7</v>
      </c>
      <c r="D477" s="305"/>
      <c r="E477" s="305"/>
      <c r="F477" s="305"/>
      <c r="G477" s="305"/>
      <c r="H477" s="305"/>
      <c r="I477" s="305"/>
      <c r="J477" s="76"/>
      <c r="K477" s="593"/>
      <c r="L477" s="31"/>
      <c r="M477" s="31"/>
      <c r="N477" s="31"/>
      <c r="O477" s="31"/>
      <c r="P477" s="31"/>
      <c r="Q477" s="31"/>
      <c r="R477" s="31"/>
      <c r="S477" s="31"/>
      <c r="T477" s="31"/>
      <c r="U477" s="31"/>
      <c r="V477" s="31"/>
    </row>
    <row r="478" spans="2:34" s="27" customFormat="1">
      <c r="B478" s="10"/>
      <c r="C478" s="10">
        <v>8</v>
      </c>
      <c r="D478" s="305"/>
      <c r="E478" s="305"/>
      <c r="F478" s="305"/>
      <c r="G478" s="305"/>
      <c r="H478" s="305"/>
      <c r="I478" s="305"/>
      <c r="J478" s="76"/>
      <c r="K478" s="592"/>
      <c r="L478" s="31"/>
      <c r="M478" s="31"/>
      <c r="N478" s="31"/>
      <c r="O478" s="31"/>
      <c r="P478" s="31"/>
      <c r="Q478" s="31"/>
      <c r="R478" s="31"/>
      <c r="S478" s="31"/>
      <c r="T478" s="31"/>
      <c r="U478" s="31"/>
      <c r="V478" s="31"/>
    </row>
    <row r="479" spans="2:34" s="27" customFormat="1">
      <c r="B479" s="10"/>
      <c r="C479" s="10">
        <v>9</v>
      </c>
      <c r="D479" s="305"/>
      <c r="E479" s="305"/>
      <c r="F479" s="305"/>
      <c r="G479" s="305"/>
      <c r="H479" s="305"/>
      <c r="I479" s="305"/>
      <c r="J479" s="84"/>
      <c r="K479" s="592"/>
      <c r="L479" s="31"/>
      <c r="M479" s="31"/>
      <c r="N479" s="31"/>
      <c r="O479" s="31"/>
      <c r="P479" s="31"/>
      <c r="Q479" s="31"/>
      <c r="R479" s="31"/>
      <c r="S479" s="31"/>
      <c r="T479" s="31"/>
      <c r="U479" s="31"/>
      <c r="V479" s="31"/>
    </row>
    <row r="480" spans="2:34" s="27" customFormat="1">
      <c r="B480" s="10"/>
      <c r="C480" s="10">
        <v>10</v>
      </c>
      <c r="D480" s="305"/>
      <c r="E480" s="305"/>
      <c r="F480" s="305"/>
      <c r="G480" s="305"/>
      <c r="H480" s="305"/>
      <c r="I480" s="305"/>
      <c r="J480" s="84"/>
      <c r="K480" s="592"/>
      <c r="L480" s="31"/>
      <c r="M480" s="31"/>
      <c r="N480" s="31"/>
      <c r="O480" s="31"/>
      <c r="P480" s="31"/>
      <c r="Q480" s="31"/>
      <c r="R480" s="31"/>
      <c r="S480" s="31"/>
      <c r="T480" s="31"/>
      <c r="U480" s="31"/>
      <c r="V480" s="31"/>
    </row>
    <row r="481" spans="2:34" s="27" customFormat="1">
      <c r="B481" s="10"/>
      <c r="C481" s="10">
        <v>11</v>
      </c>
      <c r="D481" s="305"/>
      <c r="E481" s="305"/>
      <c r="F481" s="305"/>
      <c r="G481" s="305"/>
      <c r="H481" s="305"/>
      <c r="I481" s="305"/>
      <c r="J481" s="76"/>
      <c r="K481" s="593"/>
      <c r="L481" s="31"/>
      <c r="M481" s="31"/>
      <c r="N481" s="31"/>
      <c r="O481" s="31"/>
      <c r="P481" s="31"/>
      <c r="Q481" s="31"/>
      <c r="R481" s="31"/>
      <c r="S481" s="31"/>
      <c r="T481" s="31"/>
      <c r="U481" s="31"/>
      <c r="V481" s="31"/>
    </row>
    <row r="482" spans="2:34" s="27" customFormat="1">
      <c r="B482" s="10"/>
      <c r="C482" s="10">
        <v>12</v>
      </c>
      <c r="D482" s="305"/>
      <c r="E482" s="305"/>
      <c r="F482" s="305"/>
      <c r="G482" s="305"/>
      <c r="H482" s="305"/>
      <c r="I482" s="305"/>
      <c r="J482" s="76"/>
      <c r="K482" s="592"/>
      <c r="L482" s="31"/>
      <c r="M482" s="31"/>
      <c r="N482" s="31"/>
      <c r="O482" s="31"/>
      <c r="P482" s="31"/>
      <c r="Q482" s="31"/>
      <c r="R482" s="31"/>
      <c r="S482" s="31"/>
      <c r="T482" s="31"/>
      <c r="U482" s="31"/>
      <c r="V482" s="31"/>
    </row>
    <row r="483" spans="2:34" s="27" customFormat="1">
      <c r="B483" s="10"/>
      <c r="C483" s="10">
        <v>13</v>
      </c>
      <c r="D483" s="305"/>
      <c r="E483" s="305"/>
      <c r="F483" s="305"/>
      <c r="G483" s="305"/>
      <c r="H483" s="305"/>
      <c r="I483" s="305"/>
      <c r="J483" s="84"/>
      <c r="K483" s="592"/>
      <c r="L483" s="31"/>
      <c r="M483" s="31"/>
      <c r="N483" s="31"/>
      <c r="O483" s="31"/>
      <c r="P483" s="31"/>
      <c r="Q483" s="31"/>
      <c r="R483" s="31"/>
      <c r="S483" s="31"/>
      <c r="T483" s="31"/>
      <c r="U483" s="31"/>
      <c r="V483" s="31"/>
    </row>
    <row r="484" spans="2:34" s="27" customFormat="1">
      <c r="B484" s="10"/>
      <c r="C484" s="10">
        <v>14</v>
      </c>
      <c r="D484" s="305"/>
      <c r="E484" s="305"/>
      <c r="F484" s="305"/>
      <c r="G484" s="305"/>
      <c r="H484" s="305"/>
      <c r="I484" s="305"/>
      <c r="J484" s="84"/>
      <c r="K484" s="592"/>
      <c r="L484" s="31"/>
      <c r="M484" s="31"/>
      <c r="N484" s="31"/>
      <c r="O484" s="31"/>
      <c r="P484" s="31"/>
      <c r="Q484" s="31"/>
      <c r="R484" s="31"/>
      <c r="S484" s="31"/>
      <c r="T484" s="31"/>
      <c r="U484" s="31"/>
      <c r="V484" s="31"/>
    </row>
    <row r="485" spans="2:34" s="27" customFormat="1">
      <c r="B485" s="10"/>
      <c r="C485" s="10">
        <v>15</v>
      </c>
      <c r="D485" s="305"/>
      <c r="E485" s="305"/>
      <c r="F485" s="305"/>
      <c r="G485" s="305"/>
      <c r="H485" s="305"/>
      <c r="I485" s="305"/>
      <c r="J485" s="76"/>
      <c r="K485" s="593"/>
      <c r="L485" s="31"/>
      <c r="M485" s="31"/>
      <c r="N485" s="31"/>
      <c r="O485" s="31"/>
      <c r="P485" s="31"/>
      <c r="Q485" s="31"/>
      <c r="R485" s="31"/>
      <c r="S485" s="31"/>
      <c r="T485" s="31"/>
      <c r="U485" s="31"/>
      <c r="V485" s="31"/>
    </row>
    <row r="486" spans="2:34" s="27" customFormat="1">
      <c r="B486" s="10"/>
      <c r="C486" s="10">
        <v>16</v>
      </c>
      <c r="D486" s="305"/>
      <c r="E486" s="305"/>
      <c r="F486" s="305"/>
      <c r="G486" s="305"/>
      <c r="H486" s="305"/>
      <c r="I486" s="305"/>
      <c r="J486" s="76"/>
      <c r="K486" s="592"/>
      <c r="L486" s="31"/>
      <c r="M486" s="31"/>
      <c r="N486" s="31"/>
      <c r="O486" s="31"/>
      <c r="P486" s="31"/>
      <c r="Q486" s="31"/>
      <c r="R486" s="31"/>
      <c r="S486" s="31"/>
      <c r="T486" s="31"/>
      <c r="U486" s="31"/>
      <c r="V486" s="31"/>
    </row>
    <row r="487" spans="2:34" s="27" customFormat="1">
      <c r="B487" s="10"/>
      <c r="C487" s="10">
        <v>17</v>
      </c>
      <c r="D487" s="305"/>
      <c r="E487" s="305"/>
      <c r="F487" s="305"/>
      <c r="G487" s="305"/>
      <c r="H487" s="305"/>
      <c r="I487" s="305"/>
      <c r="J487" s="84"/>
      <c r="K487" s="592"/>
      <c r="L487" s="31"/>
      <c r="M487" s="31"/>
      <c r="N487" s="31"/>
      <c r="O487" s="31"/>
      <c r="P487" s="31"/>
      <c r="Q487" s="31"/>
      <c r="R487" s="31"/>
      <c r="S487" s="31"/>
      <c r="T487" s="31"/>
      <c r="U487" s="31"/>
      <c r="V487" s="31"/>
    </row>
    <row r="488" spans="2:34" s="27" customFormat="1">
      <c r="B488" s="10"/>
      <c r="C488" s="10">
        <v>18</v>
      </c>
      <c r="D488" s="305"/>
      <c r="E488" s="305"/>
      <c r="F488" s="305"/>
      <c r="G488" s="305"/>
      <c r="H488" s="305"/>
      <c r="I488" s="305"/>
      <c r="J488" s="84"/>
      <c r="K488" s="592"/>
      <c r="L488" s="31"/>
      <c r="M488" s="31"/>
      <c r="N488" s="31"/>
      <c r="O488" s="31"/>
      <c r="P488" s="31"/>
      <c r="Q488" s="31"/>
      <c r="R488" s="31"/>
      <c r="S488" s="31"/>
      <c r="T488" s="31"/>
      <c r="U488" s="31"/>
      <c r="V488" s="31"/>
    </row>
    <row r="489" spans="2:34" s="27" customFormat="1">
      <c r="B489" s="10"/>
      <c r="C489" s="10">
        <v>19</v>
      </c>
      <c r="D489" s="305"/>
      <c r="E489" s="305"/>
      <c r="F489" s="305"/>
      <c r="G489" s="305"/>
      <c r="H489" s="305"/>
      <c r="I489" s="305"/>
      <c r="J489" s="76"/>
      <c r="K489" s="593"/>
      <c r="L489" s="31"/>
      <c r="M489" s="31"/>
      <c r="N489" s="31"/>
      <c r="O489" s="31"/>
      <c r="P489" s="31"/>
      <c r="Q489" s="31"/>
      <c r="R489" s="31"/>
      <c r="S489" s="31"/>
      <c r="T489" s="31"/>
      <c r="U489" s="31"/>
      <c r="V489" s="31"/>
    </row>
    <row r="490" spans="2:34" s="27" customFormat="1">
      <c r="B490" s="10"/>
      <c r="C490" s="10">
        <v>20</v>
      </c>
      <c r="D490" s="305"/>
      <c r="E490" s="305"/>
      <c r="F490" s="305"/>
      <c r="G490" s="305"/>
      <c r="H490" s="305"/>
      <c r="I490" s="305"/>
      <c r="J490" s="76"/>
      <c r="K490" s="592"/>
      <c r="L490" s="31"/>
      <c r="M490" s="31"/>
      <c r="N490" s="31"/>
      <c r="O490" s="31"/>
      <c r="P490" s="31"/>
      <c r="Q490" s="31"/>
      <c r="R490" s="31"/>
      <c r="S490" s="31"/>
      <c r="T490" s="31"/>
      <c r="U490" s="31"/>
      <c r="V490" s="31"/>
    </row>
    <row r="491" spans="2:34" s="27" customFormat="1">
      <c r="B491" s="10"/>
      <c r="C491" s="10">
        <v>21</v>
      </c>
      <c r="D491" s="305"/>
      <c r="E491" s="305"/>
      <c r="F491" s="305"/>
      <c r="G491" s="305"/>
      <c r="H491" s="305"/>
      <c r="I491" s="305"/>
      <c r="J491" s="84"/>
      <c r="K491" s="592"/>
      <c r="L491" s="31"/>
      <c r="M491" s="31"/>
      <c r="N491" s="31"/>
      <c r="O491" s="31"/>
      <c r="P491" s="31"/>
      <c r="Q491" s="31"/>
      <c r="R491" s="31"/>
      <c r="S491" s="31"/>
      <c r="T491" s="31"/>
      <c r="U491" s="31"/>
      <c r="V491" s="31"/>
    </row>
    <row r="492" spans="2:34" s="27" customFormat="1">
      <c r="B492" s="10"/>
      <c r="C492" s="10">
        <v>22</v>
      </c>
      <c r="D492" s="305"/>
      <c r="E492" s="305"/>
      <c r="F492" s="305"/>
      <c r="G492" s="305"/>
      <c r="H492" s="305"/>
      <c r="I492" s="305"/>
      <c r="J492" s="594"/>
      <c r="K492" s="592"/>
      <c r="L492" s="31"/>
      <c r="M492" s="31"/>
      <c r="N492" s="31"/>
      <c r="O492" s="31"/>
      <c r="P492" s="31"/>
      <c r="Q492" s="31"/>
      <c r="R492" s="31"/>
      <c r="S492" s="31"/>
      <c r="T492" s="31"/>
      <c r="U492" s="31"/>
      <c r="V492" s="31"/>
    </row>
    <row r="493" spans="2:34" s="27" customFormat="1">
      <c r="B493" s="10">
        <v>23</v>
      </c>
      <c r="C493" s="10">
        <v>1</v>
      </c>
      <c r="D493" s="305"/>
      <c r="E493" s="305"/>
      <c r="F493" s="305"/>
      <c r="G493" s="305"/>
      <c r="H493" s="305"/>
      <c r="I493" s="305"/>
      <c r="J493" s="76"/>
      <c r="K493" s="588"/>
      <c r="L493" s="31"/>
      <c r="M493" s="31"/>
      <c r="N493" s="31"/>
      <c r="O493" s="31"/>
      <c r="P493" s="31"/>
      <c r="Q493" s="31"/>
      <c r="R493" s="31"/>
      <c r="S493" s="31"/>
      <c r="T493" s="31"/>
      <c r="U493" s="31"/>
      <c r="V493" s="31"/>
    </row>
    <row r="494" spans="2:34" s="27" customFormat="1">
      <c r="B494" s="10"/>
      <c r="C494" s="10">
        <v>2</v>
      </c>
      <c r="D494" s="305"/>
      <c r="E494" s="305"/>
      <c r="F494" s="305"/>
      <c r="G494" s="305"/>
      <c r="H494" s="305"/>
      <c r="I494" s="305"/>
      <c r="J494" s="76"/>
      <c r="K494" s="588"/>
      <c r="L494" s="31"/>
      <c r="M494" s="31"/>
      <c r="N494" s="31"/>
      <c r="O494" s="31"/>
      <c r="P494" s="31"/>
      <c r="Q494" s="31"/>
      <c r="R494" s="31"/>
      <c r="S494" s="31"/>
      <c r="T494" s="31"/>
      <c r="U494" s="31"/>
      <c r="V494" s="31"/>
    </row>
    <row r="495" spans="2:34" s="27" customFormat="1">
      <c r="B495" s="10"/>
      <c r="C495" s="10">
        <v>3</v>
      </c>
      <c r="D495" s="305"/>
      <c r="E495" s="305"/>
      <c r="F495" s="305"/>
      <c r="G495" s="305"/>
      <c r="H495" s="305"/>
      <c r="I495" s="305"/>
      <c r="J495" s="76"/>
      <c r="K495" s="588"/>
      <c r="L495" s="31"/>
      <c r="M495" s="31"/>
      <c r="N495" s="31"/>
      <c r="O495" s="31"/>
      <c r="P495" s="31"/>
      <c r="Q495" s="31"/>
      <c r="R495" s="31"/>
      <c r="S495" s="31"/>
      <c r="T495" s="31"/>
      <c r="U495" s="31"/>
      <c r="V495" s="31"/>
    </row>
    <row r="496" spans="2:34">
      <c r="B496" s="10"/>
      <c r="C496" s="10">
        <v>4</v>
      </c>
      <c r="D496" s="305"/>
      <c r="E496" s="305"/>
      <c r="F496" s="305"/>
      <c r="G496" s="305"/>
      <c r="H496" s="305"/>
      <c r="J496" s="76"/>
      <c r="K496" s="169"/>
      <c r="L496" s="305"/>
      <c r="M496" s="305"/>
      <c r="N496" s="305"/>
      <c r="W496" s="306"/>
      <c r="X496" s="306"/>
      <c r="Y496" s="306"/>
      <c r="Z496" s="306"/>
      <c r="AA496" s="306"/>
      <c r="AB496" s="306"/>
      <c r="AC496" s="306"/>
      <c r="AD496" s="306"/>
      <c r="AE496" s="306"/>
      <c r="AF496" s="306"/>
      <c r="AG496" s="306"/>
      <c r="AH496" s="306"/>
    </row>
    <row r="497" spans="2:22" s="27" customFormat="1">
      <c r="B497" s="10"/>
      <c r="C497" s="10">
        <v>5</v>
      </c>
      <c r="D497" s="305"/>
      <c r="E497" s="305"/>
      <c r="F497" s="305"/>
      <c r="G497" s="305"/>
      <c r="H497" s="305"/>
      <c r="I497" s="305"/>
      <c r="J497" s="84"/>
      <c r="K497" s="592"/>
      <c r="L497" s="31"/>
      <c r="M497" s="31"/>
      <c r="N497" s="31"/>
      <c r="O497" s="31"/>
      <c r="P497" s="31"/>
      <c r="Q497" s="31"/>
      <c r="R497" s="31"/>
      <c r="S497" s="31"/>
      <c r="T497" s="31"/>
      <c r="U497" s="31"/>
      <c r="V497" s="31"/>
    </row>
    <row r="498" spans="2:22" s="27" customFormat="1">
      <c r="B498" s="10"/>
      <c r="C498" s="10">
        <v>6</v>
      </c>
      <c r="D498" s="305"/>
      <c r="E498" s="305"/>
      <c r="F498" s="305"/>
      <c r="G498" s="305"/>
      <c r="H498" s="305"/>
      <c r="I498" s="305"/>
      <c r="J498" s="84"/>
      <c r="K498" s="592"/>
      <c r="L498" s="31"/>
      <c r="M498" s="31"/>
      <c r="N498" s="31"/>
      <c r="O498" s="31"/>
      <c r="P498" s="31"/>
      <c r="Q498" s="31"/>
      <c r="R498" s="31"/>
      <c r="S498" s="31"/>
      <c r="T498" s="31"/>
      <c r="U498" s="31"/>
      <c r="V498" s="31"/>
    </row>
    <row r="499" spans="2:22" s="27" customFormat="1">
      <c r="B499" s="10"/>
      <c r="C499" s="10">
        <v>7</v>
      </c>
      <c r="D499" s="305"/>
      <c r="E499" s="305"/>
      <c r="F499" s="305"/>
      <c r="G499" s="305"/>
      <c r="H499" s="305"/>
      <c r="I499" s="305"/>
      <c r="J499" s="76"/>
      <c r="K499" s="593"/>
      <c r="L499" s="31"/>
      <c r="M499" s="31"/>
      <c r="N499" s="31"/>
      <c r="O499" s="31"/>
      <c r="P499" s="31"/>
      <c r="Q499" s="31"/>
      <c r="R499" s="31"/>
      <c r="S499" s="31"/>
      <c r="T499" s="31"/>
      <c r="U499" s="31"/>
      <c r="V499" s="31"/>
    </row>
    <row r="500" spans="2:22" s="27" customFormat="1">
      <c r="B500" s="10"/>
      <c r="C500" s="10">
        <v>8</v>
      </c>
      <c r="D500" s="305"/>
      <c r="E500" s="305"/>
      <c r="F500" s="305"/>
      <c r="G500" s="305"/>
      <c r="H500" s="305"/>
      <c r="I500" s="305"/>
      <c r="J500" s="76"/>
      <c r="K500" s="592"/>
      <c r="L500" s="31"/>
      <c r="M500" s="31"/>
      <c r="N500" s="31"/>
      <c r="O500" s="31"/>
      <c r="P500" s="31"/>
      <c r="Q500" s="31"/>
      <c r="R500" s="31"/>
      <c r="S500" s="31"/>
      <c r="T500" s="31"/>
      <c r="U500" s="31"/>
      <c r="V500" s="31"/>
    </row>
    <row r="501" spans="2:22" s="27" customFormat="1">
      <c r="B501" s="10"/>
      <c r="C501" s="10">
        <v>9</v>
      </c>
      <c r="D501" s="305"/>
      <c r="E501" s="305"/>
      <c r="F501" s="305"/>
      <c r="G501" s="305"/>
      <c r="H501" s="305"/>
      <c r="I501" s="305"/>
      <c r="J501" s="84"/>
      <c r="K501" s="592"/>
      <c r="L501" s="31"/>
      <c r="M501" s="31"/>
      <c r="N501" s="31"/>
      <c r="O501" s="31"/>
      <c r="P501" s="31"/>
      <c r="Q501" s="31"/>
      <c r="R501" s="31"/>
      <c r="S501" s="31"/>
      <c r="T501" s="31"/>
      <c r="U501" s="31"/>
      <c r="V501" s="31"/>
    </row>
    <row r="502" spans="2:22" s="27" customFormat="1">
      <c r="B502" s="10"/>
      <c r="C502" s="10">
        <v>10</v>
      </c>
      <c r="D502" s="305"/>
      <c r="E502" s="305"/>
      <c r="F502" s="305"/>
      <c r="G502" s="305"/>
      <c r="H502" s="305"/>
      <c r="I502" s="305"/>
      <c r="J502" s="84"/>
      <c r="K502" s="592"/>
      <c r="L502" s="31"/>
      <c r="M502" s="31"/>
      <c r="N502" s="31"/>
      <c r="O502" s="31"/>
      <c r="P502" s="31"/>
      <c r="Q502" s="31"/>
      <c r="R502" s="31"/>
      <c r="S502" s="31"/>
      <c r="T502" s="31"/>
      <c r="U502" s="31"/>
      <c r="V502" s="31"/>
    </row>
    <row r="503" spans="2:22" s="27" customFormat="1">
      <c r="B503" s="10"/>
      <c r="C503" s="10">
        <v>11</v>
      </c>
      <c r="D503" s="305"/>
      <c r="E503" s="305"/>
      <c r="F503" s="305"/>
      <c r="G503" s="305"/>
      <c r="H503" s="305"/>
      <c r="I503" s="305"/>
      <c r="J503" s="76"/>
      <c r="K503" s="593"/>
      <c r="L503" s="31"/>
      <c r="M503" s="31"/>
      <c r="N503" s="31"/>
      <c r="O503" s="31"/>
      <c r="P503" s="31"/>
      <c r="Q503" s="31"/>
      <c r="R503" s="31"/>
      <c r="S503" s="31"/>
      <c r="T503" s="31"/>
      <c r="U503" s="31"/>
      <c r="V503" s="31"/>
    </row>
    <row r="504" spans="2:22" s="27" customFormat="1">
      <c r="B504" s="10"/>
      <c r="C504" s="10">
        <v>12</v>
      </c>
      <c r="D504" s="305"/>
      <c r="E504" s="305"/>
      <c r="F504" s="305"/>
      <c r="G504" s="305"/>
      <c r="H504" s="305"/>
      <c r="I504" s="305"/>
      <c r="J504" s="76"/>
      <c r="K504" s="592"/>
      <c r="L504" s="31"/>
      <c r="M504" s="31"/>
      <c r="N504" s="31"/>
      <c r="O504" s="31"/>
      <c r="P504" s="31"/>
      <c r="Q504" s="31"/>
      <c r="R504" s="31"/>
      <c r="S504" s="31"/>
      <c r="T504" s="31"/>
      <c r="U504" s="31"/>
      <c r="V504" s="31"/>
    </row>
    <row r="505" spans="2:22" s="27" customFormat="1">
      <c r="B505" s="10"/>
      <c r="C505" s="10">
        <v>13</v>
      </c>
      <c r="D505" s="305"/>
      <c r="E505" s="305"/>
      <c r="F505" s="305"/>
      <c r="G505" s="305"/>
      <c r="H505" s="305"/>
      <c r="I505" s="305"/>
      <c r="J505" s="84"/>
      <c r="K505" s="592"/>
      <c r="L505" s="31"/>
      <c r="M505" s="31"/>
      <c r="N505" s="31"/>
      <c r="O505" s="31"/>
      <c r="P505" s="31"/>
      <c r="Q505" s="31"/>
      <c r="R505" s="31"/>
      <c r="S505" s="31"/>
      <c r="T505" s="31"/>
      <c r="U505" s="31"/>
      <c r="V505" s="31"/>
    </row>
    <row r="506" spans="2:22" s="27" customFormat="1">
      <c r="B506" s="10"/>
      <c r="C506" s="10">
        <v>14</v>
      </c>
      <c r="D506" s="305"/>
      <c r="E506" s="305"/>
      <c r="F506" s="305"/>
      <c r="G506" s="305"/>
      <c r="H506" s="305"/>
      <c r="I506" s="305"/>
      <c r="J506" s="84"/>
      <c r="K506" s="592"/>
      <c r="L506" s="31"/>
      <c r="M506" s="31"/>
      <c r="N506" s="31"/>
      <c r="O506" s="31"/>
      <c r="P506" s="31"/>
      <c r="Q506" s="31"/>
      <c r="R506" s="31"/>
      <c r="S506" s="31"/>
      <c r="T506" s="31"/>
      <c r="U506" s="31"/>
      <c r="V506" s="31"/>
    </row>
    <row r="507" spans="2:22" s="27" customFormat="1">
      <c r="B507" s="10"/>
      <c r="C507" s="10">
        <v>15</v>
      </c>
      <c r="D507" s="305"/>
      <c r="E507" s="305"/>
      <c r="F507" s="305"/>
      <c r="G507" s="305"/>
      <c r="H507" s="305"/>
      <c r="I507" s="305"/>
      <c r="J507" s="76"/>
      <c r="K507" s="593"/>
      <c r="L507" s="31"/>
      <c r="M507" s="31"/>
      <c r="N507" s="31"/>
      <c r="O507" s="31"/>
      <c r="P507" s="31"/>
      <c r="Q507" s="31"/>
      <c r="R507" s="31"/>
      <c r="S507" s="31"/>
      <c r="T507" s="31"/>
      <c r="U507" s="31"/>
      <c r="V507" s="31"/>
    </row>
    <row r="508" spans="2:22" s="27" customFormat="1">
      <c r="B508" s="10"/>
      <c r="C508" s="10">
        <v>16</v>
      </c>
      <c r="D508" s="305"/>
      <c r="E508" s="305"/>
      <c r="F508" s="305"/>
      <c r="G508" s="305"/>
      <c r="H508" s="305"/>
      <c r="I508" s="305"/>
      <c r="J508" s="76"/>
      <c r="K508" s="592"/>
      <c r="L508" s="31"/>
      <c r="M508" s="31"/>
      <c r="N508" s="31"/>
      <c r="O508" s="31"/>
      <c r="P508" s="31"/>
      <c r="Q508" s="31"/>
      <c r="R508" s="31"/>
      <c r="S508" s="31"/>
      <c r="T508" s="31"/>
      <c r="U508" s="31"/>
      <c r="V508" s="31"/>
    </row>
    <row r="509" spans="2:22" s="27" customFormat="1">
      <c r="B509" s="10"/>
      <c r="C509" s="10">
        <v>17</v>
      </c>
      <c r="D509" s="305"/>
      <c r="E509" s="305"/>
      <c r="F509" s="305"/>
      <c r="G509" s="305"/>
      <c r="H509" s="305"/>
      <c r="I509" s="305"/>
      <c r="J509" s="84"/>
      <c r="K509" s="592"/>
      <c r="L509" s="31"/>
      <c r="M509" s="31"/>
      <c r="N509" s="31"/>
      <c r="O509" s="31"/>
      <c r="P509" s="31"/>
      <c r="Q509" s="31"/>
      <c r="R509" s="31"/>
      <c r="S509" s="31"/>
      <c r="T509" s="31"/>
      <c r="U509" s="31"/>
      <c r="V509" s="31"/>
    </row>
    <row r="510" spans="2:22" s="27" customFormat="1">
      <c r="B510" s="10"/>
      <c r="C510" s="10">
        <v>18</v>
      </c>
      <c r="D510" s="305"/>
      <c r="E510" s="305"/>
      <c r="F510" s="305"/>
      <c r="G510" s="305"/>
      <c r="H510" s="305"/>
      <c r="I510" s="305"/>
      <c r="J510" s="84"/>
      <c r="K510" s="592"/>
      <c r="L510" s="31"/>
      <c r="M510" s="31"/>
      <c r="N510" s="31"/>
      <c r="O510" s="31"/>
      <c r="P510" s="31"/>
      <c r="Q510" s="31"/>
      <c r="R510" s="31"/>
      <c r="S510" s="31"/>
      <c r="T510" s="31"/>
      <c r="U510" s="31"/>
      <c r="V510" s="31"/>
    </row>
    <row r="511" spans="2:22" s="27" customFormat="1">
      <c r="B511" s="10"/>
      <c r="C511" s="10">
        <v>19</v>
      </c>
      <c r="D511" s="305"/>
      <c r="E511" s="305"/>
      <c r="F511" s="305"/>
      <c r="G511" s="305"/>
      <c r="H511" s="305"/>
      <c r="I511" s="305"/>
      <c r="J511" s="76"/>
      <c r="K511" s="593"/>
      <c r="L511" s="31"/>
      <c r="M511" s="31"/>
      <c r="N511" s="31"/>
      <c r="O511" s="31"/>
      <c r="P511" s="31"/>
      <c r="Q511" s="31"/>
      <c r="R511" s="31"/>
      <c r="S511" s="31"/>
      <c r="T511" s="31"/>
      <c r="U511" s="31"/>
      <c r="V511" s="31"/>
    </row>
    <row r="512" spans="2:22" s="27" customFormat="1">
      <c r="B512" s="10"/>
      <c r="C512" s="10">
        <v>20</v>
      </c>
      <c r="D512" s="305"/>
      <c r="E512" s="305"/>
      <c r="F512" s="305"/>
      <c r="G512" s="305"/>
      <c r="H512" s="305"/>
      <c r="I512" s="305"/>
      <c r="J512" s="76"/>
      <c r="K512" s="592"/>
      <c r="L512" s="31"/>
      <c r="M512" s="31"/>
      <c r="N512" s="31"/>
      <c r="O512" s="31"/>
      <c r="P512" s="31"/>
      <c r="Q512" s="31"/>
      <c r="R512" s="31"/>
      <c r="S512" s="31"/>
      <c r="T512" s="31"/>
      <c r="U512" s="31"/>
      <c r="V512" s="31"/>
    </row>
    <row r="513" spans="2:34" s="27" customFormat="1">
      <c r="B513" s="10"/>
      <c r="C513" s="10">
        <v>21</v>
      </c>
      <c r="D513" s="305"/>
      <c r="E513" s="305"/>
      <c r="F513" s="305"/>
      <c r="G513" s="305"/>
      <c r="H513" s="305"/>
      <c r="I513" s="305"/>
      <c r="J513" s="84"/>
      <c r="K513" s="592"/>
      <c r="L513" s="31"/>
      <c r="M513" s="31"/>
      <c r="N513" s="31"/>
      <c r="O513" s="31"/>
      <c r="P513" s="31"/>
      <c r="Q513" s="31"/>
      <c r="R513" s="31"/>
      <c r="S513" s="31"/>
      <c r="T513" s="31"/>
      <c r="U513" s="31"/>
      <c r="V513" s="31"/>
    </row>
    <row r="514" spans="2:34" s="27" customFormat="1">
      <c r="B514" s="10"/>
      <c r="C514" s="10">
        <v>22</v>
      </c>
      <c r="D514" s="305"/>
      <c r="E514" s="305"/>
      <c r="F514" s="305"/>
      <c r="G514" s="305"/>
      <c r="H514" s="305"/>
      <c r="I514" s="305"/>
      <c r="J514" s="594"/>
      <c r="K514" s="592"/>
      <c r="L514" s="31"/>
      <c r="M514" s="31"/>
      <c r="N514" s="31"/>
      <c r="O514" s="31"/>
      <c r="P514" s="31"/>
      <c r="Q514" s="31"/>
      <c r="R514" s="31"/>
      <c r="S514" s="31"/>
      <c r="T514" s="31"/>
      <c r="U514" s="31"/>
      <c r="V514" s="31"/>
    </row>
    <row r="515" spans="2:34" s="27" customFormat="1">
      <c r="B515" s="10">
        <v>24</v>
      </c>
      <c r="C515" s="10">
        <v>1</v>
      </c>
      <c r="D515" s="305"/>
      <c r="E515" s="305"/>
      <c r="F515" s="305"/>
      <c r="G515" s="305"/>
      <c r="H515" s="305"/>
      <c r="I515" s="305"/>
      <c r="J515" s="76"/>
      <c r="K515" s="588"/>
      <c r="L515" s="31"/>
      <c r="M515" s="31"/>
      <c r="N515" s="31"/>
      <c r="O515" s="31"/>
      <c r="P515" s="31"/>
      <c r="Q515" s="31"/>
      <c r="R515" s="31"/>
      <c r="S515" s="31"/>
      <c r="T515" s="31"/>
      <c r="U515" s="31"/>
      <c r="V515" s="31"/>
    </row>
    <row r="516" spans="2:34" s="27" customFormat="1">
      <c r="B516" s="10"/>
      <c r="C516" s="10">
        <v>2</v>
      </c>
      <c r="D516" s="305"/>
      <c r="E516" s="305"/>
      <c r="F516" s="305"/>
      <c r="G516" s="305"/>
      <c r="H516" s="305"/>
      <c r="I516" s="305"/>
      <c r="J516" s="76"/>
      <c r="K516" s="588"/>
      <c r="L516" s="31"/>
      <c r="M516" s="31"/>
      <c r="N516" s="31"/>
      <c r="O516" s="31"/>
      <c r="P516" s="31"/>
      <c r="Q516" s="31"/>
      <c r="R516" s="31"/>
      <c r="S516" s="31"/>
      <c r="T516" s="31"/>
      <c r="U516" s="31"/>
      <c r="V516" s="31"/>
    </row>
    <row r="517" spans="2:34" s="27" customFormat="1">
      <c r="B517" s="10"/>
      <c r="C517" s="10">
        <v>3</v>
      </c>
      <c r="D517" s="305"/>
      <c r="E517" s="305"/>
      <c r="F517" s="305"/>
      <c r="G517" s="305"/>
      <c r="H517" s="305"/>
      <c r="I517" s="305"/>
      <c r="J517" s="76"/>
      <c r="K517" s="588"/>
      <c r="L517" s="31"/>
      <c r="M517" s="31"/>
      <c r="N517" s="31"/>
      <c r="O517" s="31"/>
      <c r="P517" s="31"/>
      <c r="Q517" s="31"/>
      <c r="R517" s="31"/>
      <c r="S517" s="31"/>
      <c r="T517" s="31"/>
      <c r="U517" s="31"/>
      <c r="V517" s="31"/>
    </row>
    <row r="518" spans="2:34">
      <c r="B518" s="10"/>
      <c r="C518" s="10">
        <v>4</v>
      </c>
      <c r="D518" s="305"/>
      <c r="E518" s="305"/>
      <c r="F518" s="305"/>
      <c r="G518" s="305"/>
      <c r="H518" s="305"/>
      <c r="J518" s="76"/>
      <c r="K518" s="169"/>
      <c r="L518" s="305"/>
      <c r="M518" s="305"/>
      <c r="N518" s="305"/>
      <c r="W518" s="306"/>
      <c r="X518" s="306"/>
      <c r="Y518" s="306"/>
      <c r="Z518" s="306"/>
      <c r="AA518" s="306"/>
      <c r="AB518" s="306"/>
      <c r="AC518" s="306"/>
      <c r="AD518" s="306"/>
      <c r="AE518" s="306"/>
      <c r="AF518" s="306"/>
      <c r="AG518" s="306"/>
      <c r="AH518" s="306"/>
    </row>
    <row r="519" spans="2:34" s="27" customFormat="1">
      <c r="B519" s="10"/>
      <c r="C519" s="10">
        <v>5</v>
      </c>
      <c r="D519" s="305"/>
      <c r="E519" s="305"/>
      <c r="F519" s="305"/>
      <c r="G519" s="305"/>
      <c r="H519" s="305"/>
      <c r="I519" s="305"/>
      <c r="J519" s="84"/>
      <c r="K519" s="592"/>
      <c r="L519" s="31"/>
      <c r="M519" s="31"/>
      <c r="N519" s="31"/>
      <c r="O519" s="31"/>
      <c r="P519" s="31"/>
      <c r="Q519" s="31"/>
      <c r="R519" s="31"/>
      <c r="S519" s="31"/>
      <c r="T519" s="31"/>
      <c r="U519" s="31"/>
      <c r="V519" s="31"/>
    </row>
    <row r="520" spans="2:34" s="27" customFormat="1">
      <c r="B520" s="10"/>
      <c r="C520" s="10">
        <v>6</v>
      </c>
      <c r="D520" s="305"/>
      <c r="E520" s="305"/>
      <c r="F520" s="305"/>
      <c r="G520" s="305"/>
      <c r="H520" s="305"/>
      <c r="I520" s="305"/>
      <c r="J520" s="84"/>
      <c r="K520" s="592"/>
      <c r="L520" s="31"/>
      <c r="M520" s="31"/>
      <c r="N520" s="31"/>
      <c r="O520" s="31"/>
      <c r="P520" s="31"/>
      <c r="Q520" s="31"/>
      <c r="R520" s="31"/>
      <c r="S520" s="31"/>
      <c r="T520" s="31"/>
      <c r="U520" s="31"/>
      <c r="V520" s="31"/>
    </row>
    <row r="521" spans="2:34" s="27" customFormat="1">
      <c r="B521" s="10"/>
      <c r="C521" s="10">
        <v>7</v>
      </c>
      <c r="D521" s="305"/>
      <c r="E521" s="305"/>
      <c r="F521" s="305"/>
      <c r="G521" s="305"/>
      <c r="H521" s="305"/>
      <c r="I521" s="305"/>
      <c r="J521" s="76"/>
      <c r="K521" s="593"/>
      <c r="L521" s="31"/>
      <c r="M521" s="31"/>
      <c r="N521" s="31"/>
      <c r="O521" s="31"/>
      <c r="P521" s="31"/>
      <c r="Q521" s="31"/>
      <c r="R521" s="31"/>
      <c r="S521" s="31"/>
      <c r="T521" s="31"/>
      <c r="U521" s="31"/>
      <c r="V521" s="31"/>
    </row>
    <row r="522" spans="2:34" s="27" customFormat="1">
      <c r="B522" s="10"/>
      <c r="C522" s="10">
        <v>8</v>
      </c>
      <c r="D522" s="305"/>
      <c r="E522" s="305"/>
      <c r="F522" s="305"/>
      <c r="G522" s="305"/>
      <c r="H522" s="305"/>
      <c r="I522" s="305"/>
      <c r="J522" s="76"/>
      <c r="K522" s="592"/>
      <c r="L522" s="31"/>
      <c r="M522" s="31"/>
      <c r="N522" s="31"/>
      <c r="O522" s="31"/>
      <c r="P522" s="31"/>
      <c r="Q522" s="31"/>
      <c r="R522" s="31"/>
      <c r="S522" s="31"/>
      <c r="T522" s="31"/>
      <c r="U522" s="31"/>
      <c r="V522" s="31"/>
    </row>
    <row r="523" spans="2:34" s="27" customFormat="1">
      <c r="B523" s="10"/>
      <c r="C523" s="10">
        <v>9</v>
      </c>
      <c r="D523" s="305"/>
      <c r="E523" s="305"/>
      <c r="F523" s="305"/>
      <c r="G523" s="305"/>
      <c r="H523" s="305"/>
      <c r="I523" s="305"/>
      <c r="J523" s="84"/>
      <c r="K523" s="592"/>
      <c r="L523" s="31"/>
      <c r="M523" s="31"/>
      <c r="N523" s="31"/>
      <c r="O523" s="31"/>
      <c r="P523" s="31"/>
      <c r="Q523" s="31"/>
      <c r="R523" s="31"/>
      <c r="S523" s="31"/>
      <c r="T523" s="31"/>
      <c r="U523" s="31"/>
      <c r="V523" s="31"/>
    </row>
    <row r="524" spans="2:34" s="27" customFormat="1">
      <c r="B524" s="10"/>
      <c r="C524" s="10">
        <v>10</v>
      </c>
      <c r="D524" s="305"/>
      <c r="E524" s="305"/>
      <c r="F524" s="305"/>
      <c r="G524" s="305"/>
      <c r="H524" s="305"/>
      <c r="I524" s="305"/>
      <c r="J524" s="84"/>
      <c r="K524" s="592"/>
      <c r="L524" s="31"/>
      <c r="M524" s="31"/>
      <c r="N524" s="31"/>
      <c r="O524" s="31"/>
      <c r="P524" s="31"/>
      <c r="Q524" s="31"/>
      <c r="R524" s="31"/>
      <c r="S524" s="31"/>
      <c r="T524" s="31"/>
      <c r="U524" s="31"/>
      <c r="V524" s="31"/>
    </row>
    <row r="525" spans="2:34" s="27" customFormat="1">
      <c r="B525" s="10"/>
      <c r="C525" s="10">
        <v>11</v>
      </c>
      <c r="D525" s="305"/>
      <c r="E525" s="305"/>
      <c r="F525" s="305"/>
      <c r="G525" s="305"/>
      <c r="H525" s="305"/>
      <c r="I525" s="305"/>
      <c r="J525" s="76"/>
      <c r="K525" s="593"/>
      <c r="L525" s="31"/>
      <c r="M525" s="31"/>
      <c r="N525" s="31"/>
      <c r="O525" s="31"/>
      <c r="P525" s="31"/>
      <c r="Q525" s="31"/>
      <c r="R525" s="31"/>
      <c r="S525" s="31"/>
      <c r="T525" s="31"/>
      <c r="U525" s="31"/>
      <c r="V525" s="31"/>
    </row>
    <row r="526" spans="2:34" s="27" customFormat="1">
      <c r="B526" s="10"/>
      <c r="C526" s="10">
        <v>12</v>
      </c>
      <c r="D526" s="305"/>
      <c r="E526" s="305"/>
      <c r="F526" s="305"/>
      <c r="G526" s="305"/>
      <c r="H526" s="305"/>
      <c r="I526" s="305"/>
      <c r="J526" s="76"/>
      <c r="K526" s="592"/>
      <c r="L526" s="31"/>
      <c r="M526" s="31"/>
      <c r="N526" s="31"/>
      <c r="O526" s="31"/>
      <c r="P526" s="31"/>
      <c r="Q526" s="31"/>
      <c r="R526" s="31"/>
      <c r="S526" s="31"/>
      <c r="T526" s="31"/>
      <c r="U526" s="31"/>
      <c r="V526" s="31"/>
    </row>
    <row r="527" spans="2:34" s="27" customFormat="1">
      <c r="B527" s="10"/>
      <c r="C527" s="10">
        <v>13</v>
      </c>
      <c r="D527" s="305"/>
      <c r="E527" s="305"/>
      <c r="F527" s="305"/>
      <c r="G527" s="305"/>
      <c r="H527" s="305"/>
      <c r="I527" s="305"/>
      <c r="J527" s="84"/>
      <c r="K527" s="592"/>
      <c r="L527" s="31"/>
      <c r="M527" s="31"/>
      <c r="N527" s="31"/>
      <c r="O527" s="31"/>
      <c r="P527" s="31"/>
      <c r="Q527" s="31"/>
      <c r="R527" s="31"/>
      <c r="S527" s="31"/>
      <c r="T527" s="31"/>
      <c r="U527" s="31"/>
      <c r="V527" s="31"/>
    </row>
    <row r="528" spans="2:34" s="27" customFormat="1">
      <c r="B528" s="10"/>
      <c r="C528" s="10">
        <v>14</v>
      </c>
      <c r="D528" s="305"/>
      <c r="E528" s="305"/>
      <c r="F528" s="305"/>
      <c r="G528" s="305"/>
      <c r="H528" s="305"/>
      <c r="I528" s="305"/>
      <c r="J528" s="84"/>
      <c r="K528" s="592"/>
      <c r="L528" s="31"/>
      <c r="M528" s="31"/>
      <c r="N528" s="31"/>
      <c r="O528" s="31"/>
      <c r="P528" s="31"/>
      <c r="Q528" s="31"/>
      <c r="R528" s="31"/>
      <c r="S528" s="31"/>
      <c r="T528" s="31"/>
      <c r="U528" s="31"/>
      <c r="V528" s="31"/>
    </row>
    <row r="529" spans="2:34" s="27" customFormat="1">
      <c r="B529" s="10"/>
      <c r="C529" s="10">
        <v>15</v>
      </c>
      <c r="D529" s="305"/>
      <c r="E529" s="305"/>
      <c r="F529" s="305"/>
      <c r="G529" s="305"/>
      <c r="H529" s="305"/>
      <c r="I529" s="305"/>
      <c r="J529" s="76"/>
      <c r="K529" s="593"/>
      <c r="L529" s="31"/>
      <c r="M529" s="31"/>
      <c r="N529" s="31"/>
      <c r="O529" s="31"/>
      <c r="P529" s="31"/>
      <c r="Q529" s="31"/>
      <c r="R529" s="31"/>
      <c r="S529" s="31"/>
      <c r="T529" s="31"/>
      <c r="U529" s="31"/>
      <c r="V529" s="31"/>
    </row>
    <row r="530" spans="2:34" s="27" customFormat="1">
      <c r="B530" s="10"/>
      <c r="C530" s="10">
        <v>16</v>
      </c>
      <c r="D530" s="305"/>
      <c r="E530" s="305"/>
      <c r="F530" s="305"/>
      <c r="G530" s="305"/>
      <c r="H530" s="305"/>
      <c r="I530" s="305"/>
      <c r="J530" s="76"/>
      <c r="K530" s="592"/>
      <c r="L530" s="31"/>
      <c r="M530" s="31"/>
      <c r="N530" s="31"/>
      <c r="O530" s="31"/>
      <c r="P530" s="31"/>
      <c r="Q530" s="31"/>
      <c r="R530" s="31"/>
      <c r="S530" s="31"/>
      <c r="T530" s="31"/>
      <c r="U530" s="31"/>
      <c r="V530" s="31"/>
    </row>
    <row r="531" spans="2:34" s="27" customFormat="1">
      <c r="B531" s="10"/>
      <c r="C531" s="10">
        <v>17</v>
      </c>
      <c r="D531" s="305"/>
      <c r="E531" s="305"/>
      <c r="F531" s="305"/>
      <c r="G531" s="305"/>
      <c r="H531" s="305"/>
      <c r="I531" s="305"/>
      <c r="J531" s="84"/>
      <c r="K531" s="592"/>
      <c r="L531" s="31"/>
      <c r="M531" s="31"/>
      <c r="N531" s="31"/>
      <c r="O531" s="31"/>
      <c r="P531" s="31"/>
      <c r="Q531" s="31"/>
      <c r="R531" s="31"/>
      <c r="S531" s="31"/>
      <c r="T531" s="31"/>
      <c r="U531" s="31"/>
      <c r="V531" s="31"/>
    </row>
    <row r="532" spans="2:34" s="27" customFormat="1">
      <c r="B532" s="10"/>
      <c r="C532" s="10">
        <v>18</v>
      </c>
      <c r="D532" s="305"/>
      <c r="E532" s="305"/>
      <c r="F532" s="305"/>
      <c r="G532" s="305"/>
      <c r="H532" s="305"/>
      <c r="I532" s="305"/>
      <c r="J532" s="84"/>
      <c r="K532" s="592"/>
      <c r="L532" s="31"/>
      <c r="M532" s="31"/>
      <c r="N532" s="31"/>
      <c r="O532" s="31"/>
      <c r="P532" s="31"/>
      <c r="Q532" s="31"/>
      <c r="R532" s="31"/>
      <c r="S532" s="31"/>
      <c r="T532" s="31"/>
      <c r="U532" s="31"/>
      <c r="V532" s="31"/>
    </row>
    <row r="533" spans="2:34" s="27" customFormat="1">
      <c r="B533" s="10"/>
      <c r="C533" s="10">
        <v>19</v>
      </c>
      <c r="D533" s="305"/>
      <c r="E533" s="305"/>
      <c r="F533" s="305"/>
      <c r="G533" s="305"/>
      <c r="H533" s="305"/>
      <c r="I533" s="305"/>
      <c r="J533" s="76"/>
      <c r="K533" s="593"/>
      <c r="L533" s="31"/>
      <c r="M533" s="31"/>
      <c r="N533" s="31"/>
      <c r="O533" s="31"/>
      <c r="P533" s="31"/>
      <c r="Q533" s="31"/>
      <c r="R533" s="31"/>
      <c r="S533" s="31"/>
      <c r="T533" s="31"/>
      <c r="U533" s="31"/>
      <c r="V533" s="31"/>
    </row>
    <row r="534" spans="2:34" s="27" customFormat="1">
      <c r="B534" s="10"/>
      <c r="C534" s="10">
        <v>20</v>
      </c>
      <c r="D534" s="305"/>
      <c r="E534" s="305"/>
      <c r="F534" s="305"/>
      <c r="G534" s="305"/>
      <c r="H534" s="305"/>
      <c r="I534" s="305"/>
      <c r="J534" s="76"/>
      <c r="K534" s="592"/>
      <c r="L534" s="31"/>
      <c r="M534" s="31"/>
      <c r="N534" s="31"/>
      <c r="O534" s="31"/>
      <c r="P534" s="31"/>
      <c r="Q534" s="31"/>
      <c r="R534" s="31"/>
      <c r="S534" s="31"/>
      <c r="T534" s="31"/>
      <c r="U534" s="31"/>
      <c r="V534" s="31"/>
    </row>
    <row r="535" spans="2:34" s="27" customFormat="1">
      <c r="B535" s="10"/>
      <c r="C535" s="10">
        <v>21</v>
      </c>
      <c r="D535" s="305"/>
      <c r="E535" s="305"/>
      <c r="F535" s="305"/>
      <c r="G535" s="305"/>
      <c r="H535" s="305"/>
      <c r="I535" s="305"/>
      <c r="J535" s="84"/>
      <c r="K535" s="592"/>
      <c r="L535" s="31"/>
      <c r="M535" s="31"/>
      <c r="N535" s="31"/>
      <c r="O535" s="31"/>
      <c r="P535" s="31"/>
      <c r="Q535" s="31"/>
      <c r="R535" s="31"/>
      <c r="S535" s="31"/>
      <c r="T535" s="31"/>
      <c r="U535" s="31"/>
      <c r="V535" s="31"/>
    </row>
    <row r="536" spans="2:34" s="27" customFormat="1">
      <c r="B536" s="10"/>
      <c r="C536" s="10">
        <v>22</v>
      </c>
      <c r="D536" s="305"/>
      <c r="E536" s="305"/>
      <c r="F536" s="305"/>
      <c r="G536" s="305"/>
      <c r="H536" s="305"/>
      <c r="I536" s="305"/>
      <c r="J536" s="594"/>
      <c r="K536" s="592"/>
      <c r="L536" s="31"/>
      <c r="M536" s="31"/>
      <c r="N536" s="31"/>
      <c r="O536" s="31"/>
      <c r="P536" s="31"/>
      <c r="Q536" s="31"/>
      <c r="R536" s="31"/>
      <c r="S536" s="31"/>
      <c r="T536" s="31"/>
      <c r="U536" s="31"/>
      <c r="V536" s="31"/>
    </row>
    <row r="537" spans="2:34" s="27" customFormat="1">
      <c r="B537" s="10">
        <v>25</v>
      </c>
      <c r="C537" s="10">
        <v>1</v>
      </c>
      <c r="D537" s="305"/>
      <c r="E537" s="305"/>
      <c r="F537" s="305"/>
      <c r="G537" s="305"/>
      <c r="H537" s="305"/>
      <c r="I537" s="305"/>
      <c r="J537" s="76"/>
      <c r="K537" s="588"/>
      <c r="L537" s="31"/>
      <c r="M537" s="31"/>
      <c r="N537" s="31"/>
      <c r="O537" s="31"/>
      <c r="P537" s="31"/>
      <c r="Q537" s="31"/>
      <c r="R537" s="31"/>
      <c r="S537" s="31"/>
      <c r="T537" s="31"/>
      <c r="U537" s="31"/>
      <c r="V537" s="31"/>
    </row>
    <row r="538" spans="2:34" s="27" customFormat="1">
      <c r="B538" s="10"/>
      <c r="C538" s="10">
        <v>2</v>
      </c>
      <c r="D538" s="305"/>
      <c r="E538" s="305"/>
      <c r="F538" s="305"/>
      <c r="G538" s="305"/>
      <c r="H538" s="305"/>
      <c r="I538" s="305"/>
      <c r="J538" s="76"/>
      <c r="K538" s="588"/>
      <c r="L538" s="31"/>
      <c r="M538" s="31"/>
      <c r="N538" s="31"/>
      <c r="O538" s="31"/>
      <c r="P538" s="31"/>
      <c r="Q538" s="31"/>
      <c r="R538" s="31"/>
      <c r="S538" s="31"/>
      <c r="T538" s="31"/>
      <c r="U538" s="31"/>
      <c r="V538" s="31"/>
    </row>
    <row r="539" spans="2:34" s="27" customFormat="1">
      <c r="B539" s="10"/>
      <c r="C539" s="10">
        <v>3</v>
      </c>
      <c r="D539" s="305"/>
      <c r="E539" s="305"/>
      <c r="F539" s="305"/>
      <c r="G539" s="305"/>
      <c r="H539" s="305"/>
      <c r="I539" s="305"/>
      <c r="J539" s="76"/>
      <c r="K539" s="588"/>
      <c r="L539" s="31"/>
      <c r="M539" s="31"/>
      <c r="N539" s="31"/>
      <c r="O539" s="31"/>
      <c r="P539" s="31"/>
      <c r="Q539" s="31"/>
      <c r="R539" s="31"/>
      <c r="S539" s="31"/>
      <c r="T539" s="31"/>
      <c r="U539" s="31"/>
      <c r="V539" s="31"/>
    </row>
    <row r="540" spans="2:34">
      <c r="B540" s="10"/>
      <c r="C540" s="10">
        <v>4</v>
      </c>
      <c r="D540" s="305"/>
      <c r="E540" s="305"/>
      <c r="F540" s="305"/>
      <c r="G540" s="305"/>
      <c r="H540" s="305"/>
      <c r="J540" s="76"/>
      <c r="K540" s="169"/>
      <c r="L540" s="305"/>
      <c r="M540" s="305"/>
      <c r="N540" s="305"/>
      <c r="W540" s="306"/>
      <c r="X540" s="306"/>
      <c r="Y540" s="306"/>
      <c r="Z540" s="306"/>
      <c r="AA540" s="306"/>
      <c r="AB540" s="306"/>
      <c r="AC540" s="306"/>
      <c r="AD540" s="306"/>
      <c r="AE540" s="306"/>
      <c r="AF540" s="306"/>
      <c r="AG540" s="306"/>
      <c r="AH540" s="306"/>
    </row>
    <row r="541" spans="2:34" s="27" customFormat="1">
      <c r="B541" s="10"/>
      <c r="C541" s="10">
        <v>5</v>
      </c>
      <c r="D541" s="305"/>
      <c r="E541" s="305"/>
      <c r="F541" s="305"/>
      <c r="G541" s="305"/>
      <c r="H541" s="305"/>
      <c r="I541" s="305"/>
      <c r="J541" s="84"/>
      <c r="K541" s="592"/>
      <c r="L541" s="31"/>
      <c r="M541" s="31"/>
      <c r="N541" s="31"/>
      <c r="O541" s="31"/>
      <c r="P541" s="31"/>
      <c r="Q541" s="31"/>
      <c r="R541" s="31"/>
      <c r="S541" s="31"/>
      <c r="T541" s="31"/>
      <c r="U541" s="31"/>
      <c r="V541" s="31"/>
    </row>
    <row r="542" spans="2:34" s="27" customFormat="1">
      <c r="B542" s="10"/>
      <c r="C542" s="10">
        <v>6</v>
      </c>
      <c r="D542" s="305"/>
      <c r="E542" s="305"/>
      <c r="F542" s="305"/>
      <c r="G542" s="305"/>
      <c r="H542" s="305"/>
      <c r="I542" s="305"/>
      <c r="J542" s="84"/>
      <c r="K542" s="592"/>
      <c r="L542" s="31"/>
      <c r="M542" s="31"/>
      <c r="N542" s="31"/>
      <c r="O542" s="31"/>
      <c r="P542" s="31"/>
      <c r="Q542" s="31"/>
      <c r="R542" s="31"/>
      <c r="S542" s="31"/>
      <c r="T542" s="31"/>
      <c r="U542" s="31"/>
      <c r="V542" s="31"/>
    </row>
    <row r="543" spans="2:34" s="27" customFormat="1">
      <c r="B543" s="10"/>
      <c r="C543" s="10">
        <v>7</v>
      </c>
      <c r="D543" s="305"/>
      <c r="E543" s="305"/>
      <c r="F543" s="305"/>
      <c r="G543" s="305"/>
      <c r="H543" s="305"/>
      <c r="I543" s="305"/>
      <c r="J543" s="76"/>
      <c r="K543" s="593"/>
      <c r="L543" s="31"/>
      <c r="M543" s="31"/>
      <c r="N543" s="31"/>
      <c r="O543" s="31"/>
      <c r="P543" s="31"/>
      <c r="Q543" s="31"/>
      <c r="R543" s="31"/>
      <c r="S543" s="31"/>
      <c r="T543" s="31"/>
      <c r="U543" s="31"/>
      <c r="V543" s="31"/>
    </row>
    <row r="544" spans="2:34" s="27" customFormat="1">
      <c r="B544" s="10"/>
      <c r="C544" s="10">
        <v>8</v>
      </c>
      <c r="D544" s="305"/>
      <c r="E544" s="305"/>
      <c r="F544" s="305"/>
      <c r="G544" s="305"/>
      <c r="H544" s="305"/>
      <c r="I544" s="305"/>
      <c r="J544" s="76"/>
      <c r="K544" s="592"/>
      <c r="L544" s="31"/>
      <c r="M544" s="31"/>
      <c r="N544" s="31"/>
      <c r="O544" s="31"/>
      <c r="P544" s="31"/>
      <c r="Q544" s="31"/>
      <c r="R544" s="31"/>
      <c r="S544" s="31"/>
      <c r="T544" s="31"/>
      <c r="U544" s="31"/>
      <c r="V544" s="31"/>
    </row>
    <row r="545" spans="2:22" s="27" customFormat="1">
      <c r="B545" s="10"/>
      <c r="C545" s="10">
        <v>9</v>
      </c>
      <c r="D545" s="305"/>
      <c r="E545" s="305"/>
      <c r="F545" s="305"/>
      <c r="G545" s="305"/>
      <c r="H545" s="305"/>
      <c r="I545" s="305"/>
      <c r="J545" s="84"/>
      <c r="K545" s="592"/>
      <c r="L545" s="31"/>
      <c r="M545" s="31"/>
      <c r="N545" s="31"/>
      <c r="O545" s="31"/>
      <c r="P545" s="31"/>
      <c r="Q545" s="31"/>
      <c r="R545" s="31"/>
      <c r="S545" s="31"/>
      <c r="T545" s="31"/>
      <c r="U545" s="31"/>
      <c r="V545" s="31"/>
    </row>
    <row r="546" spans="2:22" s="27" customFormat="1">
      <c r="B546" s="10"/>
      <c r="C546" s="10">
        <v>10</v>
      </c>
      <c r="D546" s="305"/>
      <c r="E546" s="305"/>
      <c r="F546" s="305"/>
      <c r="G546" s="305"/>
      <c r="H546" s="305"/>
      <c r="I546" s="305"/>
      <c r="J546" s="84"/>
      <c r="K546" s="592"/>
      <c r="L546" s="31"/>
      <c r="M546" s="31"/>
      <c r="N546" s="31"/>
      <c r="O546" s="31"/>
      <c r="P546" s="31"/>
      <c r="Q546" s="31"/>
      <c r="R546" s="31"/>
      <c r="S546" s="31"/>
      <c r="T546" s="31"/>
      <c r="U546" s="31"/>
      <c r="V546" s="31"/>
    </row>
    <row r="547" spans="2:22" s="27" customFormat="1">
      <c r="B547" s="10"/>
      <c r="C547" s="10">
        <v>11</v>
      </c>
      <c r="D547" s="305"/>
      <c r="E547" s="305"/>
      <c r="F547" s="305"/>
      <c r="G547" s="305"/>
      <c r="H547" s="305"/>
      <c r="I547" s="305"/>
      <c r="J547" s="76"/>
      <c r="K547" s="593"/>
      <c r="L547" s="31"/>
      <c r="M547" s="31"/>
      <c r="N547" s="31"/>
      <c r="O547" s="31"/>
      <c r="P547" s="31"/>
      <c r="Q547" s="31"/>
      <c r="R547" s="31"/>
      <c r="S547" s="31"/>
      <c r="T547" s="31"/>
      <c r="U547" s="31"/>
      <c r="V547" s="31"/>
    </row>
    <row r="548" spans="2:22" s="27" customFormat="1">
      <c r="B548" s="10"/>
      <c r="C548" s="10">
        <v>12</v>
      </c>
      <c r="D548" s="305"/>
      <c r="E548" s="305"/>
      <c r="F548" s="305"/>
      <c r="G548" s="305"/>
      <c r="H548" s="305"/>
      <c r="I548" s="305"/>
      <c r="J548" s="76"/>
      <c r="K548" s="592"/>
      <c r="L548" s="31"/>
      <c r="M548" s="31"/>
      <c r="N548" s="31"/>
      <c r="O548" s="31"/>
      <c r="P548" s="31"/>
      <c r="Q548" s="31"/>
      <c r="R548" s="31"/>
      <c r="S548" s="31"/>
      <c r="T548" s="31"/>
      <c r="U548" s="31"/>
      <c r="V548" s="31"/>
    </row>
    <row r="549" spans="2:22" s="27" customFormat="1">
      <c r="B549" s="10"/>
      <c r="C549" s="10">
        <v>13</v>
      </c>
      <c r="D549" s="305"/>
      <c r="E549" s="305"/>
      <c r="F549" s="305"/>
      <c r="G549" s="305"/>
      <c r="H549" s="305"/>
      <c r="I549" s="305"/>
      <c r="J549" s="84"/>
      <c r="K549" s="592"/>
      <c r="L549" s="31"/>
      <c r="M549" s="31"/>
      <c r="N549" s="31"/>
      <c r="O549" s="31"/>
      <c r="P549" s="31"/>
      <c r="Q549" s="31"/>
      <c r="R549" s="31"/>
      <c r="S549" s="31"/>
      <c r="T549" s="31"/>
      <c r="U549" s="31"/>
      <c r="V549" s="31"/>
    </row>
    <row r="550" spans="2:22" s="27" customFormat="1">
      <c r="B550" s="10"/>
      <c r="C550" s="10">
        <v>14</v>
      </c>
      <c r="D550" s="305"/>
      <c r="E550" s="305"/>
      <c r="F550" s="305"/>
      <c r="G550" s="305"/>
      <c r="H550" s="305"/>
      <c r="I550" s="305"/>
      <c r="J550" s="84"/>
      <c r="K550" s="592"/>
      <c r="L550" s="31"/>
      <c r="M550" s="31"/>
      <c r="N550" s="31"/>
      <c r="O550" s="31"/>
      <c r="P550" s="31"/>
      <c r="Q550" s="31"/>
      <c r="R550" s="31"/>
      <c r="S550" s="31"/>
      <c r="T550" s="31"/>
      <c r="U550" s="31"/>
      <c r="V550" s="31"/>
    </row>
    <row r="551" spans="2:22" s="27" customFormat="1">
      <c r="B551" s="10"/>
      <c r="C551" s="10">
        <v>15</v>
      </c>
      <c r="D551" s="305"/>
      <c r="E551" s="305"/>
      <c r="F551" s="305"/>
      <c r="G551" s="305"/>
      <c r="H551" s="305"/>
      <c r="I551" s="305"/>
      <c r="J551" s="76"/>
      <c r="K551" s="593"/>
      <c r="L551" s="31"/>
      <c r="M551" s="31"/>
      <c r="N551" s="31"/>
      <c r="O551" s="31"/>
      <c r="P551" s="31"/>
      <c r="Q551" s="31"/>
      <c r="R551" s="31"/>
      <c r="S551" s="31"/>
      <c r="T551" s="31"/>
      <c r="U551" s="31"/>
      <c r="V551" s="31"/>
    </row>
    <row r="552" spans="2:22" s="27" customFormat="1">
      <c r="B552" s="10"/>
      <c r="C552" s="10">
        <v>16</v>
      </c>
      <c r="D552" s="305"/>
      <c r="E552" s="305"/>
      <c r="F552" s="305"/>
      <c r="G552" s="305"/>
      <c r="H552" s="305"/>
      <c r="I552" s="305"/>
      <c r="J552" s="76"/>
      <c r="K552" s="592"/>
      <c r="L552" s="31"/>
      <c r="M552" s="31"/>
      <c r="N552" s="31"/>
      <c r="O552" s="31"/>
      <c r="P552" s="31"/>
      <c r="Q552" s="31"/>
      <c r="R552" s="31"/>
      <c r="S552" s="31"/>
      <c r="T552" s="31"/>
      <c r="U552" s="31"/>
      <c r="V552" s="31"/>
    </row>
    <row r="553" spans="2:22" s="27" customFormat="1">
      <c r="B553" s="10"/>
      <c r="C553" s="10">
        <v>17</v>
      </c>
      <c r="D553" s="305"/>
      <c r="E553" s="305"/>
      <c r="F553" s="305"/>
      <c r="G553" s="305"/>
      <c r="H553" s="305"/>
      <c r="I553" s="305"/>
      <c r="J553" s="84"/>
      <c r="K553" s="592"/>
      <c r="L553" s="31"/>
      <c r="M553" s="31"/>
      <c r="N553" s="31"/>
      <c r="O553" s="31"/>
      <c r="P553" s="31"/>
      <c r="Q553" s="31"/>
      <c r="R553" s="31"/>
      <c r="S553" s="31"/>
      <c r="T553" s="31"/>
      <c r="U553" s="31"/>
      <c r="V553" s="31"/>
    </row>
    <row r="554" spans="2:22" s="27" customFormat="1">
      <c r="B554" s="10"/>
      <c r="C554" s="10">
        <v>18</v>
      </c>
      <c r="D554" s="305"/>
      <c r="E554" s="305"/>
      <c r="F554" s="305"/>
      <c r="G554" s="305"/>
      <c r="H554" s="305"/>
      <c r="I554" s="305"/>
      <c r="J554" s="84"/>
      <c r="K554" s="592"/>
      <c r="L554" s="31"/>
      <c r="M554" s="31"/>
      <c r="N554" s="31"/>
      <c r="O554" s="31"/>
      <c r="P554" s="31"/>
      <c r="Q554" s="31"/>
      <c r="R554" s="31"/>
      <c r="S554" s="31"/>
      <c r="T554" s="31"/>
      <c r="U554" s="31"/>
      <c r="V554" s="31"/>
    </row>
    <row r="555" spans="2:22" s="27" customFormat="1">
      <c r="B555" s="10"/>
      <c r="C555" s="10">
        <v>19</v>
      </c>
      <c r="D555" s="305"/>
      <c r="E555" s="305"/>
      <c r="F555" s="305"/>
      <c r="G555" s="305"/>
      <c r="H555" s="305"/>
      <c r="I555" s="305"/>
      <c r="J555" s="76"/>
      <c r="K555" s="593"/>
      <c r="L555" s="31"/>
      <c r="M555" s="31"/>
      <c r="N555" s="31"/>
      <c r="O555" s="31"/>
      <c r="P555" s="31"/>
      <c r="Q555" s="31"/>
      <c r="R555" s="31"/>
      <c r="S555" s="31"/>
      <c r="T555" s="31"/>
      <c r="U555" s="31"/>
      <c r="V555" s="31"/>
    </row>
    <row r="556" spans="2:22" s="27" customFormat="1">
      <c r="B556" s="10"/>
      <c r="C556" s="10">
        <v>20</v>
      </c>
      <c r="D556" s="305"/>
      <c r="E556" s="305"/>
      <c r="F556" s="305"/>
      <c r="G556" s="305"/>
      <c r="H556" s="305"/>
      <c r="I556" s="305"/>
      <c r="J556" s="76"/>
      <c r="K556" s="592"/>
      <c r="L556" s="31"/>
      <c r="M556" s="31"/>
      <c r="N556" s="31"/>
      <c r="O556" s="31"/>
      <c r="P556" s="31"/>
      <c r="Q556" s="31"/>
      <c r="R556" s="31"/>
      <c r="S556" s="31"/>
      <c r="T556" s="31"/>
      <c r="U556" s="31"/>
      <c r="V556" s="31"/>
    </row>
    <row r="557" spans="2:22" s="27" customFormat="1">
      <c r="B557" s="10"/>
      <c r="C557" s="10">
        <v>21</v>
      </c>
      <c r="D557" s="305"/>
      <c r="E557" s="305"/>
      <c r="F557" s="305"/>
      <c r="G557" s="305"/>
      <c r="H557" s="305"/>
      <c r="I557" s="305"/>
      <c r="J557" s="84"/>
      <c r="K557" s="592"/>
      <c r="L557" s="31"/>
      <c r="M557" s="31"/>
      <c r="N557" s="31"/>
      <c r="O557" s="31"/>
      <c r="P557" s="31"/>
      <c r="Q557" s="31"/>
      <c r="R557" s="31"/>
      <c r="S557" s="31"/>
      <c r="T557" s="31"/>
      <c r="U557" s="31"/>
      <c r="V557" s="31"/>
    </row>
    <row r="558" spans="2:22" s="27" customFormat="1">
      <c r="B558" s="10"/>
      <c r="C558" s="10">
        <v>22</v>
      </c>
      <c r="D558" s="305"/>
      <c r="E558" s="305"/>
      <c r="F558" s="305"/>
      <c r="G558" s="305"/>
      <c r="H558" s="305"/>
      <c r="I558" s="305"/>
      <c r="J558" s="594"/>
      <c r="K558" s="592"/>
      <c r="L558" s="31"/>
      <c r="M558" s="31"/>
      <c r="N558" s="31"/>
      <c r="O558" s="31"/>
      <c r="P558" s="31"/>
      <c r="Q558" s="31"/>
      <c r="R558" s="31"/>
      <c r="S558" s="31"/>
      <c r="T558" s="31"/>
      <c r="U558" s="31"/>
      <c r="V558" s="31"/>
    </row>
    <row r="559" spans="2:22" s="27" customFormat="1">
      <c r="B559" s="10">
        <v>26</v>
      </c>
      <c r="C559" s="10">
        <v>1</v>
      </c>
      <c r="D559" s="305"/>
      <c r="E559" s="305"/>
      <c r="F559" s="305"/>
      <c r="G559" s="305"/>
      <c r="H559" s="305"/>
      <c r="I559" s="305"/>
      <c r="J559" s="76"/>
      <c r="K559" s="588"/>
      <c r="L559" s="31"/>
      <c r="M559" s="31"/>
      <c r="N559" s="31"/>
      <c r="O559" s="31"/>
      <c r="P559" s="31"/>
      <c r="Q559" s="31"/>
      <c r="R559" s="31"/>
      <c r="S559" s="31"/>
      <c r="T559" s="31"/>
      <c r="U559" s="31"/>
      <c r="V559" s="31"/>
    </row>
    <row r="560" spans="2:22" s="27" customFormat="1">
      <c r="B560" s="10"/>
      <c r="C560" s="10">
        <v>2</v>
      </c>
      <c r="D560" s="305"/>
      <c r="E560" s="305"/>
      <c r="F560" s="305"/>
      <c r="G560" s="305"/>
      <c r="H560" s="305"/>
      <c r="I560" s="305"/>
      <c r="J560" s="76"/>
      <c r="K560" s="588"/>
      <c r="L560" s="31"/>
      <c r="M560" s="31"/>
      <c r="N560" s="31"/>
      <c r="O560" s="31"/>
      <c r="P560" s="31"/>
      <c r="Q560" s="31"/>
      <c r="R560" s="31"/>
      <c r="S560" s="31"/>
      <c r="T560" s="31"/>
      <c r="U560" s="31"/>
      <c r="V560" s="31"/>
    </row>
    <row r="561" spans="2:34" s="27" customFormat="1">
      <c r="B561" s="10"/>
      <c r="C561" s="10">
        <v>3</v>
      </c>
      <c r="D561" s="305"/>
      <c r="E561" s="305"/>
      <c r="F561" s="305"/>
      <c r="G561" s="305"/>
      <c r="H561" s="305"/>
      <c r="I561" s="305"/>
      <c r="J561" s="76"/>
      <c r="K561" s="588"/>
      <c r="L561" s="31"/>
      <c r="M561" s="31"/>
      <c r="N561" s="31"/>
      <c r="O561" s="31"/>
      <c r="P561" s="31"/>
      <c r="Q561" s="31"/>
      <c r="R561" s="31"/>
      <c r="S561" s="31"/>
      <c r="T561" s="31"/>
      <c r="U561" s="31"/>
      <c r="V561" s="31"/>
    </row>
    <row r="562" spans="2:34">
      <c r="B562" s="10"/>
      <c r="C562" s="10">
        <v>4</v>
      </c>
      <c r="D562" s="305"/>
      <c r="E562" s="305"/>
      <c r="F562" s="305"/>
      <c r="G562" s="305"/>
      <c r="H562" s="305"/>
      <c r="J562" s="76"/>
      <c r="K562" s="169"/>
      <c r="L562" s="305"/>
      <c r="M562" s="305"/>
      <c r="N562" s="305"/>
      <c r="W562" s="306"/>
      <c r="X562" s="306"/>
      <c r="Y562" s="306"/>
      <c r="Z562" s="306"/>
      <c r="AA562" s="306"/>
      <c r="AB562" s="306"/>
      <c r="AC562" s="306"/>
      <c r="AD562" s="306"/>
      <c r="AE562" s="306"/>
      <c r="AF562" s="306"/>
      <c r="AG562" s="306"/>
      <c r="AH562" s="306"/>
    </row>
    <row r="563" spans="2:34" s="27" customFormat="1">
      <c r="B563" s="10"/>
      <c r="C563" s="10">
        <v>5</v>
      </c>
      <c r="D563" s="305"/>
      <c r="E563" s="305"/>
      <c r="F563" s="305"/>
      <c r="G563" s="305"/>
      <c r="H563" s="305"/>
      <c r="I563" s="305"/>
      <c r="J563" s="84"/>
      <c r="K563" s="592"/>
      <c r="L563" s="31"/>
      <c r="M563" s="31"/>
      <c r="N563" s="31"/>
      <c r="O563" s="31"/>
      <c r="P563" s="31"/>
      <c r="Q563" s="31"/>
      <c r="R563" s="31"/>
      <c r="S563" s="31"/>
      <c r="T563" s="31"/>
      <c r="U563" s="31"/>
      <c r="V563" s="31"/>
    </row>
    <row r="564" spans="2:34" s="27" customFormat="1">
      <c r="B564" s="10"/>
      <c r="C564" s="10">
        <v>6</v>
      </c>
      <c r="D564" s="305"/>
      <c r="E564" s="305"/>
      <c r="F564" s="305"/>
      <c r="G564" s="305"/>
      <c r="H564" s="305"/>
      <c r="I564" s="305"/>
      <c r="J564" s="84"/>
      <c r="K564" s="592"/>
      <c r="L564" s="31"/>
      <c r="M564" s="31"/>
      <c r="N564" s="31"/>
      <c r="O564" s="31"/>
      <c r="P564" s="31"/>
      <c r="Q564" s="31"/>
      <c r="R564" s="31"/>
      <c r="S564" s="31"/>
      <c r="T564" s="31"/>
      <c r="U564" s="31"/>
      <c r="V564" s="31"/>
    </row>
    <row r="565" spans="2:34" s="27" customFormat="1">
      <c r="B565" s="10"/>
      <c r="C565" s="10">
        <v>7</v>
      </c>
      <c r="D565" s="305"/>
      <c r="E565" s="305"/>
      <c r="F565" s="305"/>
      <c r="G565" s="305"/>
      <c r="H565" s="305"/>
      <c r="I565" s="305"/>
      <c r="J565" s="76"/>
      <c r="K565" s="593"/>
      <c r="L565" s="31"/>
      <c r="M565" s="31"/>
      <c r="N565" s="31"/>
      <c r="O565" s="31"/>
      <c r="P565" s="31"/>
      <c r="Q565" s="31"/>
      <c r="R565" s="31"/>
      <c r="S565" s="31"/>
      <c r="T565" s="31"/>
      <c r="U565" s="31"/>
      <c r="V565" s="31"/>
    </row>
    <row r="566" spans="2:34" s="27" customFormat="1">
      <c r="B566" s="10"/>
      <c r="C566" s="10">
        <v>8</v>
      </c>
      <c r="D566" s="305"/>
      <c r="E566" s="305"/>
      <c r="F566" s="305"/>
      <c r="G566" s="305"/>
      <c r="H566" s="305"/>
      <c r="I566" s="305"/>
      <c r="J566" s="76"/>
      <c r="K566" s="592"/>
      <c r="L566" s="31"/>
      <c r="M566" s="31"/>
      <c r="N566" s="31"/>
      <c r="O566" s="31"/>
      <c r="P566" s="31"/>
      <c r="Q566" s="31"/>
      <c r="R566" s="31"/>
      <c r="S566" s="31"/>
      <c r="T566" s="31"/>
      <c r="U566" s="31"/>
      <c r="V566" s="31"/>
    </row>
    <row r="567" spans="2:34" s="27" customFormat="1">
      <c r="B567" s="10"/>
      <c r="C567" s="10">
        <v>9</v>
      </c>
      <c r="D567" s="305"/>
      <c r="E567" s="305"/>
      <c r="F567" s="305"/>
      <c r="G567" s="305"/>
      <c r="H567" s="305"/>
      <c r="I567" s="305"/>
      <c r="J567" s="84"/>
      <c r="K567" s="592"/>
      <c r="L567" s="31"/>
      <c r="M567" s="31"/>
      <c r="N567" s="31"/>
      <c r="O567" s="31"/>
      <c r="P567" s="31"/>
      <c r="Q567" s="31"/>
      <c r="R567" s="31"/>
      <c r="S567" s="31"/>
      <c r="T567" s="31"/>
      <c r="U567" s="31"/>
      <c r="V567" s="31"/>
    </row>
    <row r="568" spans="2:34" s="27" customFormat="1">
      <c r="B568" s="10"/>
      <c r="C568" s="10">
        <v>10</v>
      </c>
      <c r="D568" s="305"/>
      <c r="E568" s="305"/>
      <c r="F568" s="305"/>
      <c r="G568" s="305"/>
      <c r="H568" s="305"/>
      <c r="I568" s="305"/>
      <c r="J568" s="84"/>
      <c r="K568" s="592"/>
      <c r="L568" s="31"/>
      <c r="M568" s="31"/>
      <c r="N568" s="31"/>
      <c r="O568" s="31"/>
      <c r="P568" s="31"/>
      <c r="Q568" s="31"/>
      <c r="R568" s="31"/>
      <c r="S568" s="31"/>
      <c r="T568" s="31"/>
      <c r="U568" s="31"/>
      <c r="V568" s="31"/>
    </row>
    <row r="569" spans="2:34" s="27" customFormat="1">
      <c r="B569" s="10"/>
      <c r="C569" s="10">
        <v>11</v>
      </c>
      <c r="D569" s="305"/>
      <c r="E569" s="305"/>
      <c r="F569" s="305"/>
      <c r="G569" s="305"/>
      <c r="H569" s="305"/>
      <c r="I569" s="305"/>
      <c r="J569" s="76"/>
      <c r="K569" s="593"/>
      <c r="L569" s="31"/>
      <c r="M569" s="31"/>
      <c r="N569" s="31"/>
      <c r="O569" s="31"/>
      <c r="P569" s="31"/>
      <c r="Q569" s="31"/>
      <c r="R569" s="31"/>
      <c r="S569" s="31"/>
      <c r="T569" s="31"/>
      <c r="U569" s="31"/>
      <c r="V569" s="31"/>
    </row>
    <row r="570" spans="2:34" s="27" customFormat="1">
      <c r="B570" s="10"/>
      <c r="C570" s="10">
        <v>12</v>
      </c>
      <c r="D570" s="305"/>
      <c r="E570" s="305"/>
      <c r="F570" s="305"/>
      <c r="G570" s="305"/>
      <c r="H570" s="305"/>
      <c r="I570" s="305"/>
      <c r="J570" s="76"/>
      <c r="K570" s="592"/>
      <c r="L570" s="31"/>
      <c r="M570" s="31"/>
      <c r="N570" s="31"/>
      <c r="O570" s="31"/>
      <c r="P570" s="31"/>
      <c r="Q570" s="31"/>
      <c r="R570" s="31"/>
      <c r="S570" s="31"/>
      <c r="T570" s="31"/>
      <c r="U570" s="31"/>
      <c r="V570" s="31"/>
    </row>
    <row r="571" spans="2:34" s="27" customFormat="1">
      <c r="B571" s="10"/>
      <c r="C571" s="10">
        <v>13</v>
      </c>
      <c r="D571" s="305"/>
      <c r="E571" s="305"/>
      <c r="F571" s="305"/>
      <c r="G571" s="305"/>
      <c r="H571" s="305"/>
      <c r="I571" s="305"/>
      <c r="J571" s="84"/>
      <c r="K571" s="592"/>
      <c r="L571" s="31"/>
      <c r="M571" s="31"/>
      <c r="N571" s="31"/>
      <c r="O571" s="31"/>
      <c r="P571" s="31"/>
      <c r="Q571" s="31"/>
      <c r="R571" s="31"/>
      <c r="S571" s="31"/>
      <c r="T571" s="31"/>
      <c r="U571" s="31"/>
      <c r="V571" s="31"/>
    </row>
    <row r="572" spans="2:34" s="27" customFormat="1">
      <c r="B572" s="10"/>
      <c r="C572" s="10">
        <v>14</v>
      </c>
      <c r="D572" s="305"/>
      <c r="E572" s="305"/>
      <c r="F572" s="305"/>
      <c r="G572" s="305"/>
      <c r="H572" s="305"/>
      <c r="I572" s="305"/>
      <c r="J572" s="84"/>
      <c r="K572" s="592"/>
      <c r="L572" s="31"/>
      <c r="M572" s="31"/>
      <c r="N572" s="31"/>
      <c r="O572" s="31"/>
      <c r="P572" s="31"/>
      <c r="Q572" s="31"/>
      <c r="R572" s="31"/>
      <c r="S572" s="31"/>
      <c r="T572" s="31"/>
      <c r="U572" s="31"/>
      <c r="V572" s="31"/>
    </row>
    <row r="573" spans="2:34" s="27" customFormat="1">
      <c r="B573" s="10"/>
      <c r="C573" s="10">
        <v>15</v>
      </c>
      <c r="D573" s="305"/>
      <c r="E573" s="305"/>
      <c r="F573" s="305"/>
      <c r="G573" s="305"/>
      <c r="H573" s="305"/>
      <c r="I573" s="305"/>
      <c r="J573" s="76"/>
      <c r="K573" s="593"/>
      <c r="L573" s="31"/>
      <c r="M573" s="31"/>
      <c r="N573" s="31"/>
      <c r="O573" s="31"/>
      <c r="P573" s="31"/>
      <c r="Q573" s="31"/>
      <c r="R573" s="31"/>
      <c r="S573" s="31"/>
      <c r="T573" s="31"/>
      <c r="U573" s="31"/>
      <c r="V573" s="31"/>
    </row>
    <row r="574" spans="2:34" s="27" customFormat="1">
      <c r="B574" s="10"/>
      <c r="C574" s="10">
        <v>16</v>
      </c>
      <c r="D574" s="305"/>
      <c r="E574" s="305"/>
      <c r="F574" s="305"/>
      <c r="G574" s="305"/>
      <c r="H574" s="305"/>
      <c r="I574" s="305"/>
      <c r="J574" s="76"/>
      <c r="K574" s="592"/>
      <c r="L574" s="31"/>
      <c r="M574" s="31"/>
      <c r="N574" s="31"/>
      <c r="O574" s="31"/>
      <c r="P574" s="31"/>
      <c r="Q574" s="31"/>
      <c r="R574" s="31"/>
      <c r="S574" s="31"/>
      <c r="T574" s="31"/>
      <c r="U574" s="31"/>
      <c r="V574" s="31"/>
    </row>
    <row r="575" spans="2:34" s="27" customFormat="1">
      <c r="B575" s="10"/>
      <c r="C575" s="10">
        <v>17</v>
      </c>
      <c r="D575" s="305"/>
      <c r="E575" s="305"/>
      <c r="F575" s="305"/>
      <c r="G575" s="305"/>
      <c r="H575" s="305"/>
      <c r="I575" s="305"/>
      <c r="J575" s="84"/>
      <c r="K575" s="592"/>
      <c r="L575" s="31"/>
      <c r="M575" s="31"/>
      <c r="N575" s="31"/>
      <c r="O575" s="31"/>
      <c r="P575" s="31"/>
      <c r="Q575" s="31"/>
      <c r="R575" s="31"/>
      <c r="S575" s="31"/>
      <c r="T575" s="31"/>
      <c r="U575" s="31"/>
      <c r="V575" s="31"/>
    </row>
    <row r="576" spans="2:34" s="27" customFormat="1">
      <c r="B576" s="10"/>
      <c r="C576" s="10">
        <v>18</v>
      </c>
      <c r="D576" s="305"/>
      <c r="E576" s="305"/>
      <c r="F576" s="305"/>
      <c r="G576" s="305"/>
      <c r="H576" s="305"/>
      <c r="I576" s="305"/>
      <c r="J576" s="84"/>
      <c r="K576" s="592"/>
      <c r="L576" s="31"/>
      <c r="M576" s="31"/>
      <c r="N576" s="31"/>
      <c r="O576" s="31"/>
      <c r="P576" s="31"/>
      <c r="Q576" s="31"/>
      <c r="R576" s="31"/>
      <c r="S576" s="31"/>
      <c r="T576" s="31"/>
      <c r="U576" s="31"/>
      <c r="V576" s="31"/>
    </row>
    <row r="577" spans="2:34" s="27" customFormat="1">
      <c r="B577" s="10"/>
      <c r="C577" s="10">
        <v>19</v>
      </c>
      <c r="D577" s="305"/>
      <c r="E577" s="305"/>
      <c r="F577" s="305"/>
      <c r="G577" s="305"/>
      <c r="H577" s="305"/>
      <c r="I577" s="305"/>
      <c r="J577" s="76"/>
      <c r="K577" s="593"/>
      <c r="L577" s="31"/>
      <c r="M577" s="31"/>
      <c r="N577" s="31"/>
      <c r="O577" s="31"/>
      <c r="P577" s="31"/>
      <c r="Q577" s="31"/>
      <c r="R577" s="31"/>
      <c r="S577" s="31"/>
      <c r="T577" s="31"/>
      <c r="U577" s="31"/>
      <c r="V577" s="31"/>
    </row>
    <row r="578" spans="2:34" s="27" customFormat="1">
      <c r="B578" s="10"/>
      <c r="C578" s="10">
        <v>20</v>
      </c>
      <c r="D578" s="305"/>
      <c r="E578" s="305"/>
      <c r="F578" s="305"/>
      <c r="G578" s="305"/>
      <c r="H578" s="305"/>
      <c r="I578" s="305"/>
      <c r="J578" s="76"/>
      <c r="K578" s="592"/>
      <c r="L578" s="31"/>
      <c r="M578" s="31"/>
      <c r="N578" s="31"/>
      <c r="O578" s="31"/>
      <c r="P578" s="31"/>
      <c r="Q578" s="31"/>
      <c r="R578" s="31"/>
      <c r="S578" s="31"/>
      <c r="T578" s="31"/>
      <c r="U578" s="31"/>
      <c r="V578" s="31"/>
    </row>
    <row r="579" spans="2:34" s="27" customFormat="1">
      <c r="B579" s="10"/>
      <c r="C579" s="10">
        <v>21</v>
      </c>
      <c r="D579" s="305"/>
      <c r="E579" s="305"/>
      <c r="F579" s="305"/>
      <c r="G579" s="305"/>
      <c r="H579" s="305"/>
      <c r="I579" s="305"/>
      <c r="J579" s="84"/>
      <c r="K579" s="592"/>
      <c r="L579" s="31"/>
      <c r="M579" s="31"/>
      <c r="N579" s="31"/>
      <c r="O579" s="31"/>
      <c r="P579" s="31"/>
      <c r="Q579" s="31"/>
      <c r="R579" s="31"/>
      <c r="S579" s="31"/>
      <c r="T579" s="31"/>
      <c r="U579" s="31"/>
      <c r="V579" s="31"/>
    </row>
    <row r="580" spans="2:34" s="27" customFormat="1">
      <c r="B580" s="10"/>
      <c r="C580" s="10">
        <v>22</v>
      </c>
      <c r="D580" s="305"/>
      <c r="E580" s="305"/>
      <c r="F580" s="305"/>
      <c r="G580" s="305"/>
      <c r="H580" s="305"/>
      <c r="I580" s="305"/>
      <c r="J580" s="594"/>
      <c r="K580" s="592"/>
      <c r="L580" s="31"/>
      <c r="M580" s="31"/>
      <c r="N580" s="31"/>
      <c r="O580" s="31"/>
      <c r="P580" s="31"/>
      <c r="Q580" s="31"/>
      <c r="R580" s="31"/>
      <c r="S580" s="31"/>
      <c r="T580" s="31"/>
      <c r="U580" s="31"/>
      <c r="V580" s="31"/>
    </row>
    <row r="581" spans="2:34" s="27" customFormat="1">
      <c r="B581" s="10">
        <v>27</v>
      </c>
      <c r="C581" s="10">
        <v>1</v>
      </c>
      <c r="D581" s="305"/>
      <c r="E581" s="305"/>
      <c r="F581" s="305"/>
      <c r="G581" s="305"/>
      <c r="H581" s="305"/>
      <c r="I581" s="305"/>
      <c r="J581" s="76"/>
      <c r="K581" s="588"/>
      <c r="L581" s="31"/>
      <c r="M581" s="31"/>
      <c r="N581" s="31"/>
      <c r="O581" s="31"/>
      <c r="P581" s="31"/>
      <c r="Q581" s="31"/>
      <c r="R581" s="31"/>
      <c r="S581" s="31"/>
      <c r="T581" s="31"/>
      <c r="U581" s="31"/>
      <c r="V581" s="31"/>
    </row>
    <row r="582" spans="2:34" s="27" customFormat="1">
      <c r="B582" s="10"/>
      <c r="C582" s="10">
        <v>2</v>
      </c>
      <c r="D582" s="305"/>
      <c r="E582" s="305"/>
      <c r="F582" s="305"/>
      <c r="G582" s="305"/>
      <c r="H582" s="305"/>
      <c r="I582" s="305"/>
      <c r="J582" s="76"/>
      <c r="K582" s="588"/>
      <c r="L582" s="31"/>
      <c r="M582" s="31"/>
      <c r="N582" s="31"/>
      <c r="O582" s="31"/>
      <c r="P582" s="31"/>
      <c r="Q582" s="31"/>
      <c r="R582" s="31"/>
      <c r="S582" s="31"/>
      <c r="T582" s="31"/>
      <c r="U582" s="31"/>
      <c r="V582" s="31"/>
    </row>
    <row r="583" spans="2:34" s="27" customFormat="1">
      <c r="B583" s="10"/>
      <c r="C583" s="10">
        <v>3</v>
      </c>
      <c r="D583" s="305"/>
      <c r="E583" s="305"/>
      <c r="F583" s="305"/>
      <c r="G583" s="305"/>
      <c r="H583" s="305"/>
      <c r="I583" s="305"/>
      <c r="J583" s="76"/>
      <c r="K583" s="588"/>
      <c r="L583" s="31"/>
      <c r="M583" s="31"/>
      <c r="N583" s="31"/>
      <c r="O583" s="31"/>
      <c r="P583" s="31"/>
      <c r="Q583" s="31"/>
      <c r="R583" s="31"/>
      <c r="S583" s="31"/>
      <c r="T583" s="31"/>
      <c r="U583" s="31"/>
      <c r="V583" s="31"/>
    </row>
    <row r="584" spans="2:34">
      <c r="B584" s="10"/>
      <c r="C584" s="10">
        <v>4</v>
      </c>
      <c r="D584" s="305"/>
      <c r="E584" s="305"/>
      <c r="F584" s="305"/>
      <c r="G584" s="305"/>
      <c r="H584" s="305"/>
      <c r="J584" s="76"/>
      <c r="K584" s="169"/>
      <c r="L584" s="305"/>
      <c r="M584" s="305"/>
      <c r="N584" s="305"/>
      <c r="W584" s="306"/>
      <c r="X584" s="306"/>
      <c r="Y584" s="306"/>
      <c r="Z584" s="306"/>
      <c r="AA584" s="306"/>
      <c r="AB584" s="306"/>
      <c r="AC584" s="306"/>
      <c r="AD584" s="306"/>
      <c r="AE584" s="306"/>
      <c r="AF584" s="306"/>
      <c r="AG584" s="306"/>
      <c r="AH584" s="306"/>
    </row>
    <row r="585" spans="2:34" s="27" customFormat="1">
      <c r="B585" s="10"/>
      <c r="C585" s="10">
        <v>5</v>
      </c>
      <c r="D585" s="305"/>
      <c r="E585" s="305"/>
      <c r="F585" s="305"/>
      <c r="G585" s="305"/>
      <c r="H585" s="305"/>
      <c r="I585" s="305"/>
      <c r="J585" s="84"/>
      <c r="K585" s="592"/>
      <c r="L585" s="31"/>
      <c r="M585" s="31"/>
      <c r="N585" s="31"/>
      <c r="O585" s="31"/>
      <c r="P585" s="31"/>
      <c r="Q585" s="31"/>
      <c r="R585" s="31"/>
      <c r="S585" s="31"/>
      <c r="T585" s="31"/>
      <c r="U585" s="31"/>
      <c r="V585" s="31"/>
    </row>
    <row r="586" spans="2:34" s="27" customFormat="1">
      <c r="B586" s="10"/>
      <c r="C586" s="10">
        <v>6</v>
      </c>
      <c r="D586" s="305"/>
      <c r="E586" s="305"/>
      <c r="F586" s="305"/>
      <c r="G586" s="305"/>
      <c r="H586" s="305"/>
      <c r="I586" s="305"/>
      <c r="J586" s="84"/>
      <c r="K586" s="592"/>
      <c r="L586" s="31"/>
      <c r="M586" s="31"/>
      <c r="N586" s="31"/>
      <c r="O586" s="31"/>
      <c r="P586" s="31"/>
      <c r="Q586" s="31"/>
      <c r="R586" s="31"/>
      <c r="S586" s="31"/>
      <c r="T586" s="31"/>
      <c r="U586" s="31"/>
      <c r="V586" s="31"/>
    </row>
    <row r="587" spans="2:34" s="27" customFormat="1">
      <c r="B587" s="10"/>
      <c r="C587" s="10">
        <v>7</v>
      </c>
      <c r="D587" s="305"/>
      <c r="E587" s="305"/>
      <c r="F587" s="305"/>
      <c r="G587" s="305"/>
      <c r="H587" s="305"/>
      <c r="I587" s="305"/>
      <c r="J587" s="76"/>
      <c r="K587" s="593"/>
      <c r="L587" s="31"/>
      <c r="M587" s="31"/>
      <c r="N587" s="31"/>
      <c r="O587" s="31"/>
      <c r="P587" s="31"/>
      <c r="Q587" s="31"/>
      <c r="R587" s="31"/>
      <c r="S587" s="31"/>
      <c r="T587" s="31"/>
      <c r="U587" s="31"/>
      <c r="V587" s="31"/>
    </row>
    <row r="588" spans="2:34" s="27" customFormat="1">
      <c r="B588" s="10"/>
      <c r="C588" s="10">
        <v>8</v>
      </c>
      <c r="D588" s="305"/>
      <c r="E588" s="305"/>
      <c r="F588" s="305"/>
      <c r="G588" s="305"/>
      <c r="H588" s="305"/>
      <c r="I588" s="305"/>
      <c r="J588" s="76"/>
      <c r="K588" s="592"/>
      <c r="L588" s="31"/>
      <c r="M588" s="31"/>
      <c r="N588" s="31"/>
      <c r="O588" s="31"/>
      <c r="P588" s="31"/>
      <c r="Q588" s="31"/>
      <c r="R588" s="31"/>
      <c r="S588" s="31"/>
      <c r="T588" s="31"/>
      <c r="U588" s="31"/>
      <c r="V588" s="31"/>
    </row>
    <row r="589" spans="2:34" s="27" customFormat="1">
      <c r="B589" s="10"/>
      <c r="C589" s="10">
        <v>9</v>
      </c>
      <c r="D589" s="305"/>
      <c r="E589" s="305"/>
      <c r="F589" s="305"/>
      <c r="G589" s="305"/>
      <c r="H589" s="305"/>
      <c r="I589" s="305"/>
      <c r="J589" s="84"/>
      <c r="K589" s="592"/>
      <c r="L589" s="31"/>
      <c r="M589" s="31"/>
      <c r="N589" s="31"/>
      <c r="O589" s="31"/>
      <c r="P589" s="31"/>
      <c r="Q589" s="31"/>
      <c r="R589" s="31"/>
      <c r="S589" s="31"/>
      <c r="T589" s="31"/>
      <c r="U589" s="31"/>
      <c r="V589" s="31"/>
    </row>
    <row r="590" spans="2:34" s="27" customFormat="1">
      <c r="B590" s="10"/>
      <c r="C590" s="10">
        <v>10</v>
      </c>
      <c r="D590" s="305"/>
      <c r="E590" s="305"/>
      <c r="F590" s="305"/>
      <c r="G590" s="305"/>
      <c r="H590" s="305"/>
      <c r="I590" s="305"/>
      <c r="J590" s="84"/>
      <c r="K590" s="592"/>
      <c r="L590" s="31"/>
      <c r="M590" s="31"/>
      <c r="N590" s="31"/>
      <c r="O590" s="31"/>
      <c r="P590" s="31"/>
      <c r="Q590" s="31"/>
      <c r="R590" s="31"/>
      <c r="S590" s="31"/>
      <c r="T590" s="31"/>
      <c r="U590" s="31"/>
      <c r="V590" s="31"/>
    </row>
    <row r="591" spans="2:34" s="27" customFormat="1">
      <c r="B591" s="10"/>
      <c r="C591" s="10">
        <v>11</v>
      </c>
      <c r="D591" s="305"/>
      <c r="E591" s="305"/>
      <c r="F591" s="305"/>
      <c r="G591" s="305"/>
      <c r="H591" s="305"/>
      <c r="I591" s="305"/>
      <c r="J591" s="76"/>
      <c r="K591" s="593"/>
      <c r="L591" s="31"/>
      <c r="M591" s="31"/>
      <c r="N591" s="31"/>
      <c r="O591" s="31"/>
      <c r="P591" s="31"/>
      <c r="Q591" s="31"/>
      <c r="R591" s="31"/>
      <c r="S591" s="31"/>
      <c r="T591" s="31"/>
      <c r="U591" s="31"/>
      <c r="V591" s="31"/>
    </row>
    <row r="592" spans="2:34" s="27" customFormat="1">
      <c r="B592" s="10"/>
      <c r="C592" s="10">
        <v>12</v>
      </c>
      <c r="D592" s="305"/>
      <c r="E592" s="305"/>
      <c r="F592" s="305"/>
      <c r="G592" s="305"/>
      <c r="H592" s="305"/>
      <c r="I592" s="305"/>
      <c r="J592" s="76"/>
      <c r="K592" s="592"/>
      <c r="L592" s="31"/>
      <c r="M592" s="31"/>
      <c r="N592" s="31"/>
      <c r="O592" s="31"/>
      <c r="P592" s="31"/>
      <c r="Q592" s="31"/>
      <c r="R592" s="31"/>
      <c r="S592" s="31"/>
      <c r="T592" s="31"/>
      <c r="U592" s="31"/>
      <c r="V592" s="31"/>
    </row>
    <row r="593" spans="2:34" s="27" customFormat="1">
      <c r="B593" s="10"/>
      <c r="C593" s="10">
        <v>13</v>
      </c>
      <c r="D593" s="305"/>
      <c r="E593" s="305"/>
      <c r="F593" s="305"/>
      <c r="G593" s="305"/>
      <c r="H593" s="305"/>
      <c r="I593" s="305"/>
      <c r="J593" s="84"/>
      <c r="K593" s="592"/>
      <c r="L593" s="31"/>
      <c r="M593" s="31"/>
      <c r="N593" s="31"/>
      <c r="O593" s="31"/>
      <c r="P593" s="31"/>
      <c r="Q593" s="31"/>
      <c r="R593" s="31"/>
      <c r="S593" s="31"/>
      <c r="T593" s="31"/>
      <c r="U593" s="31"/>
      <c r="V593" s="31"/>
    </row>
    <row r="594" spans="2:34" s="27" customFormat="1">
      <c r="B594" s="10"/>
      <c r="C594" s="10">
        <v>14</v>
      </c>
      <c r="D594" s="305"/>
      <c r="E594" s="305"/>
      <c r="F594" s="305"/>
      <c r="G594" s="305"/>
      <c r="H594" s="305"/>
      <c r="I594" s="305"/>
      <c r="J594" s="84"/>
      <c r="K594" s="592"/>
      <c r="L594" s="31"/>
      <c r="M594" s="31"/>
      <c r="N594" s="31"/>
      <c r="O594" s="31"/>
      <c r="P594" s="31"/>
      <c r="Q594" s="31"/>
      <c r="R594" s="31"/>
      <c r="S594" s="31"/>
      <c r="T594" s="31"/>
      <c r="U594" s="31"/>
      <c r="V594" s="31"/>
    </row>
    <row r="595" spans="2:34" s="27" customFormat="1">
      <c r="B595" s="10"/>
      <c r="C595" s="10">
        <v>15</v>
      </c>
      <c r="D595" s="305"/>
      <c r="E595" s="305"/>
      <c r="F595" s="305"/>
      <c r="G595" s="305"/>
      <c r="H595" s="305"/>
      <c r="I595" s="305"/>
      <c r="J595" s="76"/>
      <c r="K595" s="593"/>
      <c r="L595" s="31"/>
      <c r="M595" s="31"/>
      <c r="N595" s="31"/>
      <c r="O595" s="31"/>
      <c r="P595" s="31"/>
      <c r="Q595" s="31"/>
      <c r="R595" s="31"/>
      <c r="S595" s="31"/>
      <c r="T595" s="31"/>
      <c r="U595" s="31"/>
      <c r="V595" s="31"/>
    </row>
    <row r="596" spans="2:34" s="27" customFormat="1">
      <c r="B596" s="10"/>
      <c r="C596" s="10">
        <v>16</v>
      </c>
      <c r="D596" s="305"/>
      <c r="E596" s="305"/>
      <c r="F596" s="305"/>
      <c r="G596" s="305"/>
      <c r="H596" s="305"/>
      <c r="I596" s="305"/>
      <c r="J596" s="76"/>
      <c r="K596" s="592"/>
      <c r="L596" s="31"/>
      <c r="M596" s="31"/>
      <c r="N596" s="31"/>
      <c r="O596" s="31"/>
      <c r="P596" s="31"/>
      <c r="Q596" s="31"/>
      <c r="R596" s="31"/>
      <c r="S596" s="31"/>
      <c r="T596" s="31"/>
      <c r="U596" s="31"/>
      <c r="V596" s="31"/>
    </row>
    <row r="597" spans="2:34" s="27" customFormat="1">
      <c r="B597" s="10"/>
      <c r="C597" s="10">
        <v>17</v>
      </c>
      <c r="D597" s="305"/>
      <c r="E597" s="305"/>
      <c r="F597" s="305"/>
      <c r="G597" s="305"/>
      <c r="H597" s="305"/>
      <c r="I597" s="305"/>
      <c r="J597" s="84"/>
      <c r="K597" s="592"/>
      <c r="L597" s="31"/>
      <c r="M597" s="31"/>
      <c r="N597" s="31"/>
      <c r="O597" s="31"/>
      <c r="P597" s="31"/>
      <c r="Q597" s="31"/>
      <c r="R597" s="31"/>
      <c r="S597" s="31"/>
      <c r="T597" s="31"/>
      <c r="U597" s="31"/>
      <c r="V597" s="31"/>
    </row>
    <row r="598" spans="2:34" s="27" customFormat="1">
      <c r="B598" s="10"/>
      <c r="C598" s="10">
        <v>18</v>
      </c>
      <c r="D598" s="305"/>
      <c r="E598" s="305"/>
      <c r="F598" s="305"/>
      <c r="G598" s="305"/>
      <c r="H598" s="305"/>
      <c r="I598" s="305"/>
      <c r="J598" s="84"/>
      <c r="K598" s="592"/>
      <c r="L598" s="31"/>
      <c r="M598" s="31"/>
      <c r="N598" s="31"/>
      <c r="O598" s="31"/>
      <c r="P598" s="31"/>
      <c r="Q598" s="31"/>
      <c r="R598" s="31"/>
      <c r="S598" s="31"/>
      <c r="T598" s="31"/>
      <c r="U598" s="31"/>
      <c r="V598" s="31"/>
    </row>
    <row r="599" spans="2:34" s="27" customFormat="1">
      <c r="B599" s="10"/>
      <c r="C599" s="10">
        <v>19</v>
      </c>
      <c r="D599" s="305"/>
      <c r="E599" s="305"/>
      <c r="F599" s="305"/>
      <c r="G599" s="305"/>
      <c r="H599" s="305"/>
      <c r="I599" s="305"/>
      <c r="J599" s="76"/>
      <c r="K599" s="593"/>
      <c r="L599" s="31"/>
      <c r="M599" s="31"/>
      <c r="N599" s="31"/>
      <c r="O599" s="31"/>
      <c r="P599" s="31"/>
      <c r="Q599" s="31"/>
      <c r="R599" s="31"/>
      <c r="S599" s="31"/>
      <c r="T599" s="31"/>
      <c r="U599" s="31"/>
      <c r="V599" s="31"/>
    </row>
    <row r="600" spans="2:34" s="27" customFormat="1">
      <c r="B600" s="10"/>
      <c r="C600" s="10">
        <v>20</v>
      </c>
      <c r="D600" s="305"/>
      <c r="E600" s="305"/>
      <c r="F600" s="305"/>
      <c r="G600" s="305"/>
      <c r="H600" s="305"/>
      <c r="I600" s="305"/>
      <c r="J600" s="76"/>
      <c r="K600" s="592"/>
      <c r="L600" s="31"/>
      <c r="M600" s="31"/>
      <c r="N600" s="31"/>
      <c r="O600" s="31"/>
      <c r="P600" s="31"/>
      <c r="Q600" s="31"/>
      <c r="R600" s="31"/>
      <c r="S600" s="31"/>
      <c r="T600" s="31"/>
      <c r="U600" s="31"/>
      <c r="V600" s="31"/>
    </row>
    <row r="601" spans="2:34" s="27" customFormat="1">
      <c r="B601" s="10"/>
      <c r="C601" s="10">
        <v>21</v>
      </c>
      <c r="D601" s="305"/>
      <c r="E601" s="305"/>
      <c r="F601" s="305"/>
      <c r="G601" s="305"/>
      <c r="H601" s="305"/>
      <c r="I601" s="305"/>
      <c r="J601" s="84"/>
      <c r="K601" s="592"/>
      <c r="L601" s="31"/>
      <c r="M601" s="31"/>
      <c r="N601" s="31"/>
      <c r="O601" s="31"/>
      <c r="P601" s="31"/>
      <c r="Q601" s="31"/>
      <c r="R601" s="31"/>
      <c r="S601" s="31"/>
      <c r="T601" s="31"/>
      <c r="U601" s="31"/>
      <c r="V601" s="31"/>
    </row>
    <row r="602" spans="2:34" s="27" customFormat="1">
      <c r="B602" s="10"/>
      <c r="C602" s="10">
        <v>22</v>
      </c>
      <c r="D602" s="305"/>
      <c r="E602" s="305"/>
      <c r="F602" s="305"/>
      <c r="G602" s="305"/>
      <c r="H602" s="305"/>
      <c r="I602" s="305"/>
      <c r="J602" s="594"/>
      <c r="K602" s="592"/>
      <c r="L602" s="31"/>
      <c r="M602" s="31"/>
      <c r="N602" s="31"/>
      <c r="O602" s="31"/>
      <c r="P602" s="31"/>
      <c r="Q602" s="31"/>
      <c r="R602" s="31"/>
      <c r="S602" s="31"/>
      <c r="T602" s="31"/>
      <c r="U602" s="31"/>
      <c r="V602" s="31"/>
    </row>
    <row r="603" spans="2:34" s="27" customFormat="1">
      <c r="B603" s="10">
        <v>28</v>
      </c>
      <c r="C603" s="10">
        <v>1</v>
      </c>
      <c r="D603" s="305"/>
      <c r="E603" s="305"/>
      <c r="F603" s="305"/>
      <c r="G603" s="305"/>
      <c r="H603" s="305"/>
      <c r="I603" s="305"/>
      <c r="J603" s="76"/>
      <c r="K603" s="588"/>
      <c r="L603" s="31"/>
      <c r="M603" s="31"/>
      <c r="N603" s="31"/>
      <c r="O603" s="31"/>
      <c r="P603" s="31"/>
      <c r="Q603" s="31"/>
      <c r="R603" s="31"/>
      <c r="S603" s="31"/>
      <c r="T603" s="31"/>
      <c r="U603" s="31"/>
      <c r="V603" s="31"/>
    </row>
    <row r="604" spans="2:34" s="27" customFormat="1">
      <c r="B604" s="10"/>
      <c r="C604" s="10">
        <v>2</v>
      </c>
      <c r="D604" s="305"/>
      <c r="E604" s="305"/>
      <c r="F604" s="305"/>
      <c r="G604" s="305"/>
      <c r="H604" s="305"/>
      <c r="I604" s="305"/>
      <c r="J604" s="76"/>
      <c r="K604" s="588"/>
      <c r="L604" s="31"/>
      <c r="M604" s="31"/>
      <c r="N604" s="31"/>
      <c r="O604" s="31"/>
      <c r="P604" s="31"/>
      <c r="Q604" s="31"/>
      <c r="R604" s="31"/>
      <c r="S604" s="31"/>
      <c r="T604" s="31"/>
      <c r="U604" s="31"/>
      <c r="V604" s="31"/>
    </row>
    <row r="605" spans="2:34" s="27" customFormat="1">
      <c r="B605" s="10"/>
      <c r="C605" s="10">
        <v>3</v>
      </c>
      <c r="D605" s="305"/>
      <c r="E605" s="305"/>
      <c r="F605" s="305"/>
      <c r="G605" s="305"/>
      <c r="H605" s="305"/>
      <c r="I605" s="305"/>
      <c r="J605" s="76"/>
      <c r="K605" s="588"/>
      <c r="L605" s="31"/>
      <c r="M605" s="31"/>
      <c r="N605" s="31"/>
      <c r="O605" s="31"/>
      <c r="P605" s="31"/>
      <c r="Q605" s="31"/>
      <c r="R605" s="31"/>
      <c r="S605" s="31"/>
      <c r="T605" s="31"/>
      <c r="U605" s="31"/>
      <c r="V605" s="31"/>
    </row>
    <row r="606" spans="2:34">
      <c r="B606" s="10"/>
      <c r="C606" s="10">
        <v>4</v>
      </c>
      <c r="D606" s="305"/>
      <c r="E606" s="305"/>
      <c r="F606" s="305"/>
      <c r="G606" s="305"/>
      <c r="H606" s="305"/>
      <c r="J606" s="76"/>
      <c r="K606" s="169"/>
      <c r="L606" s="305"/>
      <c r="M606" s="305"/>
      <c r="N606" s="305"/>
      <c r="W606" s="306"/>
      <c r="X606" s="306"/>
      <c r="Y606" s="306"/>
      <c r="Z606" s="306"/>
      <c r="AA606" s="306"/>
      <c r="AB606" s="306"/>
      <c r="AC606" s="306"/>
      <c r="AD606" s="306"/>
      <c r="AE606" s="306"/>
      <c r="AF606" s="306"/>
      <c r="AG606" s="306"/>
      <c r="AH606" s="306"/>
    </row>
    <row r="607" spans="2:34" s="27" customFormat="1">
      <c r="B607" s="10"/>
      <c r="C607" s="10">
        <v>5</v>
      </c>
      <c r="D607" s="305"/>
      <c r="E607" s="305"/>
      <c r="F607" s="305"/>
      <c r="G607" s="305"/>
      <c r="H607" s="305"/>
      <c r="I607" s="305"/>
      <c r="J607" s="84"/>
      <c r="K607" s="592"/>
      <c r="L607" s="31"/>
      <c r="M607" s="31"/>
      <c r="N607" s="31"/>
      <c r="O607" s="31"/>
      <c r="P607" s="31"/>
      <c r="Q607" s="31"/>
      <c r="R607" s="31"/>
      <c r="S607" s="31"/>
      <c r="T607" s="31"/>
      <c r="U607" s="31"/>
      <c r="V607" s="31"/>
    </row>
    <row r="608" spans="2:34" s="27" customFormat="1">
      <c r="B608" s="10"/>
      <c r="C608" s="10">
        <v>6</v>
      </c>
      <c r="D608" s="305"/>
      <c r="E608" s="305"/>
      <c r="F608" s="305"/>
      <c r="G608" s="305"/>
      <c r="H608" s="305"/>
      <c r="I608" s="305"/>
      <c r="J608" s="84"/>
      <c r="K608" s="592"/>
      <c r="L608" s="31"/>
      <c r="M608" s="31"/>
      <c r="N608" s="31"/>
      <c r="O608" s="31"/>
      <c r="P608" s="31"/>
      <c r="Q608" s="31"/>
      <c r="R608" s="31"/>
      <c r="S608" s="31"/>
      <c r="T608" s="31"/>
      <c r="U608" s="31"/>
      <c r="V608" s="31"/>
    </row>
    <row r="609" spans="2:22" s="27" customFormat="1">
      <c r="B609" s="10"/>
      <c r="C609" s="10">
        <v>7</v>
      </c>
      <c r="D609" s="305"/>
      <c r="E609" s="305"/>
      <c r="F609" s="305"/>
      <c r="G609" s="305"/>
      <c r="H609" s="305"/>
      <c r="I609" s="305"/>
      <c r="J609" s="76"/>
      <c r="K609" s="593"/>
      <c r="L609" s="31"/>
      <c r="M609" s="31"/>
      <c r="N609" s="31"/>
      <c r="O609" s="31"/>
      <c r="P609" s="31"/>
      <c r="Q609" s="31"/>
      <c r="R609" s="31"/>
      <c r="S609" s="31"/>
      <c r="T609" s="31"/>
      <c r="U609" s="31"/>
      <c r="V609" s="31"/>
    </row>
    <row r="610" spans="2:22" s="27" customFormat="1">
      <c r="B610" s="10"/>
      <c r="C610" s="10">
        <v>8</v>
      </c>
      <c r="D610" s="305"/>
      <c r="E610" s="305"/>
      <c r="F610" s="305"/>
      <c r="G610" s="305"/>
      <c r="H610" s="305"/>
      <c r="I610" s="305"/>
      <c r="J610" s="76"/>
      <c r="K610" s="592"/>
      <c r="L610" s="31"/>
      <c r="M610" s="31"/>
      <c r="N610" s="31"/>
      <c r="O610" s="31"/>
      <c r="P610" s="31"/>
      <c r="Q610" s="31"/>
      <c r="R610" s="31"/>
      <c r="S610" s="31"/>
      <c r="T610" s="31"/>
      <c r="U610" s="31"/>
      <c r="V610" s="31"/>
    </row>
    <row r="611" spans="2:22" s="27" customFormat="1">
      <c r="B611" s="10"/>
      <c r="C611" s="10">
        <v>9</v>
      </c>
      <c r="D611" s="305"/>
      <c r="E611" s="305"/>
      <c r="F611" s="305"/>
      <c r="G611" s="305"/>
      <c r="H611" s="305"/>
      <c r="I611" s="305"/>
      <c r="J611" s="84"/>
      <c r="K611" s="592"/>
      <c r="L611" s="31"/>
      <c r="M611" s="31"/>
      <c r="N611" s="31"/>
      <c r="O611" s="31"/>
      <c r="P611" s="31"/>
      <c r="Q611" s="31"/>
      <c r="R611" s="31"/>
      <c r="S611" s="31"/>
      <c r="T611" s="31"/>
      <c r="U611" s="31"/>
      <c r="V611" s="31"/>
    </row>
    <row r="612" spans="2:22" s="27" customFormat="1">
      <c r="B612" s="10"/>
      <c r="C612" s="10">
        <v>10</v>
      </c>
      <c r="D612" s="305"/>
      <c r="E612" s="305"/>
      <c r="F612" s="305"/>
      <c r="G612" s="305"/>
      <c r="H612" s="305"/>
      <c r="I612" s="305"/>
      <c r="J612" s="84"/>
      <c r="K612" s="592"/>
      <c r="L612" s="31"/>
      <c r="M612" s="31"/>
      <c r="N612" s="31"/>
      <c r="O612" s="31"/>
      <c r="P612" s="31"/>
      <c r="Q612" s="31"/>
      <c r="R612" s="31"/>
      <c r="S612" s="31"/>
      <c r="T612" s="31"/>
      <c r="U612" s="31"/>
      <c r="V612" s="31"/>
    </row>
    <row r="613" spans="2:22" s="27" customFormat="1">
      <c r="B613" s="10"/>
      <c r="C613" s="10">
        <v>11</v>
      </c>
      <c r="D613" s="305"/>
      <c r="E613" s="305"/>
      <c r="F613" s="305"/>
      <c r="G613" s="305"/>
      <c r="H613" s="305"/>
      <c r="I613" s="305"/>
      <c r="J613" s="76"/>
      <c r="K613" s="593"/>
      <c r="L613" s="31"/>
      <c r="M613" s="31"/>
      <c r="N613" s="31"/>
      <c r="O613" s="31"/>
      <c r="P613" s="31"/>
      <c r="Q613" s="31"/>
      <c r="R613" s="31"/>
      <c r="S613" s="31"/>
      <c r="T613" s="31"/>
      <c r="U613" s="31"/>
      <c r="V613" s="31"/>
    </row>
    <row r="614" spans="2:22" s="27" customFormat="1">
      <c r="B614" s="10"/>
      <c r="C614" s="10">
        <v>12</v>
      </c>
      <c r="D614" s="305"/>
      <c r="E614" s="305"/>
      <c r="F614" s="305"/>
      <c r="G614" s="305"/>
      <c r="H614" s="305"/>
      <c r="I614" s="305"/>
      <c r="J614" s="76"/>
      <c r="K614" s="592"/>
      <c r="L614" s="31"/>
      <c r="M614" s="31"/>
      <c r="N614" s="31"/>
      <c r="O614" s="31"/>
      <c r="P614" s="31"/>
      <c r="Q614" s="31"/>
      <c r="R614" s="31"/>
      <c r="S614" s="31"/>
      <c r="T614" s="31"/>
      <c r="U614" s="31"/>
      <c r="V614" s="31"/>
    </row>
    <row r="615" spans="2:22" s="27" customFormat="1">
      <c r="B615" s="10"/>
      <c r="C615" s="10">
        <v>13</v>
      </c>
      <c r="D615" s="305"/>
      <c r="E615" s="305"/>
      <c r="F615" s="305"/>
      <c r="G615" s="305"/>
      <c r="H615" s="305"/>
      <c r="I615" s="305"/>
      <c r="J615" s="84"/>
      <c r="K615" s="592"/>
      <c r="L615" s="31"/>
      <c r="M615" s="31"/>
      <c r="N615" s="31"/>
      <c r="O615" s="31"/>
      <c r="P615" s="31"/>
      <c r="Q615" s="31"/>
      <c r="R615" s="31"/>
      <c r="S615" s="31"/>
      <c r="T615" s="31"/>
      <c r="U615" s="31"/>
      <c r="V615" s="31"/>
    </row>
    <row r="616" spans="2:22" s="27" customFormat="1">
      <c r="B616" s="10"/>
      <c r="C616" s="10">
        <v>14</v>
      </c>
      <c r="D616" s="305"/>
      <c r="E616" s="305"/>
      <c r="F616" s="305"/>
      <c r="G616" s="305"/>
      <c r="H616" s="305"/>
      <c r="I616" s="305"/>
      <c r="J616" s="84"/>
      <c r="K616" s="592"/>
      <c r="L616" s="31"/>
      <c r="M616" s="31"/>
      <c r="N616" s="31"/>
      <c r="O616" s="31"/>
      <c r="P616" s="31"/>
      <c r="Q616" s="31"/>
      <c r="R616" s="31"/>
      <c r="S616" s="31"/>
      <c r="T616" s="31"/>
      <c r="U616" s="31"/>
      <c r="V616" s="31"/>
    </row>
    <row r="617" spans="2:22" s="27" customFormat="1">
      <c r="B617" s="10"/>
      <c r="C617" s="10">
        <v>15</v>
      </c>
      <c r="D617" s="305"/>
      <c r="E617" s="305"/>
      <c r="F617" s="305"/>
      <c r="G617" s="305"/>
      <c r="H617" s="305"/>
      <c r="I617" s="305"/>
      <c r="J617" s="76"/>
      <c r="K617" s="593"/>
      <c r="L617" s="31"/>
      <c r="M617" s="31"/>
      <c r="N617" s="31"/>
      <c r="O617" s="31"/>
      <c r="P617" s="31"/>
      <c r="Q617" s="31"/>
      <c r="R617" s="31"/>
      <c r="S617" s="31"/>
      <c r="T617" s="31"/>
      <c r="U617" s="31"/>
      <c r="V617" s="31"/>
    </row>
    <row r="618" spans="2:22" s="27" customFormat="1">
      <c r="B618" s="10"/>
      <c r="C618" s="10">
        <v>16</v>
      </c>
      <c r="D618" s="305"/>
      <c r="E618" s="305"/>
      <c r="F618" s="305"/>
      <c r="G618" s="305"/>
      <c r="H618" s="305"/>
      <c r="I618" s="305"/>
      <c r="J618" s="76"/>
      <c r="K618" s="592"/>
      <c r="L618" s="31"/>
      <c r="M618" s="31"/>
      <c r="N618" s="31"/>
      <c r="O618" s="31"/>
      <c r="P618" s="31"/>
      <c r="Q618" s="31"/>
      <c r="R618" s="31"/>
      <c r="S618" s="31"/>
      <c r="T618" s="31"/>
      <c r="U618" s="31"/>
      <c r="V618" s="31"/>
    </row>
    <row r="619" spans="2:22" s="27" customFormat="1">
      <c r="B619" s="10"/>
      <c r="C619" s="10">
        <v>17</v>
      </c>
      <c r="D619" s="305"/>
      <c r="E619" s="305"/>
      <c r="F619" s="305"/>
      <c r="G619" s="305"/>
      <c r="H619" s="305"/>
      <c r="I619" s="305"/>
      <c r="J619" s="84"/>
      <c r="K619" s="592"/>
      <c r="L619" s="31"/>
      <c r="M619" s="31"/>
      <c r="N619" s="31"/>
      <c r="O619" s="31"/>
      <c r="P619" s="31"/>
      <c r="Q619" s="31"/>
      <c r="R619" s="31"/>
      <c r="S619" s="31"/>
      <c r="T619" s="31"/>
      <c r="U619" s="31"/>
      <c r="V619" s="31"/>
    </row>
    <row r="620" spans="2:22" s="27" customFormat="1">
      <c r="B620" s="10"/>
      <c r="C620" s="10">
        <v>18</v>
      </c>
      <c r="D620" s="305"/>
      <c r="E620" s="305"/>
      <c r="F620" s="305"/>
      <c r="G620" s="305"/>
      <c r="H620" s="305"/>
      <c r="I620" s="305"/>
      <c r="J620" s="84"/>
      <c r="K620" s="592"/>
      <c r="L620" s="31"/>
      <c r="M620" s="31"/>
      <c r="N620" s="31"/>
      <c r="O620" s="31"/>
      <c r="P620" s="31"/>
      <c r="Q620" s="31"/>
      <c r="R620" s="31"/>
      <c r="S620" s="31"/>
      <c r="T620" s="31"/>
      <c r="U620" s="31"/>
      <c r="V620" s="31"/>
    </row>
    <row r="621" spans="2:22" s="27" customFormat="1">
      <c r="B621" s="10"/>
      <c r="C621" s="10">
        <v>19</v>
      </c>
      <c r="D621" s="305"/>
      <c r="E621" s="305"/>
      <c r="F621" s="305"/>
      <c r="G621" s="305"/>
      <c r="H621" s="305"/>
      <c r="I621" s="305"/>
      <c r="J621" s="76"/>
      <c r="K621" s="593"/>
      <c r="L621" s="31"/>
      <c r="M621" s="31"/>
      <c r="N621" s="31"/>
      <c r="O621" s="31"/>
      <c r="P621" s="31"/>
      <c r="Q621" s="31"/>
      <c r="R621" s="31"/>
      <c r="S621" s="31"/>
      <c r="T621" s="31"/>
      <c r="U621" s="31"/>
      <c r="V621" s="31"/>
    </row>
    <row r="622" spans="2:22" s="27" customFormat="1">
      <c r="B622" s="10"/>
      <c r="C622" s="10">
        <v>20</v>
      </c>
      <c r="D622" s="305"/>
      <c r="E622" s="305"/>
      <c r="F622" s="305"/>
      <c r="G622" s="305"/>
      <c r="H622" s="305"/>
      <c r="I622" s="305"/>
      <c r="J622" s="76"/>
      <c r="K622" s="592"/>
      <c r="L622" s="31"/>
      <c r="M622" s="31"/>
      <c r="N622" s="31"/>
      <c r="O622" s="31"/>
      <c r="P622" s="31"/>
      <c r="Q622" s="31"/>
      <c r="R622" s="31"/>
      <c r="S622" s="31"/>
      <c r="T622" s="31"/>
      <c r="U622" s="31"/>
      <c r="V622" s="31"/>
    </row>
    <row r="623" spans="2:22" s="27" customFormat="1">
      <c r="B623" s="10"/>
      <c r="C623" s="10">
        <v>21</v>
      </c>
      <c r="D623" s="305"/>
      <c r="E623" s="305"/>
      <c r="F623" s="305"/>
      <c r="G623" s="305"/>
      <c r="H623" s="305"/>
      <c r="I623" s="305"/>
      <c r="J623" s="84"/>
      <c r="K623" s="592"/>
      <c r="L623" s="31"/>
      <c r="M623" s="31"/>
      <c r="N623" s="31"/>
      <c r="O623" s="31"/>
      <c r="P623" s="31"/>
      <c r="Q623" s="31"/>
      <c r="R623" s="31"/>
      <c r="S623" s="31"/>
      <c r="T623" s="31"/>
      <c r="U623" s="31"/>
      <c r="V623" s="31"/>
    </row>
    <row r="624" spans="2:22" s="27" customFormat="1">
      <c r="B624" s="10"/>
      <c r="C624" s="10">
        <v>22</v>
      </c>
      <c r="D624" s="305"/>
      <c r="E624" s="305"/>
      <c r="F624" s="305"/>
      <c r="G624" s="305"/>
      <c r="H624" s="305"/>
      <c r="I624" s="305"/>
      <c r="J624" s="594"/>
      <c r="K624" s="592"/>
      <c r="L624" s="31"/>
      <c r="M624" s="31"/>
      <c r="N624" s="31"/>
      <c r="O624" s="31"/>
      <c r="P624" s="31"/>
      <c r="Q624" s="31"/>
      <c r="R624" s="31"/>
      <c r="S624" s="31"/>
      <c r="T624" s="31"/>
      <c r="U624" s="31"/>
      <c r="V624" s="31"/>
    </row>
    <row r="625" spans="2:34" s="27" customFormat="1">
      <c r="B625" s="10">
        <v>29</v>
      </c>
      <c r="C625" s="10">
        <v>1</v>
      </c>
      <c r="D625" s="305"/>
      <c r="E625" s="305"/>
      <c r="F625" s="305"/>
      <c r="G625" s="305"/>
      <c r="H625" s="305"/>
      <c r="I625" s="305"/>
      <c r="J625" s="76"/>
      <c r="K625" s="588"/>
      <c r="L625" s="31"/>
      <c r="M625" s="31"/>
      <c r="N625" s="31"/>
      <c r="O625" s="31"/>
      <c r="P625" s="31"/>
      <c r="Q625" s="31"/>
      <c r="R625" s="31"/>
      <c r="S625" s="31"/>
      <c r="T625" s="31"/>
      <c r="U625" s="31"/>
      <c r="V625" s="31"/>
    </row>
    <row r="626" spans="2:34" s="27" customFormat="1">
      <c r="B626" s="10"/>
      <c r="C626" s="10">
        <v>2</v>
      </c>
      <c r="D626" s="305"/>
      <c r="E626" s="305"/>
      <c r="F626" s="305"/>
      <c r="G626" s="305"/>
      <c r="H626" s="305"/>
      <c r="I626" s="305"/>
      <c r="J626" s="76"/>
      <c r="K626" s="588"/>
      <c r="L626" s="31"/>
      <c r="M626" s="31"/>
      <c r="N626" s="31"/>
      <c r="O626" s="31"/>
      <c r="P626" s="31"/>
      <c r="Q626" s="31"/>
      <c r="R626" s="31"/>
      <c r="S626" s="31"/>
      <c r="T626" s="31"/>
      <c r="U626" s="31"/>
      <c r="V626" s="31"/>
    </row>
    <row r="627" spans="2:34" s="27" customFormat="1">
      <c r="B627" s="10"/>
      <c r="C627" s="10">
        <v>3</v>
      </c>
      <c r="D627" s="305"/>
      <c r="E627" s="305"/>
      <c r="F627" s="305"/>
      <c r="G627" s="305"/>
      <c r="H627" s="305"/>
      <c r="I627" s="305"/>
      <c r="J627" s="76"/>
      <c r="K627" s="588"/>
      <c r="L627" s="31"/>
      <c r="M627" s="31"/>
      <c r="N627" s="31"/>
      <c r="O627" s="31"/>
      <c r="P627" s="31"/>
      <c r="Q627" s="31"/>
      <c r="R627" s="31"/>
      <c r="S627" s="31"/>
      <c r="T627" s="31"/>
      <c r="U627" s="31"/>
      <c r="V627" s="31"/>
    </row>
    <row r="628" spans="2:34">
      <c r="B628" s="10"/>
      <c r="C628" s="10">
        <v>4</v>
      </c>
      <c r="D628" s="305"/>
      <c r="E628" s="305"/>
      <c r="F628" s="305"/>
      <c r="G628" s="305"/>
      <c r="H628" s="305"/>
      <c r="J628" s="76"/>
      <c r="K628" s="169"/>
      <c r="L628" s="305"/>
      <c r="M628" s="305"/>
      <c r="N628" s="305"/>
      <c r="W628" s="306"/>
      <c r="X628" s="306"/>
      <c r="Y628" s="306"/>
      <c r="Z628" s="306"/>
      <c r="AA628" s="306"/>
      <c r="AB628" s="306"/>
      <c r="AC628" s="306"/>
      <c r="AD628" s="306"/>
      <c r="AE628" s="306"/>
      <c r="AF628" s="306"/>
      <c r="AG628" s="306"/>
      <c r="AH628" s="306"/>
    </row>
    <row r="629" spans="2:34" s="27" customFormat="1">
      <c r="B629" s="10"/>
      <c r="C629" s="10">
        <v>5</v>
      </c>
      <c r="D629" s="305"/>
      <c r="E629" s="305"/>
      <c r="F629" s="305"/>
      <c r="G629" s="305"/>
      <c r="H629" s="305"/>
      <c r="I629" s="305"/>
      <c r="J629" s="84"/>
      <c r="K629" s="592"/>
      <c r="L629" s="31"/>
      <c r="M629" s="31"/>
      <c r="N629" s="31"/>
      <c r="O629" s="31"/>
      <c r="P629" s="31"/>
      <c r="Q629" s="31"/>
      <c r="R629" s="31"/>
      <c r="S629" s="31"/>
      <c r="T629" s="31"/>
      <c r="U629" s="31"/>
      <c r="V629" s="31"/>
    </row>
    <row r="630" spans="2:34" s="27" customFormat="1">
      <c r="B630" s="10"/>
      <c r="C630" s="10">
        <v>6</v>
      </c>
      <c r="D630" s="305"/>
      <c r="E630" s="305"/>
      <c r="F630" s="305"/>
      <c r="G630" s="305"/>
      <c r="H630" s="305"/>
      <c r="I630" s="305"/>
      <c r="J630" s="84"/>
      <c r="K630" s="592"/>
      <c r="L630" s="31"/>
      <c r="M630" s="31"/>
      <c r="N630" s="31"/>
      <c r="O630" s="31"/>
      <c r="P630" s="31"/>
      <c r="Q630" s="31"/>
      <c r="R630" s="31"/>
      <c r="S630" s="31"/>
      <c r="T630" s="31"/>
      <c r="U630" s="31"/>
      <c r="V630" s="31"/>
    </row>
    <row r="631" spans="2:34" s="27" customFormat="1">
      <c r="B631" s="10"/>
      <c r="C631" s="10">
        <v>7</v>
      </c>
      <c r="D631" s="305"/>
      <c r="E631" s="305"/>
      <c r="F631" s="305"/>
      <c r="G631" s="305"/>
      <c r="H631" s="305"/>
      <c r="I631" s="305"/>
      <c r="J631" s="76"/>
      <c r="K631" s="593"/>
      <c r="L631" s="31"/>
      <c r="M631" s="31"/>
      <c r="N631" s="31"/>
      <c r="O631" s="31"/>
      <c r="P631" s="31"/>
      <c r="Q631" s="31"/>
      <c r="R631" s="31"/>
      <c r="S631" s="31"/>
      <c r="T631" s="31"/>
      <c r="U631" s="31"/>
      <c r="V631" s="31"/>
    </row>
    <row r="632" spans="2:34" s="27" customFormat="1">
      <c r="B632" s="10"/>
      <c r="C632" s="10">
        <v>8</v>
      </c>
      <c r="D632" s="305"/>
      <c r="E632" s="305"/>
      <c r="F632" s="305"/>
      <c r="G632" s="305"/>
      <c r="H632" s="305"/>
      <c r="I632" s="305"/>
      <c r="J632" s="76"/>
      <c r="K632" s="592"/>
      <c r="L632" s="31"/>
      <c r="M632" s="31"/>
      <c r="N632" s="31"/>
      <c r="O632" s="31"/>
      <c r="P632" s="31"/>
      <c r="Q632" s="31"/>
      <c r="R632" s="31"/>
      <c r="S632" s="31"/>
      <c r="T632" s="31"/>
      <c r="U632" s="31"/>
      <c r="V632" s="31"/>
    </row>
    <row r="633" spans="2:34" s="27" customFormat="1">
      <c r="B633" s="10"/>
      <c r="C633" s="10">
        <v>9</v>
      </c>
      <c r="D633" s="305"/>
      <c r="E633" s="305"/>
      <c r="F633" s="305"/>
      <c r="G633" s="305"/>
      <c r="H633" s="305"/>
      <c r="I633" s="305"/>
      <c r="J633" s="84"/>
      <c r="K633" s="592"/>
      <c r="L633" s="31"/>
      <c r="M633" s="31"/>
      <c r="N633" s="31"/>
      <c r="O633" s="31"/>
      <c r="P633" s="31"/>
      <c r="Q633" s="31"/>
      <c r="R633" s="31"/>
      <c r="S633" s="31"/>
      <c r="T633" s="31"/>
      <c r="U633" s="31"/>
      <c r="V633" s="31"/>
    </row>
    <row r="634" spans="2:34" s="27" customFormat="1">
      <c r="B634" s="10"/>
      <c r="C634" s="10">
        <v>10</v>
      </c>
      <c r="D634" s="305"/>
      <c r="E634" s="305"/>
      <c r="F634" s="305"/>
      <c r="G634" s="305"/>
      <c r="H634" s="305"/>
      <c r="I634" s="305"/>
      <c r="J634" s="84"/>
      <c r="K634" s="592"/>
      <c r="L634" s="31"/>
      <c r="M634" s="31"/>
      <c r="N634" s="31"/>
      <c r="O634" s="31"/>
      <c r="P634" s="31"/>
      <c r="Q634" s="31"/>
      <c r="R634" s="31"/>
      <c r="S634" s="31"/>
      <c r="T634" s="31"/>
      <c r="U634" s="31"/>
      <c r="V634" s="31"/>
    </row>
    <row r="635" spans="2:34" s="27" customFormat="1">
      <c r="B635" s="10"/>
      <c r="C635" s="10">
        <v>11</v>
      </c>
      <c r="D635" s="305"/>
      <c r="E635" s="305"/>
      <c r="F635" s="305"/>
      <c r="G635" s="305"/>
      <c r="H635" s="305"/>
      <c r="I635" s="305"/>
      <c r="J635" s="76"/>
      <c r="K635" s="593"/>
      <c r="L635" s="31"/>
      <c r="M635" s="31"/>
      <c r="N635" s="31"/>
      <c r="O635" s="31"/>
      <c r="P635" s="31"/>
      <c r="Q635" s="31"/>
      <c r="R635" s="31"/>
      <c r="S635" s="31"/>
      <c r="T635" s="31"/>
      <c r="U635" s="31"/>
      <c r="V635" s="31"/>
    </row>
    <row r="636" spans="2:34" s="27" customFormat="1">
      <c r="B636" s="10"/>
      <c r="C636" s="10">
        <v>12</v>
      </c>
      <c r="D636" s="305"/>
      <c r="E636" s="305"/>
      <c r="F636" s="305"/>
      <c r="G636" s="305"/>
      <c r="H636" s="305"/>
      <c r="I636" s="305"/>
      <c r="J636" s="76"/>
      <c r="K636" s="592"/>
      <c r="L636" s="31"/>
      <c r="M636" s="31"/>
      <c r="N636" s="31"/>
      <c r="O636" s="31"/>
      <c r="P636" s="31"/>
      <c r="Q636" s="31"/>
      <c r="R636" s="31"/>
      <c r="S636" s="31"/>
      <c r="T636" s="31"/>
      <c r="U636" s="31"/>
      <c r="V636" s="31"/>
    </row>
    <row r="637" spans="2:34" s="27" customFormat="1">
      <c r="B637" s="10"/>
      <c r="C637" s="10">
        <v>13</v>
      </c>
      <c r="D637" s="305"/>
      <c r="E637" s="305"/>
      <c r="F637" s="305"/>
      <c r="G637" s="305"/>
      <c r="H637" s="305"/>
      <c r="I637" s="305"/>
      <c r="J637" s="84"/>
      <c r="K637" s="592"/>
      <c r="L637" s="31"/>
      <c r="M637" s="31"/>
      <c r="N637" s="31"/>
      <c r="O637" s="31"/>
      <c r="P637" s="31"/>
      <c r="Q637" s="31"/>
      <c r="R637" s="31"/>
      <c r="S637" s="31"/>
      <c r="T637" s="31"/>
      <c r="U637" s="31"/>
      <c r="V637" s="31"/>
    </row>
    <row r="638" spans="2:34" s="27" customFormat="1">
      <c r="B638" s="10"/>
      <c r="C638" s="10">
        <v>14</v>
      </c>
      <c r="D638" s="305"/>
      <c r="E638" s="305"/>
      <c r="F638" s="305"/>
      <c r="G638" s="305"/>
      <c r="H638" s="305"/>
      <c r="I638" s="305"/>
      <c r="J638" s="84"/>
      <c r="K638" s="592"/>
      <c r="L638" s="31"/>
      <c r="M638" s="31"/>
      <c r="N638" s="31"/>
      <c r="O638" s="31"/>
      <c r="P638" s="31"/>
      <c r="Q638" s="31"/>
      <c r="R638" s="31"/>
      <c r="S638" s="31"/>
      <c r="T638" s="31"/>
      <c r="U638" s="31"/>
      <c r="V638" s="31"/>
    </row>
    <row r="639" spans="2:34" s="27" customFormat="1">
      <c r="B639" s="10"/>
      <c r="C639" s="10">
        <v>15</v>
      </c>
      <c r="D639" s="305"/>
      <c r="E639" s="305"/>
      <c r="F639" s="305"/>
      <c r="G639" s="305"/>
      <c r="H639" s="305"/>
      <c r="I639" s="305"/>
      <c r="J639" s="76"/>
      <c r="K639" s="593"/>
      <c r="L639" s="31"/>
      <c r="M639" s="31"/>
      <c r="N639" s="31"/>
      <c r="O639" s="31"/>
      <c r="P639" s="31"/>
      <c r="Q639" s="31"/>
      <c r="R639" s="31"/>
      <c r="S639" s="31"/>
      <c r="T639" s="31"/>
      <c r="U639" s="31"/>
      <c r="V639" s="31"/>
    </row>
    <row r="640" spans="2:34" s="27" customFormat="1">
      <c r="B640" s="10"/>
      <c r="C640" s="10">
        <v>16</v>
      </c>
      <c r="D640" s="305"/>
      <c r="E640" s="305"/>
      <c r="F640" s="305"/>
      <c r="G640" s="305"/>
      <c r="H640" s="305"/>
      <c r="I640" s="305"/>
      <c r="J640" s="76"/>
      <c r="K640" s="592"/>
      <c r="L640" s="31"/>
      <c r="M640" s="31"/>
      <c r="N640" s="31"/>
      <c r="O640" s="31"/>
      <c r="P640" s="31"/>
      <c r="Q640" s="31"/>
      <c r="R640" s="31"/>
      <c r="S640" s="31"/>
      <c r="T640" s="31"/>
      <c r="U640" s="31"/>
      <c r="V640" s="31"/>
    </row>
    <row r="641" spans="2:34" s="27" customFormat="1">
      <c r="B641" s="10"/>
      <c r="C641" s="10">
        <v>17</v>
      </c>
      <c r="D641" s="305"/>
      <c r="E641" s="305"/>
      <c r="F641" s="305"/>
      <c r="G641" s="305"/>
      <c r="H641" s="305"/>
      <c r="I641" s="305"/>
      <c r="J641" s="84"/>
      <c r="K641" s="592"/>
      <c r="L641" s="31"/>
      <c r="M641" s="31"/>
      <c r="N641" s="31"/>
      <c r="O641" s="31"/>
      <c r="P641" s="31"/>
      <c r="Q641" s="31"/>
      <c r="R641" s="31"/>
      <c r="S641" s="31"/>
      <c r="T641" s="31"/>
      <c r="U641" s="31"/>
      <c r="V641" s="31"/>
    </row>
    <row r="642" spans="2:34" s="27" customFormat="1">
      <c r="B642" s="10"/>
      <c r="C642" s="10">
        <v>18</v>
      </c>
      <c r="D642" s="305"/>
      <c r="E642" s="305"/>
      <c r="F642" s="305"/>
      <c r="G642" s="305"/>
      <c r="H642" s="305"/>
      <c r="I642" s="305"/>
      <c r="J642" s="84"/>
      <c r="K642" s="592"/>
      <c r="L642" s="31"/>
      <c r="M642" s="31"/>
      <c r="N642" s="31"/>
      <c r="O642" s="31"/>
      <c r="P642" s="31"/>
      <c r="Q642" s="31"/>
      <c r="R642" s="31"/>
      <c r="S642" s="31"/>
      <c r="T642" s="31"/>
      <c r="U642" s="31"/>
      <c r="V642" s="31"/>
    </row>
    <row r="643" spans="2:34" s="27" customFormat="1">
      <c r="B643" s="10"/>
      <c r="C643" s="10">
        <v>19</v>
      </c>
      <c r="D643" s="305"/>
      <c r="E643" s="305"/>
      <c r="F643" s="305"/>
      <c r="G643" s="305"/>
      <c r="H643" s="305"/>
      <c r="I643" s="305"/>
      <c r="J643" s="76"/>
      <c r="K643" s="593"/>
      <c r="L643" s="31"/>
      <c r="M643" s="31"/>
      <c r="N643" s="31"/>
      <c r="O643" s="31"/>
      <c r="P643" s="31"/>
      <c r="Q643" s="31"/>
      <c r="R643" s="31"/>
      <c r="S643" s="31"/>
      <c r="T643" s="31"/>
      <c r="U643" s="31"/>
      <c r="V643" s="31"/>
    </row>
    <row r="644" spans="2:34" s="27" customFormat="1">
      <c r="B644" s="10"/>
      <c r="C644" s="10">
        <v>20</v>
      </c>
      <c r="D644" s="305"/>
      <c r="E644" s="305"/>
      <c r="F644" s="305"/>
      <c r="G644" s="305"/>
      <c r="H644" s="305"/>
      <c r="I644" s="305"/>
      <c r="J644" s="76"/>
      <c r="K644" s="592"/>
      <c r="L644" s="31"/>
      <c r="M644" s="31"/>
      <c r="N644" s="31"/>
      <c r="O644" s="31"/>
      <c r="P644" s="31"/>
      <c r="Q644" s="31"/>
      <c r="R644" s="31"/>
      <c r="S644" s="31"/>
      <c r="T644" s="31"/>
      <c r="U644" s="31"/>
      <c r="V644" s="31"/>
    </row>
    <row r="645" spans="2:34" s="27" customFormat="1">
      <c r="B645" s="10"/>
      <c r="C645" s="10">
        <v>21</v>
      </c>
      <c r="D645" s="305"/>
      <c r="E645" s="305"/>
      <c r="F645" s="305"/>
      <c r="G645" s="305"/>
      <c r="H645" s="305"/>
      <c r="I645" s="305"/>
      <c r="J645" s="84"/>
      <c r="K645" s="592"/>
      <c r="L645" s="31"/>
      <c r="M645" s="31"/>
      <c r="N645" s="31"/>
      <c r="O645" s="31"/>
      <c r="P645" s="31"/>
      <c r="Q645" s="31"/>
      <c r="R645" s="31"/>
      <c r="S645" s="31"/>
      <c r="T645" s="31"/>
      <c r="U645" s="31"/>
      <c r="V645" s="31"/>
    </row>
    <row r="646" spans="2:34" s="27" customFormat="1">
      <c r="B646" s="10"/>
      <c r="C646" s="10">
        <v>22</v>
      </c>
      <c r="D646" s="305"/>
      <c r="E646" s="305"/>
      <c r="F646" s="305"/>
      <c r="G646" s="305"/>
      <c r="H646" s="305"/>
      <c r="I646" s="305"/>
      <c r="J646" s="594"/>
      <c r="K646" s="592"/>
      <c r="L646" s="31"/>
      <c r="M646" s="31"/>
      <c r="N646" s="31"/>
      <c r="O646" s="31"/>
      <c r="P646" s="31"/>
      <c r="Q646" s="31"/>
      <c r="R646" s="31"/>
      <c r="S646" s="31"/>
      <c r="T646" s="31"/>
      <c r="U646" s="31"/>
      <c r="V646" s="31"/>
    </row>
    <row r="647" spans="2:34" s="27" customFormat="1">
      <c r="B647" s="10">
        <v>30</v>
      </c>
      <c r="C647" s="10">
        <v>1</v>
      </c>
      <c r="D647" s="305"/>
      <c r="E647" s="305"/>
      <c r="F647" s="305"/>
      <c r="G647" s="305"/>
      <c r="H647" s="305"/>
      <c r="I647" s="305"/>
      <c r="J647" s="76"/>
      <c r="K647" s="588"/>
      <c r="L647" s="31"/>
      <c r="M647" s="31"/>
      <c r="N647" s="31"/>
      <c r="O647" s="31"/>
      <c r="P647" s="31"/>
      <c r="Q647" s="31"/>
      <c r="R647" s="31"/>
      <c r="S647" s="31"/>
      <c r="T647" s="31"/>
      <c r="U647" s="31"/>
      <c r="V647" s="31"/>
    </row>
    <row r="648" spans="2:34" s="27" customFormat="1">
      <c r="B648" s="10"/>
      <c r="C648" s="10">
        <v>2</v>
      </c>
      <c r="D648" s="305"/>
      <c r="E648" s="305"/>
      <c r="F648" s="305"/>
      <c r="G648" s="305"/>
      <c r="H648" s="305"/>
      <c r="I648" s="305"/>
      <c r="J648" s="76"/>
      <c r="K648" s="588"/>
      <c r="L648" s="31"/>
      <c r="M648" s="31"/>
      <c r="N648" s="31"/>
      <c r="O648" s="31"/>
      <c r="P648" s="31"/>
      <c r="Q648" s="31"/>
      <c r="R648" s="31"/>
      <c r="S648" s="31"/>
      <c r="T648" s="31"/>
      <c r="U648" s="31"/>
      <c r="V648" s="31"/>
    </row>
    <row r="649" spans="2:34" s="27" customFormat="1">
      <c r="B649" s="10"/>
      <c r="C649" s="10">
        <v>3</v>
      </c>
      <c r="D649" s="305"/>
      <c r="E649" s="305"/>
      <c r="F649" s="305"/>
      <c r="G649" s="305"/>
      <c r="H649" s="305"/>
      <c r="I649" s="305"/>
      <c r="J649" s="76"/>
      <c r="K649" s="588"/>
      <c r="L649" s="31"/>
      <c r="M649" s="31"/>
      <c r="N649" s="31"/>
      <c r="O649" s="31"/>
      <c r="P649" s="31"/>
      <c r="Q649" s="31"/>
      <c r="R649" s="31"/>
      <c r="S649" s="31"/>
      <c r="T649" s="31"/>
      <c r="U649" s="31"/>
      <c r="V649" s="31"/>
    </row>
    <row r="650" spans="2:34">
      <c r="B650" s="10"/>
      <c r="C650" s="10">
        <v>4</v>
      </c>
      <c r="D650" s="305"/>
      <c r="E650" s="305"/>
      <c r="F650" s="305"/>
      <c r="G650" s="305"/>
      <c r="H650" s="305"/>
      <c r="J650" s="76"/>
      <c r="K650" s="169"/>
      <c r="L650" s="305"/>
      <c r="M650" s="305"/>
      <c r="N650" s="305"/>
      <c r="W650" s="306"/>
      <c r="X650" s="306"/>
      <c r="Y650" s="306"/>
      <c r="Z650" s="306"/>
      <c r="AA650" s="306"/>
      <c r="AB650" s="306"/>
      <c r="AC650" s="306"/>
      <c r="AD650" s="306"/>
      <c r="AE650" s="306"/>
      <c r="AF650" s="306"/>
      <c r="AG650" s="306"/>
      <c r="AH650" s="306"/>
    </row>
    <row r="651" spans="2:34" s="27" customFormat="1">
      <c r="B651" s="10"/>
      <c r="C651" s="10">
        <v>5</v>
      </c>
      <c r="D651" s="305"/>
      <c r="E651" s="305"/>
      <c r="F651" s="305"/>
      <c r="G651" s="305"/>
      <c r="H651" s="305"/>
      <c r="I651" s="305"/>
      <c r="J651" s="84"/>
      <c r="K651" s="592"/>
      <c r="L651" s="31"/>
      <c r="M651" s="31"/>
      <c r="N651" s="31"/>
      <c r="O651" s="31"/>
      <c r="P651" s="31"/>
      <c r="Q651" s="31"/>
      <c r="R651" s="31"/>
      <c r="S651" s="31"/>
      <c r="T651" s="31"/>
      <c r="U651" s="31"/>
      <c r="V651" s="31"/>
    </row>
    <row r="652" spans="2:34" s="27" customFormat="1">
      <c r="B652" s="10"/>
      <c r="C652" s="10">
        <v>6</v>
      </c>
      <c r="D652" s="305"/>
      <c r="E652" s="305"/>
      <c r="F652" s="305"/>
      <c r="G652" s="305"/>
      <c r="H652" s="305"/>
      <c r="I652" s="305"/>
      <c r="J652" s="84"/>
      <c r="K652" s="592"/>
      <c r="L652" s="31"/>
      <c r="M652" s="31"/>
      <c r="N652" s="31"/>
      <c r="O652" s="31"/>
      <c r="P652" s="31"/>
      <c r="Q652" s="31"/>
      <c r="R652" s="31"/>
      <c r="S652" s="31"/>
      <c r="T652" s="31"/>
      <c r="U652" s="31"/>
      <c r="V652" s="31"/>
    </row>
    <row r="653" spans="2:34" s="27" customFormat="1">
      <c r="B653" s="10"/>
      <c r="C653" s="10">
        <v>7</v>
      </c>
      <c r="D653" s="305"/>
      <c r="E653" s="305"/>
      <c r="F653" s="305"/>
      <c r="G653" s="305"/>
      <c r="H653" s="305"/>
      <c r="I653" s="305"/>
      <c r="J653" s="76"/>
      <c r="K653" s="593"/>
      <c r="L653" s="31"/>
      <c r="M653" s="31"/>
      <c r="N653" s="31"/>
      <c r="O653" s="31"/>
      <c r="P653" s="31"/>
      <c r="Q653" s="31"/>
      <c r="R653" s="31"/>
      <c r="S653" s="31"/>
      <c r="T653" s="31"/>
      <c r="U653" s="31"/>
      <c r="V653" s="31"/>
    </row>
    <row r="654" spans="2:34" s="27" customFormat="1">
      <c r="B654" s="10"/>
      <c r="C654" s="10">
        <v>8</v>
      </c>
      <c r="D654" s="305"/>
      <c r="E654" s="305"/>
      <c r="F654" s="305"/>
      <c r="G654" s="305"/>
      <c r="H654" s="305"/>
      <c r="I654" s="305"/>
      <c r="J654" s="76"/>
      <c r="K654" s="592"/>
      <c r="L654" s="31"/>
      <c r="M654" s="31"/>
      <c r="N654" s="31"/>
      <c r="O654" s="31"/>
      <c r="P654" s="31"/>
      <c r="Q654" s="31"/>
      <c r="R654" s="31"/>
      <c r="S654" s="31"/>
      <c r="T654" s="31"/>
      <c r="U654" s="31"/>
      <c r="V654" s="31"/>
    </row>
    <row r="655" spans="2:34" s="27" customFormat="1">
      <c r="B655" s="10"/>
      <c r="C655" s="10">
        <v>9</v>
      </c>
      <c r="D655" s="305"/>
      <c r="E655" s="305"/>
      <c r="F655" s="305"/>
      <c r="G655" s="305"/>
      <c r="H655" s="305"/>
      <c r="I655" s="305"/>
      <c r="J655" s="84"/>
      <c r="K655" s="592"/>
      <c r="L655" s="31"/>
      <c r="M655" s="31"/>
      <c r="N655" s="31"/>
      <c r="O655" s="31"/>
      <c r="P655" s="31"/>
      <c r="Q655" s="31"/>
      <c r="R655" s="31"/>
      <c r="S655" s="31"/>
      <c r="T655" s="31"/>
      <c r="U655" s="31"/>
      <c r="V655" s="31"/>
    </row>
    <row r="656" spans="2:34" s="27" customFormat="1">
      <c r="B656" s="10"/>
      <c r="C656" s="10">
        <v>10</v>
      </c>
      <c r="D656" s="305"/>
      <c r="E656" s="305"/>
      <c r="F656" s="305"/>
      <c r="G656" s="305"/>
      <c r="H656" s="305"/>
      <c r="I656" s="305"/>
      <c r="J656" s="84"/>
      <c r="K656" s="592"/>
      <c r="L656" s="31"/>
      <c r="M656" s="31"/>
      <c r="N656" s="31"/>
      <c r="O656" s="31"/>
      <c r="P656" s="31"/>
      <c r="Q656" s="31"/>
      <c r="R656" s="31"/>
      <c r="S656" s="31"/>
      <c r="T656" s="31"/>
      <c r="U656" s="31"/>
      <c r="V656" s="31"/>
    </row>
    <row r="657" spans="2:34" s="27" customFormat="1">
      <c r="B657" s="10"/>
      <c r="C657" s="10">
        <v>11</v>
      </c>
      <c r="D657" s="305"/>
      <c r="E657" s="305"/>
      <c r="F657" s="305"/>
      <c r="G657" s="305"/>
      <c r="H657" s="305"/>
      <c r="I657" s="305"/>
      <c r="J657" s="76"/>
      <c r="K657" s="593"/>
      <c r="L657" s="31"/>
      <c r="M657" s="31"/>
      <c r="N657" s="31"/>
      <c r="O657" s="31"/>
      <c r="P657" s="31"/>
      <c r="Q657" s="31"/>
      <c r="R657" s="31"/>
      <c r="S657" s="31"/>
      <c r="T657" s="31"/>
      <c r="U657" s="31"/>
      <c r="V657" s="31"/>
    </row>
    <row r="658" spans="2:34" s="27" customFormat="1">
      <c r="B658" s="10"/>
      <c r="C658" s="10">
        <v>12</v>
      </c>
      <c r="D658" s="305"/>
      <c r="E658" s="305"/>
      <c r="F658" s="305"/>
      <c r="G658" s="305"/>
      <c r="H658" s="305"/>
      <c r="I658" s="305"/>
      <c r="J658" s="76"/>
      <c r="K658" s="592"/>
      <c r="L658" s="31"/>
      <c r="M658" s="31"/>
      <c r="N658" s="31"/>
      <c r="O658" s="31"/>
      <c r="P658" s="31"/>
      <c r="Q658" s="31"/>
      <c r="R658" s="31"/>
      <c r="S658" s="31"/>
      <c r="T658" s="31"/>
      <c r="U658" s="31"/>
      <c r="V658" s="31"/>
    </row>
    <row r="659" spans="2:34" s="27" customFormat="1">
      <c r="B659" s="10"/>
      <c r="C659" s="10">
        <v>13</v>
      </c>
      <c r="D659" s="305"/>
      <c r="E659" s="305"/>
      <c r="F659" s="305"/>
      <c r="G659" s="305"/>
      <c r="H659" s="305"/>
      <c r="I659" s="305"/>
      <c r="J659" s="84"/>
      <c r="K659" s="592"/>
      <c r="L659" s="31"/>
      <c r="M659" s="31"/>
      <c r="N659" s="31"/>
      <c r="O659" s="31"/>
      <c r="P659" s="31"/>
      <c r="Q659" s="31"/>
      <c r="R659" s="31"/>
      <c r="S659" s="31"/>
      <c r="T659" s="31"/>
      <c r="U659" s="31"/>
      <c r="V659" s="31"/>
    </row>
    <row r="660" spans="2:34" s="27" customFormat="1">
      <c r="B660" s="10"/>
      <c r="C660" s="10">
        <v>14</v>
      </c>
      <c r="D660" s="305"/>
      <c r="E660" s="305"/>
      <c r="F660" s="305"/>
      <c r="G660" s="305"/>
      <c r="H660" s="305"/>
      <c r="I660" s="305"/>
      <c r="J660" s="84"/>
      <c r="K660" s="592"/>
      <c r="L660" s="31"/>
      <c r="M660" s="31"/>
      <c r="N660" s="31"/>
      <c r="O660" s="31"/>
      <c r="P660" s="31"/>
      <c r="Q660" s="31"/>
      <c r="R660" s="31"/>
      <c r="S660" s="31"/>
      <c r="T660" s="31"/>
      <c r="U660" s="31"/>
      <c r="V660" s="31"/>
    </row>
    <row r="661" spans="2:34" s="27" customFormat="1">
      <c r="B661" s="10"/>
      <c r="C661" s="10">
        <v>15</v>
      </c>
      <c r="D661" s="305"/>
      <c r="E661" s="305"/>
      <c r="F661" s="305"/>
      <c r="G661" s="305"/>
      <c r="H661" s="305"/>
      <c r="I661" s="305"/>
      <c r="J661" s="76"/>
      <c r="K661" s="593"/>
      <c r="L661" s="31"/>
      <c r="M661" s="31"/>
      <c r="N661" s="31"/>
      <c r="O661" s="31"/>
      <c r="P661" s="31"/>
      <c r="Q661" s="31"/>
      <c r="R661" s="31"/>
      <c r="S661" s="31"/>
      <c r="T661" s="31"/>
      <c r="U661" s="31"/>
      <c r="V661" s="31"/>
    </row>
    <row r="662" spans="2:34" s="27" customFormat="1">
      <c r="B662" s="10"/>
      <c r="C662" s="10">
        <v>16</v>
      </c>
      <c r="D662" s="305"/>
      <c r="E662" s="305"/>
      <c r="F662" s="305"/>
      <c r="G662" s="305"/>
      <c r="H662" s="305"/>
      <c r="I662" s="305"/>
      <c r="J662" s="76"/>
      <c r="K662" s="592"/>
      <c r="L662" s="31"/>
      <c r="M662" s="31"/>
      <c r="N662" s="31"/>
      <c r="O662" s="31"/>
      <c r="P662" s="31"/>
      <c r="Q662" s="31"/>
      <c r="R662" s="31"/>
      <c r="S662" s="31"/>
      <c r="T662" s="31"/>
      <c r="U662" s="31"/>
      <c r="V662" s="31"/>
    </row>
    <row r="663" spans="2:34" s="27" customFormat="1">
      <c r="B663" s="10"/>
      <c r="C663" s="10">
        <v>17</v>
      </c>
      <c r="D663" s="305"/>
      <c r="E663" s="305"/>
      <c r="F663" s="305"/>
      <c r="G663" s="305"/>
      <c r="H663" s="305"/>
      <c r="I663" s="305"/>
      <c r="J663" s="84"/>
      <c r="K663" s="592"/>
      <c r="L663" s="31"/>
      <c r="M663" s="31"/>
      <c r="N663" s="31"/>
      <c r="O663" s="31"/>
      <c r="P663" s="31"/>
      <c r="Q663" s="31"/>
      <c r="R663" s="31"/>
      <c r="S663" s="31"/>
      <c r="T663" s="31"/>
      <c r="U663" s="31"/>
      <c r="V663" s="31"/>
    </row>
    <row r="664" spans="2:34" s="27" customFormat="1">
      <c r="B664" s="10"/>
      <c r="C664" s="10">
        <v>18</v>
      </c>
      <c r="D664" s="305"/>
      <c r="E664" s="305"/>
      <c r="F664" s="305"/>
      <c r="G664" s="305"/>
      <c r="H664" s="305"/>
      <c r="I664" s="305"/>
      <c r="J664" s="84"/>
      <c r="K664" s="592"/>
      <c r="L664" s="31"/>
      <c r="M664" s="31"/>
      <c r="N664" s="31"/>
      <c r="O664" s="31"/>
      <c r="P664" s="31"/>
      <c r="Q664" s="31"/>
      <c r="R664" s="31"/>
      <c r="S664" s="31"/>
      <c r="T664" s="31"/>
      <c r="U664" s="31"/>
      <c r="V664" s="31"/>
    </row>
    <row r="665" spans="2:34" s="27" customFormat="1">
      <c r="B665" s="10"/>
      <c r="C665" s="10">
        <v>19</v>
      </c>
      <c r="D665" s="305"/>
      <c r="E665" s="305"/>
      <c r="F665" s="305"/>
      <c r="G665" s="305"/>
      <c r="H665" s="305"/>
      <c r="I665" s="305"/>
      <c r="J665" s="76"/>
      <c r="K665" s="593"/>
      <c r="L665" s="31"/>
      <c r="M665" s="31"/>
      <c r="N665" s="31"/>
      <c r="O665" s="31"/>
      <c r="P665" s="31"/>
      <c r="Q665" s="31"/>
      <c r="R665" s="31"/>
      <c r="S665" s="31"/>
      <c r="T665" s="31"/>
      <c r="U665" s="31"/>
      <c r="V665" s="31"/>
    </row>
    <row r="666" spans="2:34" s="27" customFormat="1">
      <c r="B666" s="10"/>
      <c r="C666" s="10">
        <v>20</v>
      </c>
      <c r="D666" s="305"/>
      <c r="E666" s="305"/>
      <c r="F666" s="305"/>
      <c r="G666" s="305"/>
      <c r="H666" s="305"/>
      <c r="I666" s="305"/>
      <c r="J666" s="76"/>
      <c r="K666" s="592"/>
      <c r="L666" s="31"/>
      <c r="M666" s="31"/>
      <c r="N666" s="31"/>
      <c r="O666" s="31"/>
      <c r="P666" s="31"/>
      <c r="Q666" s="31"/>
      <c r="R666" s="31"/>
      <c r="S666" s="31"/>
      <c r="T666" s="31"/>
      <c r="U666" s="31"/>
      <c r="V666" s="31"/>
    </row>
    <row r="667" spans="2:34" s="27" customFormat="1">
      <c r="B667" s="10"/>
      <c r="C667" s="10">
        <v>21</v>
      </c>
      <c r="D667" s="305"/>
      <c r="E667" s="305"/>
      <c r="F667" s="305"/>
      <c r="G667" s="305"/>
      <c r="H667" s="305"/>
      <c r="I667" s="305"/>
      <c r="J667" s="84"/>
      <c r="K667" s="592"/>
      <c r="L667" s="31"/>
      <c r="M667" s="31"/>
      <c r="N667" s="31"/>
      <c r="O667" s="31"/>
      <c r="P667" s="31"/>
      <c r="Q667" s="31"/>
      <c r="R667" s="31"/>
      <c r="S667" s="31"/>
      <c r="T667" s="31"/>
      <c r="U667" s="31"/>
      <c r="V667" s="31"/>
    </row>
    <row r="668" spans="2:34" s="27" customFormat="1">
      <c r="B668" s="10"/>
      <c r="C668" s="10">
        <v>22</v>
      </c>
      <c r="D668" s="305"/>
      <c r="E668" s="305"/>
      <c r="F668" s="305"/>
      <c r="G668" s="305"/>
      <c r="H668" s="305"/>
      <c r="I668" s="305"/>
      <c r="J668" s="594"/>
      <c r="K668" s="592"/>
      <c r="L668" s="31"/>
      <c r="M668" s="31"/>
      <c r="N668" s="31"/>
      <c r="O668" s="31"/>
      <c r="P668" s="31"/>
      <c r="Q668" s="31"/>
      <c r="R668" s="31"/>
      <c r="S668" s="31"/>
      <c r="T668" s="31"/>
      <c r="U668" s="31"/>
      <c r="V668" s="31"/>
    </row>
    <row r="669" spans="2:34" s="27" customFormat="1">
      <c r="B669" s="10">
        <v>31</v>
      </c>
      <c r="C669" s="10">
        <v>1</v>
      </c>
      <c r="D669" s="305"/>
      <c r="E669" s="305"/>
      <c r="F669" s="305"/>
      <c r="G669" s="305"/>
      <c r="H669" s="305"/>
      <c r="I669" s="305"/>
      <c r="J669" s="76"/>
      <c r="K669" s="588"/>
      <c r="L669" s="31"/>
      <c r="M669" s="31"/>
      <c r="N669" s="31"/>
      <c r="O669" s="31"/>
      <c r="P669" s="31"/>
      <c r="Q669" s="31"/>
      <c r="R669" s="31"/>
      <c r="S669" s="31"/>
      <c r="T669" s="31"/>
      <c r="U669" s="31"/>
      <c r="V669" s="31"/>
    </row>
    <row r="670" spans="2:34" s="27" customFormat="1">
      <c r="B670" s="10"/>
      <c r="C670" s="10">
        <v>2</v>
      </c>
      <c r="D670" s="305"/>
      <c r="E670" s="305"/>
      <c r="F670" s="305"/>
      <c r="G670" s="305"/>
      <c r="H670" s="305"/>
      <c r="I670" s="305"/>
      <c r="J670" s="76"/>
      <c r="K670" s="588"/>
      <c r="L670" s="31"/>
      <c r="M670" s="31"/>
      <c r="N670" s="31"/>
      <c r="O670" s="31"/>
      <c r="P670" s="31"/>
      <c r="Q670" s="31"/>
      <c r="R670" s="31"/>
      <c r="S670" s="31"/>
      <c r="T670" s="31"/>
      <c r="U670" s="31"/>
      <c r="V670" s="31"/>
    </row>
    <row r="671" spans="2:34" s="27" customFormat="1">
      <c r="B671" s="28"/>
      <c r="C671" s="10">
        <v>3</v>
      </c>
      <c r="D671" s="305"/>
      <c r="E671" s="305"/>
      <c r="F671" s="305"/>
      <c r="G671" s="305"/>
      <c r="H671" s="305"/>
      <c r="I671" s="305"/>
      <c r="J671" s="76"/>
      <c r="K671" s="588"/>
      <c r="L671" s="31"/>
      <c r="M671" s="31"/>
      <c r="N671" s="31"/>
      <c r="O671" s="31"/>
      <c r="P671" s="31"/>
      <c r="Q671" s="31"/>
      <c r="R671" s="31"/>
      <c r="S671" s="31"/>
      <c r="T671" s="31"/>
      <c r="U671" s="31"/>
      <c r="V671" s="31"/>
    </row>
    <row r="672" spans="2:34">
      <c r="B672" s="28"/>
      <c r="C672" s="10">
        <v>4</v>
      </c>
      <c r="D672" s="305"/>
      <c r="E672" s="305"/>
      <c r="F672" s="305"/>
      <c r="G672" s="305"/>
      <c r="H672" s="305"/>
      <c r="J672" s="76"/>
      <c r="K672" s="169"/>
      <c r="L672" s="305"/>
      <c r="M672" s="305"/>
      <c r="N672" s="305"/>
      <c r="W672" s="306"/>
      <c r="X672" s="306"/>
      <c r="Y672" s="306"/>
      <c r="Z672" s="306"/>
      <c r="AA672" s="306"/>
      <c r="AB672" s="306"/>
      <c r="AC672" s="306"/>
      <c r="AD672" s="306"/>
      <c r="AE672" s="306"/>
      <c r="AF672" s="306"/>
      <c r="AG672" s="306"/>
      <c r="AH672" s="306"/>
    </row>
    <row r="673" spans="2:22" s="27" customFormat="1">
      <c r="B673" s="28"/>
      <c r="C673" s="10">
        <v>5</v>
      </c>
      <c r="D673" s="305"/>
      <c r="E673" s="305"/>
      <c r="F673" s="305"/>
      <c r="G673" s="305"/>
      <c r="H673" s="305"/>
      <c r="I673" s="305"/>
      <c r="J673" s="84"/>
      <c r="K673" s="592"/>
      <c r="L673" s="31"/>
      <c r="M673" s="31"/>
      <c r="N673" s="31"/>
      <c r="O673" s="31"/>
      <c r="P673" s="31"/>
      <c r="Q673" s="31"/>
      <c r="R673" s="31"/>
      <c r="S673" s="31"/>
      <c r="T673" s="31"/>
      <c r="U673" s="31"/>
      <c r="V673" s="31"/>
    </row>
    <row r="674" spans="2:22" s="27" customFormat="1">
      <c r="B674" s="28"/>
      <c r="C674" s="10">
        <v>6</v>
      </c>
      <c r="D674" s="305"/>
      <c r="E674" s="305"/>
      <c r="F674" s="305"/>
      <c r="G674" s="305"/>
      <c r="H674" s="305"/>
      <c r="I674" s="305"/>
      <c r="J674" s="84"/>
      <c r="K674" s="592"/>
      <c r="L674" s="31"/>
      <c r="M674" s="31"/>
      <c r="N674" s="31"/>
      <c r="O674" s="31"/>
      <c r="P674" s="31"/>
      <c r="Q674" s="31"/>
      <c r="R674" s="31"/>
      <c r="S674" s="31"/>
      <c r="T674" s="31"/>
      <c r="U674" s="31"/>
      <c r="V674" s="31"/>
    </row>
    <row r="675" spans="2:22" s="27" customFormat="1">
      <c r="B675" s="28"/>
      <c r="C675" s="10">
        <v>7</v>
      </c>
      <c r="D675" s="305"/>
      <c r="E675" s="305"/>
      <c r="F675" s="305"/>
      <c r="G675" s="305"/>
      <c r="H675" s="305"/>
      <c r="I675" s="305"/>
      <c r="J675" s="76"/>
      <c r="K675" s="593"/>
      <c r="L675" s="31"/>
      <c r="M675" s="31"/>
      <c r="N675" s="31"/>
      <c r="O675" s="31"/>
      <c r="P675" s="31"/>
      <c r="Q675" s="31"/>
      <c r="R675" s="31"/>
      <c r="S675" s="31"/>
      <c r="T675" s="31"/>
      <c r="U675" s="31"/>
      <c r="V675" s="31"/>
    </row>
    <row r="676" spans="2:22" s="27" customFormat="1">
      <c r="B676" s="28"/>
      <c r="C676" s="10">
        <v>8</v>
      </c>
      <c r="D676" s="305"/>
      <c r="E676" s="305"/>
      <c r="F676" s="305"/>
      <c r="G676" s="305"/>
      <c r="H676" s="305"/>
      <c r="I676" s="305"/>
      <c r="J676" s="76"/>
      <c r="K676" s="592"/>
      <c r="L676" s="31"/>
      <c r="M676" s="31"/>
      <c r="N676" s="31"/>
      <c r="O676" s="31"/>
      <c r="P676" s="31"/>
      <c r="Q676" s="31"/>
      <c r="R676" s="31"/>
      <c r="S676" s="31"/>
      <c r="T676" s="31"/>
      <c r="U676" s="31"/>
      <c r="V676" s="31"/>
    </row>
    <row r="677" spans="2:22" s="27" customFormat="1">
      <c r="B677" s="28"/>
      <c r="C677" s="10">
        <v>9</v>
      </c>
      <c r="D677" s="305"/>
      <c r="E677" s="305"/>
      <c r="F677" s="305"/>
      <c r="G677" s="305"/>
      <c r="H677" s="305"/>
      <c r="I677" s="305"/>
      <c r="J677" s="84"/>
      <c r="K677" s="592"/>
      <c r="L677" s="31"/>
      <c r="M677" s="31"/>
      <c r="N677" s="31"/>
      <c r="O677" s="31"/>
      <c r="P677" s="31"/>
      <c r="Q677" s="31"/>
      <c r="R677" s="31"/>
      <c r="S677" s="31"/>
      <c r="T677" s="31"/>
      <c r="U677" s="31"/>
      <c r="V677" s="31"/>
    </row>
    <row r="678" spans="2:22" s="27" customFormat="1">
      <c r="B678" s="28"/>
      <c r="C678" s="10">
        <v>10</v>
      </c>
      <c r="D678" s="305"/>
      <c r="E678" s="305"/>
      <c r="F678" s="305"/>
      <c r="G678" s="305"/>
      <c r="H678" s="305"/>
      <c r="I678" s="305"/>
      <c r="J678" s="84"/>
      <c r="K678" s="592"/>
      <c r="L678" s="31"/>
      <c r="M678" s="31"/>
      <c r="N678" s="31"/>
      <c r="O678" s="31"/>
      <c r="P678" s="31"/>
      <c r="Q678" s="31"/>
      <c r="R678" s="31"/>
      <c r="S678" s="31"/>
      <c r="T678" s="31"/>
      <c r="U678" s="31"/>
      <c r="V678" s="31"/>
    </row>
    <row r="679" spans="2:22" s="27" customFormat="1">
      <c r="B679" s="10"/>
      <c r="C679" s="10">
        <v>11</v>
      </c>
      <c r="D679" s="305"/>
      <c r="E679" s="305"/>
      <c r="F679" s="305"/>
      <c r="G679" s="305"/>
      <c r="H679" s="305"/>
      <c r="I679" s="305"/>
      <c r="J679" s="76"/>
      <c r="K679" s="593"/>
      <c r="L679" s="31"/>
      <c r="M679" s="31"/>
      <c r="N679" s="31"/>
      <c r="O679" s="31"/>
      <c r="P679" s="31"/>
      <c r="Q679" s="31"/>
      <c r="R679" s="31"/>
      <c r="S679" s="31"/>
      <c r="T679" s="31"/>
      <c r="U679" s="31"/>
      <c r="V679" s="31"/>
    </row>
    <row r="680" spans="2:22" s="27" customFormat="1">
      <c r="B680" s="10"/>
      <c r="C680" s="10">
        <v>12</v>
      </c>
      <c r="D680" s="305"/>
      <c r="E680" s="305"/>
      <c r="F680" s="305"/>
      <c r="G680" s="305"/>
      <c r="H680" s="305"/>
      <c r="I680" s="305"/>
      <c r="J680" s="76"/>
      <c r="K680" s="592"/>
      <c r="L680" s="31"/>
      <c r="M680" s="31"/>
      <c r="N680" s="31"/>
      <c r="O680" s="31"/>
      <c r="P680" s="31"/>
      <c r="Q680" s="31"/>
      <c r="R680" s="31"/>
      <c r="S680" s="31"/>
      <c r="T680" s="31"/>
      <c r="U680" s="31"/>
      <c r="V680" s="31"/>
    </row>
    <row r="681" spans="2:22" s="27" customFormat="1">
      <c r="B681" s="10"/>
      <c r="C681" s="10">
        <v>13</v>
      </c>
      <c r="D681" s="305"/>
      <c r="E681" s="305"/>
      <c r="F681" s="305"/>
      <c r="G681" s="305"/>
      <c r="H681" s="305"/>
      <c r="I681" s="305"/>
      <c r="J681" s="84"/>
      <c r="K681" s="592"/>
      <c r="L681" s="31"/>
      <c r="M681" s="31"/>
      <c r="N681" s="31"/>
      <c r="O681" s="31"/>
      <c r="P681" s="31"/>
      <c r="Q681" s="31"/>
      <c r="R681" s="31"/>
      <c r="S681" s="31"/>
      <c r="T681" s="31"/>
      <c r="U681" s="31"/>
      <c r="V681" s="31"/>
    </row>
    <row r="682" spans="2:22" s="27" customFormat="1">
      <c r="B682" s="10"/>
      <c r="C682" s="10">
        <v>14</v>
      </c>
      <c r="D682" s="305"/>
      <c r="E682" s="305"/>
      <c r="F682" s="305"/>
      <c r="G682" s="305"/>
      <c r="H682" s="305"/>
      <c r="I682" s="305"/>
      <c r="J682" s="84"/>
      <c r="K682" s="592"/>
      <c r="L682" s="31"/>
      <c r="M682" s="31"/>
      <c r="N682" s="31"/>
      <c r="O682" s="31"/>
      <c r="P682" s="31"/>
      <c r="Q682" s="31"/>
      <c r="R682" s="31"/>
      <c r="S682" s="31"/>
      <c r="T682" s="31"/>
      <c r="U682" s="31"/>
      <c r="V682" s="31"/>
    </row>
    <row r="683" spans="2:22" s="27" customFormat="1">
      <c r="B683" s="10"/>
      <c r="C683" s="10">
        <v>15</v>
      </c>
      <c r="D683" s="305"/>
      <c r="E683" s="305"/>
      <c r="F683" s="305"/>
      <c r="G683" s="305"/>
      <c r="H683" s="305"/>
      <c r="I683" s="305"/>
      <c r="J683" s="76"/>
      <c r="K683" s="593"/>
      <c r="L683" s="31"/>
      <c r="M683" s="31"/>
      <c r="N683" s="31"/>
      <c r="O683" s="31"/>
      <c r="P683" s="31"/>
      <c r="Q683" s="31"/>
      <c r="R683" s="31"/>
      <c r="S683" s="31"/>
      <c r="T683" s="31"/>
      <c r="U683" s="31"/>
      <c r="V683" s="31"/>
    </row>
    <row r="684" spans="2:22" s="27" customFormat="1">
      <c r="B684" s="10"/>
      <c r="C684" s="10">
        <v>16</v>
      </c>
      <c r="D684" s="305"/>
      <c r="E684" s="305"/>
      <c r="F684" s="305"/>
      <c r="G684" s="305"/>
      <c r="H684" s="305"/>
      <c r="I684" s="305"/>
      <c r="J684" s="76"/>
      <c r="K684" s="592"/>
      <c r="L684" s="31"/>
      <c r="M684" s="31"/>
      <c r="N684" s="31"/>
      <c r="O684" s="31"/>
      <c r="P684" s="31"/>
      <c r="Q684" s="31"/>
      <c r="R684" s="31"/>
      <c r="S684" s="31"/>
      <c r="T684" s="31"/>
      <c r="U684" s="31"/>
      <c r="V684" s="31"/>
    </row>
    <row r="685" spans="2:22" s="27" customFormat="1">
      <c r="B685" s="10"/>
      <c r="C685" s="10">
        <v>17</v>
      </c>
      <c r="D685" s="305"/>
      <c r="E685" s="305"/>
      <c r="F685" s="305"/>
      <c r="G685" s="305"/>
      <c r="H685" s="305"/>
      <c r="I685" s="305"/>
      <c r="J685" s="84"/>
      <c r="K685" s="592"/>
      <c r="L685" s="31"/>
      <c r="M685" s="31"/>
      <c r="N685" s="31"/>
      <c r="O685" s="31"/>
      <c r="P685" s="31"/>
      <c r="Q685" s="31"/>
      <c r="R685" s="31"/>
      <c r="S685" s="31"/>
      <c r="T685" s="31"/>
      <c r="U685" s="31"/>
      <c r="V685" s="31"/>
    </row>
    <row r="686" spans="2:22" s="27" customFormat="1">
      <c r="B686" s="10"/>
      <c r="C686" s="10">
        <v>18</v>
      </c>
      <c r="D686" s="305"/>
      <c r="E686" s="305"/>
      <c r="F686" s="305"/>
      <c r="G686" s="305"/>
      <c r="H686" s="305"/>
      <c r="I686" s="305"/>
      <c r="J686" s="84"/>
      <c r="K686" s="592"/>
      <c r="L686" s="31"/>
      <c r="M686" s="31"/>
      <c r="N686" s="31"/>
      <c r="O686" s="31"/>
      <c r="P686" s="31"/>
      <c r="Q686" s="31"/>
      <c r="R686" s="31"/>
      <c r="S686" s="31"/>
      <c r="T686" s="31"/>
      <c r="U686" s="31"/>
      <c r="V686" s="31"/>
    </row>
    <row r="687" spans="2:22" s="27" customFormat="1">
      <c r="B687" s="10"/>
      <c r="C687" s="10">
        <v>19</v>
      </c>
      <c r="D687" s="305"/>
      <c r="E687" s="305"/>
      <c r="F687" s="305"/>
      <c r="G687" s="305"/>
      <c r="H687" s="305"/>
      <c r="I687" s="305"/>
      <c r="J687" s="76"/>
      <c r="K687" s="593"/>
      <c r="L687" s="31"/>
      <c r="M687" s="31"/>
      <c r="N687" s="31"/>
      <c r="O687" s="31"/>
      <c r="P687" s="31"/>
      <c r="Q687" s="31"/>
      <c r="R687" s="31"/>
      <c r="S687" s="31"/>
      <c r="T687" s="31"/>
      <c r="U687" s="31"/>
      <c r="V687" s="31"/>
    </row>
    <row r="688" spans="2:22" s="27" customFormat="1">
      <c r="B688" s="10"/>
      <c r="C688" s="10">
        <v>20</v>
      </c>
      <c r="D688" s="305"/>
      <c r="E688" s="305"/>
      <c r="F688" s="305"/>
      <c r="G688" s="305"/>
      <c r="H688" s="305"/>
      <c r="I688" s="305"/>
      <c r="J688" s="76"/>
      <c r="K688" s="592"/>
      <c r="L688" s="31"/>
      <c r="M688" s="31"/>
      <c r="N688" s="31"/>
      <c r="O688" s="31"/>
      <c r="P688" s="31"/>
      <c r="Q688" s="31"/>
      <c r="R688" s="31"/>
      <c r="S688" s="31"/>
      <c r="T688" s="31"/>
      <c r="U688" s="31"/>
      <c r="V688" s="31"/>
    </row>
    <row r="689" spans="2:34" s="27" customFormat="1">
      <c r="B689" s="10"/>
      <c r="C689" s="10">
        <v>21</v>
      </c>
      <c r="D689" s="305"/>
      <c r="E689" s="305"/>
      <c r="F689" s="305"/>
      <c r="G689" s="305"/>
      <c r="H689" s="305"/>
      <c r="I689" s="305"/>
      <c r="J689" s="84"/>
      <c r="K689" s="592"/>
      <c r="L689" s="31"/>
      <c r="M689" s="31"/>
      <c r="N689" s="31"/>
      <c r="O689" s="31"/>
      <c r="P689" s="31"/>
      <c r="Q689" s="31"/>
      <c r="R689" s="31"/>
      <c r="S689" s="31"/>
      <c r="T689" s="31"/>
      <c r="U689" s="31"/>
      <c r="V689" s="31"/>
    </row>
    <row r="690" spans="2:34" s="27" customFormat="1">
      <c r="B690" s="10"/>
      <c r="C690" s="10">
        <v>22</v>
      </c>
      <c r="D690" s="305"/>
      <c r="E690" s="305"/>
      <c r="F690" s="305"/>
      <c r="G690" s="305"/>
      <c r="H690" s="305"/>
      <c r="I690" s="305"/>
      <c r="J690" s="594"/>
      <c r="K690" s="592"/>
      <c r="L690" s="31"/>
      <c r="M690" s="31"/>
      <c r="N690" s="31"/>
      <c r="O690" s="31"/>
      <c r="P690" s="31"/>
      <c r="Q690" s="31"/>
      <c r="R690" s="31"/>
      <c r="S690" s="31"/>
      <c r="T690" s="31"/>
      <c r="U690" s="31"/>
      <c r="V690" s="31"/>
    </row>
    <row r="691" spans="2:34" s="27" customFormat="1">
      <c r="B691" s="10">
        <v>32</v>
      </c>
      <c r="C691" s="10">
        <v>1</v>
      </c>
      <c r="D691" s="305"/>
      <c r="E691" s="305"/>
      <c r="F691" s="305"/>
      <c r="G691" s="305"/>
      <c r="H691" s="305"/>
      <c r="I691" s="305"/>
      <c r="J691" s="76"/>
      <c r="K691" s="588"/>
      <c r="L691" s="31"/>
      <c r="M691" s="31"/>
      <c r="N691" s="31"/>
      <c r="O691" s="31"/>
      <c r="P691" s="31"/>
      <c r="Q691" s="31"/>
      <c r="R691" s="31"/>
      <c r="S691" s="31"/>
      <c r="T691" s="31"/>
      <c r="U691" s="31"/>
      <c r="V691" s="31"/>
    </row>
    <row r="692" spans="2:34" s="27" customFormat="1">
      <c r="B692" s="10"/>
      <c r="C692" s="10">
        <v>2</v>
      </c>
      <c r="D692" s="305"/>
      <c r="E692" s="305"/>
      <c r="F692" s="305"/>
      <c r="G692" s="305"/>
      <c r="H692" s="305"/>
      <c r="I692" s="305"/>
      <c r="J692" s="76"/>
      <c r="K692" s="588"/>
      <c r="L692" s="31"/>
      <c r="M692" s="31"/>
      <c r="N692" s="31"/>
      <c r="O692" s="31"/>
      <c r="P692" s="31"/>
      <c r="Q692" s="31"/>
      <c r="R692" s="31"/>
      <c r="S692" s="31"/>
      <c r="T692" s="31"/>
      <c r="U692" s="31"/>
      <c r="V692" s="31"/>
    </row>
    <row r="693" spans="2:34" s="27" customFormat="1">
      <c r="B693" s="10"/>
      <c r="C693" s="10">
        <v>3</v>
      </c>
      <c r="D693" s="305"/>
      <c r="E693" s="305"/>
      <c r="F693" s="305"/>
      <c r="G693" s="305"/>
      <c r="H693" s="305"/>
      <c r="I693" s="305"/>
      <c r="J693" s="76"/>
      <c r="K693" s="588"/>
      <c r="L693" s="31"/>
      <c r="M693" s="31"/>
      <c r="N693" s="31"/>
      <c r="O693" s="31"/>
      <c r="P693" s="31"/>
      <c r="Q693" s="31"/>
      <c r="R693" s="31"/>
      <c r="S693" s="31"/>
      <c r="T693" s="31"/>
      <c r="U693" s="31"/>
      <c r="V693" s="31"/>
    </row>
    <row r="694" spans="2:34">
      <c r="B694" s="10"/>
      <c r="C694" s="10">
        <v>4</v>
      </c>
      <c r="D694" s="305"/>
      <c r="E694" s="305"/>
      <c r="F694" s="305"/>
      <c r="G694" s="305"/>
      <c r="H694" s="305"/>
      <c r="J694" s="76"/>
      <c r="K694" s="169"/>
      <c r="L694" s="305"/>
      <c r="M694" s="305"/>
      <c r="N694" s="305"/>
      <c r="W694" s="306"/>
      <c r="X694" s="306"/>
      <c r="Y694" s="306"/>
      <c r="Z694" s="306"/>
      <c r="AA694" s="306"/>
      <c r="AB694" s="306"/>
      <c r="AC694" s="306"/>
      <c r="AD694" s="306"/>
      <c r="AE694" s="306"/>
      <c r="AF694" s="306"/>
      <c r="AG694" s="306"/>
      <c r="AH694" s="306"/>
    </row>
    <row r="695" spans="2:34" s="27" customFormat="1">
      <c r="B695" s="10"/>
      <c r="C695" s="10">
        <v>5</v>
      </c>
      <c r="D695" s="305"/>
      <c r="E695" s="305"/>
      <c r="F695" s="305"/>
      <c r="G695" s="305"/>
      <c r="H695" s="305"/>
      <c r="I695" s="305"/>
      <c r="J695" s="84"/>
      <c r="K695" s="592"/>
      <c r="L695" s="31"/>
      <c r="M695" s="31"/>
      <c r="N695" s="31"/>
      <c r="O695" s="31"/>
      <c r="P695" s="31"/>
      <c r="Q695" s="31"/>
      <c r="R695" s="31"/>
      <c r="S695" s="31"/>
      <c r="T695" s="31"/>
      <c r="U695" s="31"/>
      <c r="V695" s="31"/>
    </row>
    <row r="696" spans="2:34" s="27" customFormat="1">
      <c r="B696" s="10"/>
      <c r="C696" s="10">
        <v>6</v>
      </c>
      <c r="D696" s="305"/>
      <c r="E696" s="305"/>
      <c r="F696" s="305"/>
      <c r="G696" s="305"/>
      <c r="H696" s="305"/>
      <c r="I696" s="305"/>
      <c r="J696" s="84"/>
      <c r="K696" s="592"/>
      <c r="L696" s="31"/>
      <c r="M696" s="31"/>
      <c r="N696" s="31"/>
      <c r="O696" s="31"/>
      <c r="P696" s="31"/>
      <c r="Q696" s="31"/>
      <c r="R696" s="31"/>
      <c r="S696" s="31"/>
      <c r="T696" s="31"/>
      <c r="U696" s="31"/>
      <c r="V696" s="31"/>
    </row>
    <row r="697" spans="2:34" s="27" customFormat="1">
      <c r="B697" s="10"/>
      <c r="C697" s="10">
        <v>7</v>
      </c>
      <c r="D697" s="305"/>
      <c r="E697" s="305"/>
      <c r="F697" s="305"/>
      <c r="G697" s="305"/>
      <c r="H697" s="305"/>
      <c r="I697" s="305"/>
      <c r="J697" s="76"/>
      <c r="K697" s="593"/>
      <c r="L697" s="31"/>
      <c r="M697" s="31"/>
      <c r="N697" s="31"/>
      <c r="O697" s="31"/>
      <c r="P697" s="31"/>
      <c r="Q697" s="31"/>
      <c r="R697" s="31"/>
      <c r="S697" s="31"/>
      <c r="T697" s="31"/>
      <c r="U697" s="31"/>
      <c r="V697" s="31"/>
    </row>
    <row r="698" spans="2:34" s="27" customFormat="1">
      <c r="B698" s="10"/>
      <c r="C698" s="10">
        <v>8</v>
      </c>
      <c r="D698" s="305"/>
      <c r="E698" s="305"/>
      <c r="F698" s="305"/>
      <c r="G698" s="305"/>
      <c r="H698" s="305"/>
      <c r="I698" s="305"/>
      <c r="J698" s="76"/>
      <c r="K698" s="592"/>
      <c r="L698" s="31"/>
      <c r="M698" s="31"/>
      <c r="N698" s="31"/>
      <c r="O698" s="31"/>
      <c r="P698" s="31"/>
      <c r="Q698" s="31"/>
      <c r="R698" s="31"/>
      <c r="S698" s="31"/>
      <c r="T698" s="31"/>
      <c r="U698" s="31"/>
      <c r="V698" s="31"/>
    </row>
    <row r="699" spans="2:34" s="27" customFormat="1">
      <c r="B699" s="10"/>
      <c r="C699" s="10">
        <v>9</v>
      </c>
      <c r="D699" s="305"/>
      <c r="E699" s="305"/>
      <c r="F699" s="305"/>
      <c r="G699" s="305"/>
      <c r="H699" s="305"/>
      <c r="I699" s="305"/>
      <c r="J699" s="84"/>
      <c r="K699" s="592"/>
      <c r="L699" s="31"/>
      <c r="M699" s="31"/>
      <c r="N699" s="31"/>
      <c r="O699" s="31"/>
      <c r="P699" s="31"/>
      <c r="Q699" s="31"/>
      <c r="R699" s="31"/>
      <c r="S699" s="31"/>
      <c r="T699" s="31"/>
      <c r="U699" s="31"/>
      <c r="V699" s="31"/>
    </row>
    <row r="700" spans="2:34" s="27" customFormat="1">
      <c r="B700" s="10"/>
      <c r="C700" s="10">
        <v>10</v>
      </c>
      <c r="D700" s="305"/>
      <c r="E700" s="305"/>
      <c r="F700" s="305"/>
      <c r="G700" s="305"/>
      <c r="H700" s="305"/>
      <c r="I700" s="305"/>
      <c r="J700" s="84"/>
      <c r="K700" s="592"/>
      <c r="L700" s="31"/>
      <c r="M700" s="31"/>
      <c r="N700" s="31"/>
      <c r="O700" s="31"/>
      <c r="P700" s="31"/>
      <c r="Q700" s="31"/>
      <c r="R700" s="31"/>
      <c r="S700" s="31"/>
      <c r="T700" s="31"/>
      <c r="U700" s="31"/>
      <c r="V700" s="31"/>
    </row>
    <row r="701" spans="2:34" s="27" customFormat="1">
      <c r="B701" s="10"/>
      <c r="C701" s="10">
        <v>11</v>
      </c>
      <c r="D701" s="305"/>
      <c r="E701" s="305"/>
      <c r="F701" s="305"/>
      <c r="G701" s="305"/>
      <c r="H701" s="305"/>
      <c r="I701" s="305"/>
      <c r="J701" s="76"/>
      <c r="K701" s="593"/>
      <c r="L701" s="31"/>
      <c r="M701" s="31"/>
      <c r="N701" s="31"/>
      <c r="O701" s="31"/>
      <c r="P701" s="31"/>
      <c r="Q701" s="31"/>
      <c r="R701" s="31"/>
      <c r="S701" s="31"/>
      <c r="T701" s="31"/>
      <c r="U701" s="31"/>
      <c r="V701" s="31"/>
    </row>
    <row r="702" spans="2:34" s="27" customFormat="1">
      <c r="B702" s="10"/>
      <c r="C702" s="10">
        <v>12</v>
      </c>
      <c r="D702" s="305"/>
      <c r="E702" s="305"/>
      <c r="F702" s="305"/>
      <c r="G702" s="305"/>
      <c r="H702" s="305"/>
      <c r="I702" s="305"/>
      <c r="J702" s="76"/>
      <c r="K702" s="592"/>
      <c r="L702" s="31"/>
      <c r="M702" s="31"/>
      <c r="N702" s="31"/>
      <c r="O702" s="31"/>
      <c r="P702" s="31"/>
      <c r="Q702" s="31"/>
      <c r="R702" s="31"/>
      <c r="S702" s="31"/>
      <c r="T702" s="31"/>
      <c r="U702" s="31"/>
      <c r="V702" s="31"/>
    </row>
    <row r="703" spans="2:34" s="27" customFormat="1">
      <c r="B703" s="10"/>
      <c r="C703" s="10">
        <v>13</v>
      </c>
      <c r="D703" s="305"/>
      <c r="E703" s="305"/>
      <c r="F703" s="305"/>
      <c r="G703" s="305"/>
      <c r="H703" s="305"/>
      <c r="I703" s="305"/>
      <c r="J703" s="84"/>
      <c r="K703" s="592"/>
      <c r="L703" s="31"/>
      <c r="M703" s="31"/>
      <c r="N703" s="31"/>
      <c r="O703" s="31"/>
      <c r="P703" s="31"/>
      <c r="Q703" s="31"/>
      <c r="R703" s="31"/>
      <c r="S703" s="31"/>
      <c r="T703" s="31"/>
      <c r="U703" s="31"/>
      <c r="V703" s="31"/>
    </row>
    <row r="704" spans="2:34" s="27" customFormat="1">
      <c r="B704" s="10"/>
      <c r="C704" s="10">
        <v>14</v>
      </c>
      <c r="D704" s="305"/>
      <c r="E704" s="305"/>
      <c r="F704" s="305"/>
      <c r="G704" s="305"/>
      <c r="H704" s="305"/>
      <c r="I704" s="305"/>
      <c r="J704" s="84"/>
      <c r="K704" s="592"/>
      <c r="L704" s="31"/>
      <c r="M704" s="31"/>
      <c r="N704" s="31"/>
      <c r="O704" s="31"/>
      <c r="P704" s="31"/>
      <c r="Q704" s="31"/>
      <c r="R704" s="31"/>
      <c r="S704" s="31"/>
      <c r="T704" s="31"/>
      <c r="U704" s="31"/>
      <c r="V704" s="31"/>
    </row>
    <row r="705" spans="2:34" s="27" customFormat="1">
      <c r="B705" s="10"/>
      <c r="C705" s="10">
        <v>15</v>
      </c>
      <c r="D705" s="305"/>
      <c r="E705" s="305"/>
      <c r="F705" s="305"/>
      <c r="G705" s="305"/>
      <c r="H705" s="305"/>
      <c r="I705" s="305"/>
      <c r="J705" s="76"/>
      <c r="K705" s="593"/>
      <c r="L705" s="31"/>
      <c r="M705" s="31"/>
      <c r="N705" s="31"/>
      <c r="O705" s="31"/>
      <c r="P705" s="31"/>
      <c r="Q705" s="31"/>
      <c r="R705" s="31"/>
      <c r="S705" s="31"/>
      <c r="T705" s="31"/>
      <c r="U705" s="31"/>
      <c r="V705" s="31"/>
    </row>
    <row r="706" spans="2:34" s="27" customFormat="1">
      <c r="B706" s="10"/>
      <c r="C706" s="10">
        <v>16</v>
      </c>
      <c r="D706" s="305"/>
      <c r="E706" s="305"/>
      <c r="F706" s="305"/>
      <c r="G706" s="305"/>
      <c r="H706" s="305"/>
      <c r="I706" s="305"/>
      <c r="J706" s="76"/>
      <c r="K706" s="592"/>
      <c r="L706" s="31"/>
      <c r="M706" s="31"/>
      <c r="N706" s="31"/>
      <c r="O706" s="31"/>
      <c r="P706" s="31"/>
      <c r="Q706" s="31"/>
      <c r="R706" s="31"/>
      <c r="S706" s="31"/>
      <c r="T706" s="31"/>
      <c r="U706" s="31"/>
      <c r="V706" s="31"/>
    </row>
    <row r="707" spans="2:34" s="27" customFormat="1">
      <c r="B707" s="10"/>
      <c r="C707" s="10">
        <v>17</v>
      </c>
      <c r="D707" s="305"/>
      <c r="E707" s="305"/>
      <c r="F707" s="305"/>
      <c r="G707" s="305"/>
      <c r="H707" s="305"/>
      <c r="I707" s="305"/>
      <c r="J707" s="84"/>
      <c r="K707" s="592"/>
      <c r="L707" s="31"/>
      <c r="M707" s="31"/>
      <c r="N707" s="31"/>
      <c r="O707" s="31"/>
      <c r="P707" s="31"/>
      <c r="Q707" s="31"/>
      <c r="R707" s="31"/>
      <c r="S707" s="31"/>
      <c r="T707" s="31"/>
      <c r="U707" s="31"/>
      <c r="V707" s="31"/>
    </row>
    <row r="708" spans="2:34" s="27" customFormat="1">
      <c r="B708" s="10"/>
      <c r="C708" s="10">
        <v>18</v>
      </c>
      <c r="D708" s="305"/>
      <c r="E708" s="305"/>
      <c r="F708" s="305"/>
      <c r="G708" s="305"/>
      <c r="H708" s="305"/>
      <c r="I708" s="305"/>
      <c r="J708" s="84"/>
      <c r="K708" s="592"/>
      <c r="L708" s="31"/>
      <c r="M708" s="31"/>
      <c r="N708" s="31"/>
      <c r="O708" s="31"/>
      <c r="P708" s="31"/>
      <c r="Q708" s="31"/>
      <c r="R708" s="31"/>
      <c r="S708" s="31"/>
      <c r="T708" s="31"/>
      <c r="U708" s="31"/>
      <c r="V708" s="31"/>
    </row>
    <row r="709" spans="2:34" s="27" customFormat="1">
      <c r="B709" s="10"/>
      <c r="C709" s="10">
        <v>19</v>
      </c>
      <c r="D709" s="305"/>
      <c r="E709" s="305"/>
      <c r="F709" s="305"/>
      <c r="G709" s="305"/>
      <c r="H709" s="305"/>
      <c r="I709" s="305"/>
      <c r="J709" s="76"/>
      <c r="K709" s="593"/>
      <c r="L709" s="31"/>
      <c r="M709" s="31"/>
      <c r="N709" s="31"/>
      <c r="O709" s="31"/>
      <c r="P709" s="31"/>
      <c r="Q709" s="31"/>
      <c r="R709" s="31"/>
      <c r="S709" s="31"/>
      <c r="T709" s="31"/>
      <c r="U709" s="31"/>
      <c r="V709" s="31"/>
    </row>
    <row r="710" spans="2:34" s="27" customFormat="1">
      <c r="B710" s="10"/>
      <c r="C710" s="10">
        <v>20</v>
      </c>
      <c r="D710" s="305"/>
      <c r="E710" s="305"/>
      <c r="F710" s="305"/>
      <c r="G710" s="305"/>
      <c r="H710" s="305"/>
      <c r="I710" s="305"/>
      <c r="J710" s="76"/>
      <c r="K710" s="592"/>
      <c r="L710" s="31"/>
      <c r="M710" s="31"/>
      <c r="N710" s="31"/>
      <c r="O710" s="31"/>
      <c r="P710" s="31"/>
      <c r="Q710" s="31"/>
      <c r="R710" s="31"/>
      <c r="S710" s="31"/>
      <c r="T710" s="31"/>
      <c r="U710" s="31"/>
      <c r="V710" s="31"/>
    </row>
    <row r="711" spans="2:34" s="27" customFormat="1">
      <c r="B711" s="10"/>
      <c r="C711" s="10">
        <v>21</v>
      </c>
      <c r="D711" s="305"/>
      <c r="E711" s="305"/>
      <c r="F711" s="305"/>
      <c r="G711" s="305"/>
      <c r="H711" s="305"/>
      <c r="I711" s="305"/>
      <c r="J711" s="84"/>
      <c r="K711" s="592"/>
      <c r="L711" s="31"/>
      <c r="M711" s="31"/>
      <c r="N711" s="31"/>
      <c r="O711" s="31"/>
      <c r="P711" s="31"/>
      <c r="Q711" s="31"/>
      <c r="R711" s="31"/>
      <c r="S711" s="31"/>
      <c r="T711" s="31"/>
      <c r="U711" s="31"/>
      <c r="V711" s="31"/>
    </row>
    <row r="712" spans="2:34" s="27" customFormat="1">
      <c r="B712" s="10"/>
      <c r="C712" s="10">
        <v>22</v>
      </c>
      <c r="D712" s="305"/>
      <c r="E712" s="305"/>
      <c r="F712" s="305"/>
      <c r="G712" s="305"/>
      <c r="H712" s="305"/>
      <c r="I712" s="305"/>
      <c r="J712" s="594"/>
      <c r="K712" s="592"/>
      <c r="L712" s="31"/>
      <c r="M712" s="31"/>
      <c r="N712" s="31"/>
      <c r="O712" s="31"/>
      <c r="P712" s="31"/>
      <c r="Q712" s="31"/>
      <c r="R712" s="31"/>
      <c r="S712" s="31"/>
      <c r="T712" s="31"/>
      <c r="U712" s="31"/>
      <c r="V712" s="31"/>
    </row>
    <row r="713" spans="2:34" s="27" customFormat="1">
      <c r="B713" s="10">
        <v>33</v>
      </c>
      <c r="C713" s="10">
        <v>1</v>
      </c>
      <c r="D713" s="305"/>
      <c r="E713" s="305"/>
      <c r="F713" s="305"/>
      <c r="G713" s="305"/>
      <c r="H713" s="305"/>
      <c r="I713" s="305"/>
      <c r="J713" s="76"/>
      <c r="K713" s="588"/>
      <c r="L713" s="31"/>
      <c r="M713" s="31"/>
      <c r="N713" s="31"/>
      <c r="O713" s="31"/>
      <c r="P713" s="31"/>
      <c r="Q713" s="31"/>
      <c r="R713" s="31"/>
      <c r="S713" s="31"/>
      <c r="T713" s="31"/>
      <c r="U713" s="31"/>
      <c r="V713" s="31"/>
    </row>
    <row r="714" spans="2:34" s="27" customFormat="1">
      <c r="B714" s="10"/>
      <c r="C714" s="10">
        <v>2</v>
      </c>
      <c r="D714" s="305"/>
      <c r="E714" s="305"/>
      <c r="F714" s="305"/>
      <c r="G714" s="305"/>
      <c r="H714" s="305"/>
      <c r="I714" s="305"/>
      <c r="J714" s="76"/>
      <c r="K714" s="588"/>
      <c r="L714" s="31"/>
      <c r="M714" s="31"/>
      <c r="N714" s="31"/>
      <c r="O714" s="31"/>
      <c r="P714" s="31"/>
      <c r="Q714" s="31"/>
      <c r="R714" s="31"/>
      <c r="S714" s="31"/>
      <c r="T714" s="31"/>
      <c r="U714" s="31"/>
      <c r="V714" s="31"/>
    </row>
    <row r="715" spans="2:34" s="27" customFormat="1">
      <c r="B715" s="10"/>
      <c r="C715" s="10">
        <v>3</v>
      </c>
      <c r="D715" s="305"/>
      <c r="E715" s="305"/>
      <c r="F715" s="305"/>
      <c r="G715" s="305"/>
      <c r="H715" s="305"/>
      <c r="I715" s="305"/>
      <c r="J715" s="76"/>
      <c r="K715" s="588"/>
      <c r="L715" s="31"/>
      <c r="M715" s="31"/>
      <c r="N715" s="31"/>
      <c r="O715" s="31"/>
      <c r="P715" s="31"/>
      <c r="Q715" s="31"/>
      <c r="R715" s="31"/>
      <c r="S715" s="31"/>
      <c r="T715" s="31"/>
      <c r="U715" s="31"/>
      <c r="V715" s="31"/>
    </row>
    <row r="716" spans="2:34">
      <c r="B716" s="10"/>
      <c r="C716" s="10">
        <v>4</v>
      </c>
      <c r="D716" s="305"/>
      <c r="E716" s="305"/>
      <c r="F716" s="305"/>
      <c r="G716" s="305"/>
      <c r="H716" s="305"/>
      <c r="J716" s="76"/>
      <c r="K716" s="169"/>
      <c r="L716" s="305"/>
      <c r="M716" s="305"/>
      <c r="N716" s="305"/>
      <c r="W716" s="306"/>
      <c r="X716" s="306"/>
      <c r="Y716" s="306"/>
      <c r="Z716" s="306"/>
      <c r="AA716" s="306"/>
      <c r="AB716" s="306"/>
      <c r="AC716" s="306"/>
      <c r="AD716" s="306"/>
      <c r="AE716" s="306"/>
      <c r="AF716" s="306"/>
      <c r="AG716" s="306"/>
      <c r="AH716" s="306"/>
    </row>
    <row r="717" spans="2:34" s="27" customFormat="1">
      <c r="B717" s="10"/>
      <c r="C717" s="10">
        <v>5</v>
      </c>
      <c r="D717" s="305"/>
      <c r="E717" s="305"/>
      <c r="F717" s="305"/>
      <c r="G717" s="305"/>
      <c r="H717" s="305"/>
      <c r="I717" s="305"/>
      <c r="J717" s="84"/>
      <c r="K717" s="592"/>
      <c r="L717" s="31"/>
      <c r="M717" s="31"/>
      <c r="N717" s="31"/>
      <c r="O717" s="31"/>
      <c r="P717" s="31"/>
      <c r="Q717" s="31"/>
      <c r="R717" s="31"/>
      <c r="S717" s="31"/>
      <c r="T717" s="31"/>
      <c r="U717" s="31"/>
      <c r="V717" s="31"/>
    </row>
    <row r="718" spans="2:34" s="27" customFormat="1">
      <c r="B718" s="10"/>
      <c r="C718" s="10">
        <v>6</v>
      </c>
      <c r="D718" s="305"/>
      <c r="E718" s="305"/>
      <c r="F718" s="305"/>
      <c r="G718" s="305"/>
      <c r="H718" s="305"/>
      <c r="I718" s="305"/>
      <c r="J718" s="84"/>
      <c r="K718" s="592"/>
      <c r="L718" s="31"/>
      <c r="M718" s="31"/>
      <c r="N718" s="31"/>
      <c r="O718" s="31"/>
      <c r="P718" s="31"/>
      <c r="Q718" s="31"/>
      <c r="R718" s="31"/>
      <c r="S718" s="31"/>
      <c r="T718" s="31"/>
      <c r="U718" s="31"/>
      <c r="V718" s="31"/>
    </row>
    <row r="719" spans="2:34" s="27" customFormat="1">
      <c r="B719" s="10"/>
      <c r="C719" s="10">
        <v>7</v>
      </c>
      <c r="D719" s="305"/>
      <c r="E719" s="305"/>
      <c r="F719" s="305"/>
      <c r="G719" s="305"/>
      <c r="H719" s="305"/>
      <c r="I719" s="305"/>
      <c r="J719" s="76"/>
      <c r="K719" s="593"/>
      <c r="L719" s="31"/>
      <c r="M719" s="31"/>
      <c r="N719" s="31"/>
      <c r="O719" s="31"/>
      <c r="P719" s="31"/>
      <c r="Q719" s="31"/>
      <c r="R719" s="31"/>
      <c r="S719" s="31"/>
      <c r="T719" s="31"/>
      <c r="U719" s="31"/>
      <c r="V719" s="31"/>
    </row>
    <row r="720" spans="2:34" s="27" customFormat="1">
      <c r="B720" s="10"/>
      <c r="C720" s="10">
        <v>8</v>
      </c>
      <c r="D720" s="305"/>
      <c r="E720" s="305"/>
      <c r="F720" s="305"/>
      <c r="G720" s="305"/>
      <c r="H720" s="305"/>
      <c r="I720" s="305"/>
      <c r="J720" s="76"/>
      <c r="K720" s="592"/>
      <c r="L720" s="31"/>
      <c r="M720" s="31"/>
      <c r="N720" s="31"/>
      <c r="O720" s="31"/>
      <c r="P720" s="31"/>
      <c r="Q720" s="31"/>
      <c r="R720" s="31"/>
      <c r="S720" s="31"/>
      <c r="T720" s="31"/>
      <c r="U720" s="31"/>
      <c r="V720" s="31"/>
    </row>
    <row r="721" spans="2:22" s="27" customFormat="1">
      <c r="B721" s="10"/>
      <c r="C721" s="10">
        <v>9</v>
      </c>
      <c r="D721" s="305"/>
      <c r="E721" s="305"/>
      <c r="F721" s="305"/>
      <c r="G721" s="305"/>
      <c r="H721" s="305"/>
      <c r="I721" s="305"/>
      <c r="J721" s="84"/>
      <c r="K721" s="592"/>
      <c r="L721" s="31"/>
      <c r="M721" s="31"/>
      <c r="N721" s="31"/>
      <c r="O721" s="31"/>
      <c r="P721" s="31"/>
      <c r="Q721" s="31"/>
      <c r="R721" s="31"/>
      <c r="S721" s="31"/>
      <c r="T721" s="31"/>
      <c r="U721" s="31"/>
      <c r="V721" s="31"/>
    </row>
    <row r="722" spans="2:22" s="27" customFormat="1">
      <c r="B722" s="10"/>
      <c r="C722" s="10">
        <v>10</v>
      </c>
      <c r="D722" s="305"/>
      <c r="E722" s="305"/>
      <c r="F722" s="305"/>
      <c r="G722" s="305"/>
      <c r="H722" s="305"/>
      <c r="I722" s="305"/>
      <c r="J722" s="84"/>
      <c r="K722" s="592"/>
      <c r="L722" s="31"/>
      <c r="M722" s="31"/>
      <c r="N722" s="31"/>
      <c r="O722" s="31"/>
      <c r="P722" s="31"/>
      <c r="Q722" s="31"/>
      <c r="R722" s="31"/>
      <c r="S722" s="31"/>
      <c r="T722" s="31"/>
      <c r="U722" s="31"/>
      <c r="V722" s="31"/>
    </row>
    <row r="723" spans="2:22" s="27" customFormat="1">
      <c r="B723" s="10"/>
      <c r="C723" s="10">
        <v>11</v>
      </c>
      <c r="D723" s="305"/>
      <c r="E723" s="305"/>
      <c r="F723" s="305"/>
      <c r="G723" s="305"/>
      <c r="H723" s="305"/>
      <c r="I723" s="305"/>
      <c r="J723" s="76"/>
      <c r="K723" s="593"/>
      <c r="L723" s="31"/>
      <c r="M723" s="31"/>
      <c r="N723" s="31"/>
      <c r="O723" s="31"/>
      <c r="P723" s="31"/>
      <c r="Q723" s="31"/>
      <c r="R723" s="31"/>
      <c r="S723" s="31"/>
      <c r="T723" s="31"/>
      <c r="U723" s="31"/>
      <c r="V723" s="31"/>
    </row>
    <row r="724" spans="2:22" s="27" customFormat="1">
      <c r="B724" s="10"/>
      <c r="C724" s="10">
        <v>12</v>
      </c>
      <c r="D724" s="305"/>
      <c r="E724" s="305"/>
      <c r="F724" s="305"/>
      <c r="G724" s="305"/>
      <c r="H724" s="305"/>
      <c r="I724" s="305"/>
      <c r="J724" s="76"/>
      <c r="K724" s="592"/>
      <c r="L724" s="31"/>
      <c r="M724" s="31"/>
      <c r="N724" s="31"/>
      <c r="O724" s="31"/>
      <c r="P724" s="31"/>
      <c r="Q724" s="31"/>
      <c r="R724" s="31"/>
      <c r="S724" s="31"/>
      <c r="T724" s="31"/>
      <c r="U724" s="31"/>
      <c r="V724" s="31"/>
    </row>
    <row r="725" spans="2:22" s="27" customFormat="1">
      <c r="B725" s="10"/>
      <c r="C725" s="10">
        <v>13</v>
      </c>
      <c r="D725" s="305"/>
      <c r="E725" s="305"/>
      <c r="F725" s="305"/>
      <c r="G725" s="305"/>
      <c r="H725" s="305"/>
      <c r="I725" s="305"/>
      <c r="J725" s="84"/>
      <c r="K725" s="592"/>
      <c r="L725" s="31"/>
      <c r="M725" s="31"/>
      <c r="N725" s="31"/>
      <c r="O725" s="31"/>
      <c r="P725" s="31"/>
      <c r="Q725" s="31"/>
      <c r="R725" s="31"/>
      <c r="S725" s="31"/>
      <c r="T725" s="31"/>
      <c r="U725" s="31"/>
      <c r="V725" s="31"/>
    </row>
    <row r="726" spans="2:22" s="27" customFormat="1">
      <c r="B726" s="10"/>
      <c r="C726" s="10">
        <v>14</v>
      </c>
      <c r="D726" s="305"/>
      <c r="E726" s="305"/>
      <c r="F726" s="305"/>
      <c r="G726" s="305"/>
      <c r="H726" s="305"/>
      <c r="I726" s="305"/>
      <c r="J726" s="84"/>
      <c r="K726" s="592"/>
      <c r="L726" s="31"/>
      <c r="M726" s="31"/>
      <c r="N726" s="31"/>
      <c r="O726" s="31"/>
      <c r="P726" s="31"/>
      <c r="Q726" s="31"/>
      <c r="R726" s="31"/>
      <c r="S726" s="31"/>
      <c r="T726" s="31"/>
      <c r="U726" s="31"/>
      <c r="V726" s="31"/>
    </row>
    <row r="727" spans="2:22" s="27" customFormat="1">
      <c r="B727" s="10"/>
      <c r="C727" s="10">
        <v>15</v>
      </c>
      <c r="D727" s="305"/>
      <c r="E727" s="305"/>
      <c r="F727" s="305"/>
      <c r="G727" s="305"/>
      <c r="H727" s="305"/>
      <c r="I727" s="305"/>
      <c r="J727" s="76"/>
      <c r="K727" s="593"/>
      <c r="L727" s="31"/>
      <c r="M727" s="31"/>
      <c r="N727" s="31"/>
      <c r="O727" s="31"/>
      <c r="P727" s="31"/>
      <c r="Q727" s="31"/>
      <c r="R727" s="31"/>
      <c r="S727" s="31"/>
      <c r="T727" s="31"/>
      <c r="U727" s="31"/>
      <c r="V727" s="31"/>
    </row>
    <row r="728" spans="2:22" s="27" customFormat="1">
      <c r="B728" s="10"/>
      <c r="C728" s="10">
        <v>16</v>
      </c>
      <c r="D728" s="305"/>
      <c r="E728" s="305"/>
      <c r="F728" s="305"/>
      <c r="G728" s="305"/>
      <c r="H728" s="305"/>
      <c r="I728" s="305"/>
      <c r="J728" s="76"/>
      <c r="K728" s="592"/>
      <c r="L728" s="31"/>
      <c r="M728" s="31"/>
      <c r="N728" s="31"/>
      <c r="O728" s="31"/>
      <c r="P728" s="31"/>
      <c r="Q728" s="31"/>
      <c r="R728" s="31"/>
      <c r="S728" s="31"/>
      <c r="T728" s="31"/>
      <c r="U728" s="31"/>
      <c r="V728" s="31"/>
    </row>
    <row r="729" spans="2:22" s="27" customFormat="1">
      <c r="B729" s="10"/>
      <c r="C729" s="10">
        <v>17</v>
      </c>
      <c r="D729" s="305"/>
      <c r="E729" s="305"/>
      <c r="F729" s="305"/>
      <c r="G729" s="305"/>
      <c r="H729" s="305"/>
      <c r="I729" s="305"/>
      <c r="J729" s="84"/>
      <c r="K729" s="592"/>
      <c r="L729" s="31"/>
      <c r="M729" s="31"/>
      <c r="N729" s="31"/>
      <c r="O729" s="31"/>
      <c r="P729" s="31"/>
      <c r="Q729" s="31"/>
      <c r="R729" s="31"/>
      <c r="S729" s="31"/>
      <c r="T729" s="31"/>
      <c r="U729" s="31"/>
      <c r="V729" s="31"/>
    </row>
    <row r="730" spans="2:22" s="27" customFormat="1">
      <c r="B730" s="10"/>
      <c r="C730" s="10">
        <v>18</v>
      </c>
      <c r="D730" s="305"/>
      <c r="E730" s="305"/>
      <c r="F730" s="305"/>
      <c r="G730" s="305"/>
      <c r="H730" s="305"/>
      <c r="I730" s="305"/>
      <c r="J730" s="84"/>
      <c r="K730" s="592"/>
      <c r="L730" s="31"/>
      <c r="M730" s="31"/>
      <c r="N730" s="31"/>
      <c r="O730" s="31"/>
      <c r="P730" s="31"/>
      <c r="Q730" s="31"/>
      <c r="R730" s="31"/>
      <c r="S730" s="31"/>
      <c r="T730" s="31"/>
      <c r="U730" s="31"/>
      <c r="V730" s="31"/>
    </row>
    <row r="731" spans="2:22" s="27" customFormat="1">
      <c r="B731" s="10"/>
      <c r="C731" s="10">
        <v>19</v>
      </c>
      <c r="D731" s="305"/>
      <c r="E731" s="305"/>
      <c r="F731" s="305"/>
      <c r="G731" s="305"/>
      <c r="H731" s="305"/>
      <c r="I731" s="305"/>
      <c r="J731" s="76"/>
      <c r="K731" s="593"/>
      <c r="L731" s="31"/>
      <c r="M731" s="31"/>
      <c r="N731" s="31"/>
      <c r="O731" s="31"/>
      <c r="P731" s="31"/>
      <c r="Q731" s="31"/>
      <c r="R731" s="31"/>
      <c r="S731" s="31"/>
      <c r="T731" s="31"/>
      <c r="U731" s="31"/>
      <c r="V731" s="31"/>
    </row>
    <row r="732" spans="2:22" s="27" customFormat="1">
      <c r="B732" s="10"/>
      <c r="C732" s="10">
        <v>20</v>
      </c>
      <c r="D732" s="305"/>
      <c r="E732" s="305"/>
      <c r="F732" s="305"/>
      <c r="G732" s="305"/>
      <c r="H732" s="305"/>
      <c r="I732" s="305"/>
      <c r="J732" s="76"/>
      <c r="K732" s="592"/>
      <c r="L732" s="31"/>
      <c r="M732" s="31"/>
      <c r="N732" s="31"/>
      <c r="O732" s="31"/>
      <c r="P732" s="31"/>
      <c r="Q732" s="31"/>
      <c r="R732" s="31"/>
      <c r="S732" s="31"/>
      <c r="T732" s="31"/>
      <c r="U732" s="31"/>
      <c r="V732" s="31"/>
    </row>
    <row r="733" spans="2:22" s="27" customFormat="1">
      <c r="B733" s="10"/>
      <c r="C733" s="10">
        <v>21</v>
      </c>
      <c r="D733" s="305"/>
      <c r="E733" s="305"/>
      <c r="F733" s="305"/>
      <c r="G733" s="305"/>
      <c r="H733" s="305"/>
      <c r="I733" s="305"/>
      <c r="J733" s="84"/>
      <c r="K733" s="592"/>
      <c r="L733" s="31"/>
      <c r="M733" s="31"/>
      <c r="N733" s="31"/>
      <c r="O733" s="31"/>
      <c r="P733" s="31"/>
      <c r="Q733" s="31"/>
      <c r="R733" s="31"/>
      <c r="S733" s="31"/>
      <c r="T733" s="31"/>
      <c r="U733" s="31"/>
      <c r="V733" s="31"/>
    </row>
    <row r="734" spans="2:22" s="27" customFormat="1">
      <c r="B734" s="10"/>
      <c r="C734" s="10">
        <v>22</v>
      </c>
      <c r="D734" s="305"/>
      <c r="E734" s="305"/>
      <c r="F734" s="305"/>
      <c r="G734" s="305"/>
      <c r="H734" s="305"/>
      <c r="I734" s="305"/>
      <c r="J734" s="594"/>
      <c r="K734" s="592"/>
      <c r="L734" s="31"/>
      <c r="M734" s="31"/>
      <c r="N734" s="31"/>
      <c r="O734" s="31"/>
      <c r="P734" s="31"/>
      <c r="Q734" s="31"/>
      <c r="R734" s="31"/>
      <c r="S734" s="31"/>
      <c r="T734" s="31"/>
      <c r="U734" s="31"/>
      <c r="V734" s="31"/>
    </row>
    <row r="735" spans="2:22" s="27" customFormat="1">
      <c r="B735" s="10">
        <v>34</v>
      </c>
      <c r="C735" s="10">
        <v>1</v>
      </c>
      <c r="D735" s="305"/>
      <c r="E735" s="305"/>
      <c r="F735" s="305"/>
      <c r="G735" s="305"/>
      <c r="H735" s="305"/>
      <c r="I735" s="305"/>
      <c r="J735" s="76"/>
      <c r="K735" s="588"/>
      <c r="L735" s="31"/>
      <c r="M735" s="31"/>
      <c r="N735" s="31"/>
      <c r="O735" s="31"/>
      <c r="P735" s="31"/>
      <c r="Q735" s="31"/>
      <c r="R735" s="31"/>
      <c r="S735" s="31"/>
      <c r="T735" s="31"/>
      <c r="U735" s="31"/>
      <c r="V735" s="31"/>
    </row>
    <row r="736" spans="2:22" s="27" customFormat="1">
      <c r="B736" s="10"/>
      <c r="C736" s="10">
        <v>2</v>
      </c>
      <c r="D736" s="305"/>
      <c r="E736" s="305"/>
      <c r="F736" s="305"/>
      <c r="G736" s="305"/>
      <c r="H736" s="305"/>
      <c r="I736" s="305"/>
      <c r="J736" s="76"/>
      <c r="K736" s="588"/>
      <c r="L736" s="31"/>
      <c r="M736" s="31"/>
      <c r="N736" s="31"/>
      <c r="O736" s="31"/>
      <c r="P736" s="31"/>
      <c r="Q736" s="31"/>
      <c r="R736" s="31"/>
      <c r="S736" s="31"/>
      <c r="T736" s="31"/>
      <c r="U736" s="31"/>
      <c r="V736" s="31"/>
    </row>
    <row r="737" spans="2:34" s="27" customFormat="1">
      <c r="B737" s="10"/>
      <c r="C737" s="10">
        <v>3</v>
      </c>
      <c r="D737" s="305"/>
      <c r="E737" s="305"/>
      <c r="F737" s="305"/>
      <c r="G737" s="305"/>
      <c r="H737" s="305"/>
      <c r="I737" s="305"/>
      <c r="J737" s="76"/>
      <c r="K737" s="588"/>
      <c r="L737" s="31"/>
      <c r="M737" s="31"/>
      <c r="N737" s="31"/>
      <c r="O737" s="31"/>
      <c r="P737" s="31"/>
      <c r="Q737" s="31"/>
      <c r="R737" s="31"/>
      <c r="S737" s="31"/>
      <c r="T737" s="31"/>
      <c r="U737" s="31"/>
      <c r="V737" s="31"/>
    </row>
    <row r="738" spans="2:34">
      <c r="B738" s="10"/>
      <c r="C738" s="10">
        <v>4</v>
      </c>
      <c r="D738" s="305"/>
      <c r="E738" s="305"/>
      <c r="F738" s="305"/>
      <c r="G738" s="305"/>
      <c r="H738" s="305"/>
      <c r="J738" s="76"/>
      <c r="K738" s="169"/>
      <c r="L738" s="305"/>
      <c r="M738" s="305"/>
      <c r="N738" s="305"/>
      <c r="W738" s="306"/>
      <c r="X738" s="306"/>
      <c r="Y738" s="306"/>
      <c r="Z738" s="306"/>
      <c r="AA738" s="306"/>
      <c r="AB738" s="306"/>
      <c r="AC738" s="306"/>
      <c r="AD738" s="306"/>
      <c r="AE738" s="306"/>
      <c r="AF738" s="306"/>
      <c r="AG738" s="306"/>
      <c r="AH738" s="306"/>
    </row>
    <row r="739" spans="2:34" s="27" customFormat="1">
      <c r="B739" s="10"/>
      <c r="C739" s="10">
        <v>5</v>
      </c>
      <c r="D739" s="305"/>
      <c r="E739" s="305"/>
      <c r="F739" s="305"/>
      <c r="G739" s="305"/>
      <c r="H739" s="305"/>
      <c r="I739" s="305"/>
      <c r="J739" s="84"/>
      <c r="K739" s="592"/>
      <c r="L739" s="31"/>
      <c r="M739" s="31"/>
      <c r="N739" s="31"/>
      <c r="O739" s="31"/>
      <c r="P739" s="31"/>
      <c r="Q739" s="31"/>
      <c r="R739" s="31"/>
      <c r="S739" s="31"/>
      <c r="T739" s="31"/>
      <c r="U739" s="31"/>
      <c r="V739" s="31"/>
    </row>
    <row r="740" spans="2:34" s="27" customFormat="1">
      <c r="B740" s="10"/>
      <c r="C740" s="10">
        <v>6</v>
      </c>
      <c r="D740" s="305"/>
      <c r="E740" s="305"/>
      <c r="F740" s="305"/>
      <c r="G740" s="305"/>
      <c r="H740" s="305"/>
      <c r="I740" s="305"/>
      <c r="J740" s="84"/>
      <c r="K740" s="592"/>
      <c r="L740" s="31"/>
      <c r="M740" s="31"/>
      <c r="N740" s="31"/>
      <c r="O740" s="31"/>
      <c r="P740" s="31"/>
      <c r="Q740" s="31"/>
      <c r="R740" s="31"/>
      <c r="S740" s="31"/>
      <c r="T740" s="31"/>
      <c r="U740" s="31"/>
      <c r="V740" s="31"/>
    </row>
    <row r="741" spans="2:34" s="27" customFormat="1">
      <c r="B741" s="10"/>
      <c r="C741" s="10">
        <v>7</v>
      </c>
      <c r="D741" s="305"/>
      <c r="E741" s="305"/>
      <c r="F741" s="305"/>
      <c r="G741" s="305"/>
      <c r="H741" s="305"/>
      <c r="I741" s="305"/>
      <c r="J741" s="76"/>
      <c r="K741" s="593"/>
      <c r="L741" s="31"/>
      <c r="M741" s="31"/>
      <c r="N741" s="31"/>
      <c r="O741" s="31"/>
      <c r="P741" s="31"/>
      <c r="Q741" s="31"/>
      <c r="R741" s="31"/>
      <c r="S741" s="31"/>
      <c r="T741" s="31"/>
      <c r="U741" s="31"/>
      <c r="V741" s="31"/>
    </row>
    <row r="742" spans="2:34" s="27" customFormat="1">
      <c r="B742" s="10"/>
      <c r="C742" s="10">
        <v>8</v>
      </c>
      <c r="D742" s="305"/>
      <c r="E742" s="305"/>
      <c r="F742" s="305"/>
      <c r="G742" s="305"/>
      <c r="H742" s="305"/>
      <c r="I742" s="305"/>
      <c r="J742" s="76"/>
      <c r="K742" s="592"/>
      <c r="L742" s="31"/>
      <c r="M742" s="31"/>
      <c r="N742" s="31"/>
      <c r="O742" s="31"/>
      <c r="P742" s="31"/>
      <c r="Q742" s="31"/>
      <c r="R742" s="31"/>
      <c r="S742" s="31"/>
      <c r="T742" s="31"/>
      <c r="U742" s="31"/>
      <c r="V742" s="31"/>
    </row>
    <row r="743" spans="2:34" s="27" customFormat="1">
      <c r="B743" s="10"/>
      <c r="C743" s="10">
        <v>9</v>
      </c>
      <c r="D743" s="305"/>
      <c r="E743" s="305"/>
      <c r="F743" s="305"/>
      <c r="G743" s="305"/>
      <c r="H743" s="305"/>
      <c r="I743" s="305"/>
      <c r="J743" s="84"/>
      <c r="K743" s="592"/>
      <c r="L743" s="31"/>
      <c r="M743" s="31"/>
      <c r="N743" s="31"/>
      <c r="O743" s="31"/>
      <c r="P743" s="31"/>
      <c r="Q743" s="31"/>
      <c r="R743" s="31"/>
      <c r="S743" s="31"/>
      <c r="T743" s="31"/>
      <c r="U743" s="31"/>
      <c r="V743" s="31"/>
    </row>
    <row r="744" spans="2:34" s="27" customFormat="1">
      <c r="B744" s="10"/>
      <c r="C744" s="10">
        <v>10</v>
      </c>
      <c r="D744" s="305"/>
      <c r="E744" s="305"/>
      <c r="F744" s="305"/>
      <c r="G744" s="305"/>
      <c r="H744" s="305"/>
      <c r="I744" s="305"/>
      <c r="J744" s="84"/>
      <c r="K744" s="592"/>
      <c r="L744" s="31"/>
      <c r="M744" s="31"/>
      <c r="N744" s="31"/>
      <c r="O744" s="31"/>
      <c r="P744" s="31"/>
      <c r="Q744" s="31"/>
      <c r="R744" s="31"/>
      <c r="S744" s="31"/>
      <c r="T744" s="31"/>
      <c r="U744" s="31"/>
      <c r="V744" s="31"/>
    </row>
    <row r="745" spans="2:34" s="27" customFormat="1">
      <c r="B745" s="10"/>
      <c r="C745" s="10">
        <v>11</v>
      </c>
      <c r="D745" s="305"/>
      <c r="E745" s="305"/>
      <c r="F745" s="305"/>
      <c r="G745" s="305"/>
      <c r="H745" s="305"/>
      <c r="I745" s="305"/>
      <c r="J745" s="76"/>
      <c r="K745" s="593"/>
      <c r="L745" s="31"/>
      <c r="M745" s="31"/>
      <c r="N745" s="31"/>
      <c r="O745" s="31"/>
      <c r="P745" s="31"/>
      <c r="Q745" s="31"/>
      <c r="R745" s="31"/>
      <c r="S745" s="31"/>
      <c r="T745" s="31"/>
      <c r="U745" s="31"/>
      <c r="V745" s="31"/>
    </row>
    <row r="746" spans="2:34" s="27" customFormat="1">
      <c r="B746" s="10"/>
      <c r="C746" s="10">
        <v>12</v>
      </c>
      <c r="D746" s="305"/>
      <c r="E746" s="305"/>
      <c r="F746" s="305"/>
      <c r="G746" s="305"/>
      <c r="H746" s="305"/>
      <c r="I746" s="305"/>
      <c r="J746" s="76"/>
      <c r="K746" s="592"/>
      <c r="L746" s="31"/>
      <c r="M746" s="31"/>
      <c r="N746" s="31"/>
      <c r="O746" s="31"/>
      <c r="P746" s="31"/>
      <c r="Q746" s="31"/>
      <c r="R746" s="31"/>
      <c r="S746" s="31"/>
      <c r="T746" s="31"/>
      <c r="U746" s="31"/>
      <c r="V746" s="31"/>
    </row>
    <row r="747" spans="2:34" s="27" customFormat="1">
      <c r="B747" s="10"/>
      <c r="C747" s="10">
        <v>13</v>
      </c>
      <c r="D747" s="305"/>
      <c r="E747" s="305"/>
      <c r="F747" s="305"/>
      <c r="G747" s="305"/>
      <c r="H747" s="305"/>
      <c r="I747" s="305"/>
      <c r="J747" s="84"/>
      <c r="K747" s="592"/>
      <c r="L747" s="31"/>
      <c r="M747" s="31"/>
      <c r="N747" s="31"/>
      <c r="O747" s="31"/>
      <c r="P747" s="31"/>
      <c r="Q747" s="31"/>
      <c r="R747" s="31"/>
      <c r="S747" s="31"/>
      <c r="T747" s="31"/>
      <c r="U747" s="31"/>
      <c r="V747" s="31"/>
    </row>
    <row r="748" spans="2:34" s="27" customFormat="1">
      <c r="B748" s="10"/>
      <c r="C748" s="10">
        <v>14</v>
      </c>
      <c r="D748" s="305"/>
      <c r="E748" s="305"/>
      <c r="F748" s="305"/>
      <c r="G748" s="305"/>
      <c r="H748" s="305"/>
      <c r="I748" s="305"/>
      <c r="J748" s="84"/>
      <c r="K748" s="592"/>
      <c r="L748" s="31"/>
      <c r="M748" s="31"/>
      <c r="N748" s="31"/>
      <c r="O748" s="31"/>
      <c r="P748" s="31"/>
      <c r="Q748" s="31"/>
      <c r="R748" s="31"/>
      <c r="S748" s="31"/>
      <c r="T748" s="31"/>
      <c r="U748" s="31"/>
      <c r="V748" s="31"/>
    </row>
    <row r="749" spans="2:34" s="27" customFormat="1">
      <c r="B749" s="10"/>
      <c r="C749" s="10">
        <v>15</v>
      </c>
      <c r="D749" s="305"/>
      <c r="E749" s="305"/>
      <c r="F749" s="305"/>
      <c r="G749" s="305"/>
      <c r="H749" s="305"/>
      <c r="I749" s="305"/>
      <c r="J749" s="76"/>
      <c r="K749" s="593"/>
      <c r="L749" s="31"/>
      <c r="M749" s="31"/>
      <c r="N749" s="31"/>
      <c r="O749" s="31"/>
      <c r="P749" s="31"/>
      <c r="Q749" s="31"/>
      <c r="R749" s="31"/>
      <c r="S749" s="31"/>
      <c r="T749" s="31"/>
      <c r="U749" s="31"/>
      <c r="V749" s="31"/>
    </row>
    <row r="750" spans="2:34" s="27" customFormat="1">
      <c r="B750" s="10"/>
      <c r="C750" s="10">
        <v>16</v>
      </c>
      <c r="D750" s="305"/>
      <c r="E750" s="305"/>
      <c r="F750" s="305"/>
      <c r="G750" s="305"/>
      <c r="H750" s="305"/>
      <c r="I750" s="305"/>
      <c r="J750" s="76"/>
      <c r="K750" s="592"/>
      <c r="L750" s="31"/>
      <c r="M750" s="31"/>
      <c r="N750" s="31"/>
      <c r="O750" s="31"/>
      <c r="P750" s="31"/>
      <c r="Q750" s="31"/>
      <c r="R750" s="31"/>
      <c r="S750" s="31"/>
      <c r="T750" s="31"/>
      <c r="U750" s="31"/>
      <c r="V750" s="31"/>
    </row>
    <row r="751" spans="2:34" s="27" customFormat="1">
      <c r="B751" s="10"/>
      <c r="C751" s="10">
        <v>17</v>
      </c>
      <c r="D751" s="305"/>
      <c r="E751" s="305"/>
      <c r="F751" s="305"/>
      <c r="G751" s="305"/>
      <c r="H751" s="305"/>
      <c r="I751" s="305"/>
      <c r="J751" s="84"/>
      <c r="K751" s="592"/>
      <c r="L751" s="31"/>
      <c r="M751" s="31"/>
      <c r="N751" s="31"/>
      <c r="O751" s="31"/>
      <c r="P751" s="31"/>
      <c r="Q751" s="31"/>
      <c r="R751" s="31"/>
      <c r="S751" s="31"/>
      <c r="T751" s="31"/>
      <c r="U751" s="31"/>
      <c r="V751" s="31"/>
    </row>
    <row r="752" spans="2:34" s="27" customFormat="1">
      <c r="B752" s="10"/>
      <c r="C752" s="10">
        <v>18</v>
      </c>
      <c r="D752" s="305"/>
      <c r="E752" s="305"/>
      <c r="F752" s="305"/>
      <c r="G752" s="305"/>
      <c r="H752" s="305"/>
      <c r="I752" s="305"/>
      <c r="J752" s="84"/>
      <c r="K752" s="592"/>
      <c r="L752" s="31"/>
      <c r="M752" s="31"/>
      <c r="N752" s="31"/>
      <c r="O752" s="31"/>
      <c r="P752" s="31"/>
      <c r="Q752" s="31"/>
      <c r="R752" s="31"/>
      <c r="S752" s="31"/>
      <c r="T752" s="31"/>
      <c r="U752" s="31"/>
      <c r="V752" s="31"/>
    </row>
    <row r="753" spans="2:34" s="27" customFormat="1">
      <c r="B753" s="10"/>
      <c r="C753" s="10">
        <v>19</v>
      </c>
      <c r="D753" s="305"/>
      <c r="E753" s="305"/>
      <c r="F753" s="305"/>
      <c r="G753" s="305"/>
      <c r="H753" s="305"/>
      <c r="I753" s="305"/>
      <c r="J753" s="76"/>
      <c r="K753" s="593"/>
      <c r="L753" s="31"/>
      <c r="M753" s="31"/>
      <c r="N753" s="31"/>
      <c r="O753" s="31"/>
      <c r="P753" s="31"/>
      <c r="Q753" s="31"/>
      <c r="R753" s="31"/>
      <c r="S753" s="31"/>
      <c r="T753" s="31"/>
      <c r="U753" s="31"/>
      <c r="V753" s="31"/>
    </row>
    <row r="754" spans="2:34" s="27" customFormat="1">
      <c r="B754" s="10"/>
      <c r="C754" s="10">
        <v>20</v>
      </c>
      <c r="D754" s="305"/>
      <c r="E754" s="305"/>
      <c r="F754" s="305"/>
      <c r="G754" s="305"/>
      <c r="H754" s="305"/>
      <c r="I754" s="305"/>
      <c r="J754" s="76"/>
      <c r="K754" s="592"/>
      <c r="L754" s="31"/>
      <c r="M754" s="31"/>
      <c r="N754" s="31"/>
      <c r="O754" s="31"/>
      <c r="P754" s="31"/>
      <c r="Q754" s="31"/>
      <c r="R754" s="31"/>
      <c r="S754" s="31"/>
      <c r="T754" s="31"/>
      <c r="U754" s="31"/>
      <c r="V754" s="31"/>
    </row>
    <row r="755" spans="2:34" s="27" customFormat="1">
      <c r="B755" s="10"/>
      <c r="C755" s="10">
        <v>21</v>
      </c>
      <c r="D755" s="305"/>
      <c r="E755" s="305"/>
      <c r="F755" s="305"/>
      <c r="G755" s="305"/>
      <c r="H755" s="305"/>
      <c r="I755" s="305"/>
      <c r="J755" s="84"/>
      <c r="K755" s="592"/>
      <c r="L755" s="31"/>
      <c r="M755" s="31"/>
      <c r="N755" s="31"/>
      <c r="O755" s="31"/>
      <c r="P755" s="31"/>
      <c r="Q755" s="31"/>
      <c r="R755" s="31"/>
      <c r="S755" s="31"/>
      <c r="T755" s="31"/>
      <c r="U755" s="31"/>
      <c r="V755" s="31"/>
    </row>
    <row r="756" spans="2:34" s="27" customFormat="1">
      <c r="B756" s="10"/>
      <c r="C756" s="10">
        <v>22</v>
      </c>
      <c r="D756" s="305"/>
      <c r="E756" s="305"/>
      <c r="F756" s="305"/>
      <c r="G756" s="305"/>
      <c r="H756" s="305"/>
      <c r="I756" s="305"/>
      <c r="J756" s="594"/>
      <c r="K756" s="592"/>
      <c r="L756" s="31"/>
      <c r="M756" s="31"/>
      <c r="N756" s="31"/>
      <c r="O756" s="31"/>
      <c r="P756" s="31"/>
      <c r="Q756" s="31"/>
      <c r="R756" s="31"/>
      <c r="S756" s="31"/>
      <c r="T756" s="31"/>
      <c r="U756" s="31"/>
      <c r="V756" s="31"/>
    </row>
    <row r="757" spans="2:34" s="27" customFormat="1">
      <c r="B757" s="10">
        <v>35</v>
      </c>
      <c r="C757" s="10">
        <v>1</v>
      </c>
      <c r="D757" s="305"/>
      <c r="E757" s="305"/>
      <c r="F757" s="305"/>
      <c r="G757" s="305"/>
      <c r="H757" s="305"/>
      <c r="I757" s="305"/>
      <c r="J757" s="76"/>
      <c r="K757" s="588"/>
      <c r="L757" s="31"/>
      <c r="M757" s="31"/>
      <c r="N757" s="31"/>
      <c r="O757" s="31"/>
      <c r="P757" s="31"/>
      <c r="Q757" s="31"/>
      <c r="R757" s="31"/>
      <c r="S757" s="31"/>
      <c r="T757" s="31"/>
      <c r="U757" s="31"/>
      <c r="V757" s="31"/>
    </row>
    <row r="758" spans="2:34" s="27" customFormat="1">
      <c r="B758" s="10"/>
      <c r="C758" s="10">
        <v>2</v>
      </c>
      <c r="D758" s="305"/>
      <c r="E758" s="305"/>
      <c r="F758" s="305"/>
      <c r="G758" s="305"/>
      <c r="H758" s="305"/>
      <c r="I758" s="305"/>
      <c r="J758" s="76"/>
      <c r="K758" s="588"/>
      <c r="L758" s="31"/>
      <c r="M758" s="31"/>
      <c r="N758" s="31"/>
      <c r="O758" s="31"/>
      <c r="P758" s="31"/>
      <c r="Q758" s="31"/>
      <c r="R758" s="31"/>
      <c r="S758" s="31"/>
      <c r="T758" s="31"/>
      <c r="U758" s="31"/>
      <c r="V758" s="31"/>
    </row>
    <row r="759" spans="2:34" s="27" customFormat="1">
      <c r="B759" s="10"/>
      <c r="C759" s="10">
        <v>3</v>
      </c>
      <c r="D759" s="305"/>
      <c r="E759" s="305"/>
      <c r="F759" s="305"/>
      <c r="G759" s="305"/>
      <c r="H759" s="305"/>
      <c r="I759" s="305"/>
      <c r="J759" s="76"/>
      <c r="K759" s="588"/>
      <c r="L759" s="31"/>
      <c r="M759" s="31"/>
      <c r="N759" s="31"/>
      <c r="O759" s="31"/>
      <c r="P759" s="31"/>
      <c r="Q759" s="31"/>
      <c r="R759" s="31"/>
      <c r="S759" s="31"/>
      <c r="T759" s="31"/>
      <c r="U759" s="31"/>
      <c r="V759" s="31"/>
    </row>
    <row r="760" spans="2:34">
      <c r="B760" s="10"/>
      <c r="C760" s="10">
        <v>4</v>
      </c>
      <c r="D760" s="305"/>
      <c r="E760" s="305"/>
      <c r="F760" s="305"/>
      <c r="G760" s="305"/>
      <c r="H760" s="305"/>
      <c r="J760" s="76"/>
      <c r="K760" s="169"/>
      <c r="L760" s="305"/>
      <c r="M760" s="305"/>
      <c r="N760" s="305"/>
      <c r="W760" s="306"/>
      <c r="X760" s="306"/>
      <c r="Y760" s="306"/>
      <c r="Z760" s="306"/>
      <c r="AA760" s="306"/>
      <c r="AB760" s="306"/>
      <c r="AC760" s="306"/>
      <c r="AD760" s="306"/>
      <c r="AE760" s="306"/>
      <c r="AF760" s="306"/>
      <c r="AG760" s="306"/>
      <c r="AH760" s="306"/>
    </row>
    <row r="761" spans="2:34" s="27" customFormat="1">
      <c r="B761" s="10"/>
      <c r="C761" s="10">
        <v>5</v>
      </c>
      <c r="D761" s="305"/>
      <c r="E761" s="305"/>
      <c r="F761" s="305"/>
      <c r="G761" s="305"/>
      <c r="H761" s="305"/>
      <c r="I761" s="305"/>
      <c r="J761" s="84"/>
      <c r="K761" s="592"/>
      <c r="L761" s="31"/>
      <c r="M761" s="31"/>
      <c r="N761" s="31"/>
      <c r="O761" s="31"/>
      <c r="P761" s="31"/>
      <c r="Q761" s="31"/>
      <c r="R761" s="31"/>
      <c r="S761" s="31"/>
      <c r="T761" s="31"/>
      <c r="U761" s="31"/>
      <c r="V761" s="31"/>
    </row>
    <row r="762" spans="2:34" s="27" customFormat="1">
      <c r="B762" s="10"/>
      <c r="C762" s="10">
        <v>6</v>
      </c>
      <c r="D762" s="305"/>
      <c r="E762" s="305"/>
      <c r="F762" s="305"/>
      <c r="G762" s="305"/>
      <c r="H762" s="305"/>
      <c r="I762" s="305"/>
      <c r="J762" s="84"/>
      <c r="K762" s="592"/>
      <c r="L762" s="31"/>
      <c r="M762" s="31"/>
      <c r="N762" s="31"/>
      <c r="O762" s="31"/>
      <c r="P762" s="31"/>
      <c r="Q762" s="31"/>
      <c r="R762" s="31"/>
      <c r="S762" s="31"/>
      <c r="T762" s="31"/>
      <c r="U762" s="31"/>
      <c r="V762" s="31"/>
    </row>
    <row r="763" spans="2:34" s="27" customFormat="1">
      <c r="B763" s="10"/>
      <c r="C763" s="10">
        <v>7</v>
      </c>
      <c r="D763" s="305"/>
      <c r="E763" s="305"/>
      <c r="F763" s="305"/>
      <c r="G763" s="305"/>
      <c r="H763" s="305"/>
      <c r="I763" s="305"/>
      <c r="J763" s="76"/>
      <c r="K763" s="593"/>
      <c r="L763" s="31"/>
      <c r="M763" s="31"/>
      <c r="N763" s="31"/>
      <c r="O763" s="31"/>
      <c r="P763" s="31"/>
      <c r="Q763" s="31"/>
      <c r="R763" s="31"/>
      <c r="S763" s="31"/>
      <c r="T763" s="31"/>
      <c r="U763" s="31"/>
      <c r="V763" s="31"/>
    </row>
    <row r="764" spans="2:34" s="27" customFormat="1">
      <c r="B764" s="10"/>
      <c r="C764" s="10">
        <v>8</v>
      </c>
      <c r="D764" s="305"/>
      <c r="E764" s="305"/>
      <c r="F764" s="305"/>
      <c r="G764" s="305"/>
      <c r="H764" s="305"/>
      <c r="I764" s="305"/>
      <c r="J764" s="76"/>
      <c r="K764" s="592"/>
      <c r="L764" s="31"/>
      <c r="M764" s="31"/>
      <c r="N764" s="31"/>
      <c r="O764" s="31"/>
      <c r="P764" s="31"/>
      <c r="Q764" s="31"/>
      <c r="R764" s="31"/>
      <c r="S764" s="31"/>
      <c r="T764" s="31"/>
      <c r="U764" s="31"/>
      <c r="V764" s="31"/>
    </row>
    <row r="765" spans="2:34" s="27" customFormat="1">
      <c r="B765" s="10"/>
      <c r="C765" s="10">
        <v>9</v>
      </c>
      <c r="D765" s="305"/>
      <c r="E765" s="305"/>
      <c r="F765" s="305"/>
      <c r="G765" s="305"/>
      <c r="H765" s="305"/>
      <c r="I765" s="305"/>
      <c r="J765" s="84"/>
      <c r="K765" s="592"/>
      <c r="L765" s="31"/>
      <c r="M765" s="31"/>
      <c r="N765" s="31"/>
      <c r="O765" s="31"/>
      <c r="P765" s="31"/>
      <c r="Q765" s="31"/>
      <c r="R765" s="31"/>
      <c r="S765" s="31"/>
      <c r="T765" s="31"/>
      <c r="U765" s="31"/>
      <c r="V765" s="31"/>
    </row>
    <row r="766" spans="2:34" s="27" customFormat="1">
      <c r="B766" s="10"/>
      <c r="C766" s="10">
        <v>10</v>
      </c>
      <c r="D766" s="305"/>
      <c r="E766" s="305"/>
      <c r="F766" s="305"/>
      <c r="G766" s="305"/>
      <c r="H766" s="305"/>
      <c r="I766" s="305"/>
      <c r="J766" s="84"/>
      <c r="K766" s="592"/>
      <c r="L766" s="31"/>
      <c r="M766" s="31"/>
      <c r="N766" s="31"/>
      <c r="O766" s="31"/>
      <c r="P766" s="31"/>
      <c r="Q766" s="31"/>
      <c r="R766" s="31"/>
      <c r="S766" s="31"/>
      <c r="T766" s="31"/>
      <c r="U766" s="31"/>
      <c r="V766" s="31"/>
    </row>
    <row r="767" spans="2:34" s="27" customFormat="1">
      <c r="B767" s="10"/>
      <c r="C767" s="10">
        <v>11</v>
      </c>
      <c r="D767" s="305"/>
      <c r="E767" s="305"/>
      <c r="F767" s="305"/>
      <c r="G767" s="305"/>
      <c r="H767" s="305"/>
      <c r="I767" s="305"/>
      <c r="J767" s="76"/>
      <c r="K767" s="593"/>
      <c r="L767" s="31"/>
      <c r="M767" s="31"/>
      <c r="N767" s="31"/>
      <c r="O767" s="31"/>
      <c r="P767" s="31"/>
      <c r="Q767" s="31"/>
      <c r="R767" s="31"/>
      <c r="S767" s="31"/>
      <c r="T767" s="31"/>
      <c r="U767" s="31"/>
      <c r="V767" s="31"/>
    </row>
    <row r="768" spans="2:34" s="27" customFormat="1">
      <c r="B768" s="10"/>
      <c r="C768" s="10">
        <v>12</v>
      </c>
      <c r="D768" s="305"/>
      <c r="E768" s="305"/>
      <c r="F768" s="305"/>
      <c r="G768" s="305"/>
      <c r="H768" s="305"/>
      <c r="I768" s="305"/>
      <c r="J768" s="76"/>
      <c r="K768" s="592"/>
      <c r="L768" s="31"/>
      <c r="M768" s="31"/>
      <c r="N768" s="31"/>
      <c r="O768" s="31"/>
      <c r="P768" s="31"/>
      <c r="Q768" s="31"/>
      <c r="R768" s="31"/>
      <c r="S768" s="31"/>
      <c r="T768" s="31"/>
      <c r="U768" s="31"/>
      <c r="V768" s="31"/>
    </row>
    <row r="769" spans="2:34" s="27" customFormat="1">
      <c r="B769" s="10"/>
      <c r="C769" s="10">
        <v>13</v>
      </c>
      <c r="D769" s="305"/>
      <c r="E769" s="305"/>
      <c r="F769" s="305"/>
      <c r="G769" s="305"/>
      <c r="H769" s="305"/>
      <c r="I769" s="305"/>
      <c r="J769" s="84"/>
      <c r="K769" s="592"/>
      <c r="L769" s="31"/>
      <c r="M769" s="31"/>
      <c r="N769" s="31"/>
      <c r="O769" s="31"/>
      <c r="P769" s="31"/>
      <c r="Q769" s="31"/>
      <c r="R769" s="31"/>
      <c r="S769" s="31"/>
      <c r="T769" s="31"/>
      <c r="U769" s="31"/>
      <c r="V769" s="31"/>
    </row>
    <row r="770" spans="2:34" s="27" customFormat="1">
      <c r="B770" s="10"/>
      <c r="C770" s="10">
        <v>14</v>
      </c>
      <c r="D770" s="305"/>
      <c r="E770" s="305"/>
      <c r="F770" s="305"/>
      <c r="G770" s="305"/>
      <c r="H770" s="305"/>
      <c r="I770" s="305"/>
      <c r="J770" s="84"/>
      <c r="K770" s="592"/>
      <c r="L770" s="31"/>
      <c r="M770" s="31"/>
      <c r="N770" s="31"/>
      <c r="O770" s="31"/>
      <c r="P770" s="31"/>
      <c r="Q770" s="31"/>
      <c r="R770" s="31"/>
      <c r="S770" s="31"/>
      <c r="T770" s="31"/>
      <c r="U770" s="31"/>
      <c r="V770" s="31"/>
    </row>
    <row r="771" spans="2:34" s="27" customFormat="1">
      <c r="B771" s="10"/>
      <c r="C771" s="10">
        <v>15</v>
      </c>
      <c r="D771" s="305"/>
      <c r="E771" s="305"/>
      <c r="F771" s="305"/>
      <c r="G771" s="305"/>
      <c r="H771" s="305"/>
      <c r="I771" s="305"/>
      <c r="J771" s="76"/>
      <c r="K771" s="593"/>
      <c r="L771" s="31"/>
      <c r="M771" s="31"/>
      <c r="N771" s="31"/>
      <c r="O771" s="31"/>
      <c r="P771" s="31"/>
      <c r="Q771" s="31"/>
      <c r="R771" s="31"/>
      <c r="S771" s="31"/>
      <c r="T771" s="31"/>
      <c r="U771" s="31"/>
      <c r="V771" s="31"/>
    </row>
    <row r="772" spans="2:34" s="27" customFormat="1">
      <c r="B772" s="10"/>
      <c r="C772" s="10">
        <v>16</v>
      </c>
      <c r="D772" s="305"/>
      <c r="E772" s="305"/>
      <c r="F772" s="305"/>
      <c r="G772" s="305"/>
      <c r="H772" s="305"/>
      <c r="I772" s="305"/>
      <c r="J772" s="76"/>
      <c r="K772" s="592"/>
      <c r="L772" s="31"/>
      <c r="M772" s="31"/>
      <c r="N772" s="31"/>
      <c r="O772" s="31"/>
      <c r="P772" s="31"/>
      <c r="Q772" s="31"/>
      <c r="R772" s="31"/>
      <c r="S772" s="31"/>
      <c r="T772" s="31"/>
      <c r="U772" s="31"/>
      <c r="V772" s="31"/>
    </row>
    <row r="773" spans="2:34" s="27" customFormat="1">
      <c r="B773" s="10"/>
      <c r="C773" s="10">
        <v>17</v>
      </c>
      <c r="D773" s="305"/>
      <c r="E773" s="305"/>
      <c r="F773" s="305"/>
      <c r="G773" s="305"/>
      <c r="H773" s="305"/>
      <c r="I773" s="305"/>
      <c r="J773" s="84"/>
      <c r="K773" s="592"/>
      <c r="L773" s="31"/>
      <c r="M773" s="31"/>
      <c r="N773" s="31"/>
      <c r="O773" s="31"/>
      <c r="P773" s="31"/>
      <c r="Q773" s="31"/>
      <c r="R773" s="31"/>
      <c r="S773" s="31"/>
      <c r="T773" s="31"/>
      <c r="U773" s="31"/>
      <c r="V773" s="31"/>
    </row>
    <row r="774" spans="2:34" s="27" customFormat="1">
      <c r="B774" s="10"/>
      <c r="C774" s="10">
        <v>18</v>
      </c>
      <c r="D774" s="305"/>
      <c r="E774" s="305"/>
      <c r="F774" s="305"/>
      <c r="G774" s="305"/>
      <c r="H774" s="305"/>
      <c r="I774" s="305"/>
      <c r="J774" s="84"/>
      <c r="K774" s="592"/>
      <c r="L774" s="31"/>
      <c r="M774" s="31"/>
      <c r="N774" s="31"/>
      <c r="O774" s="31"/>
      <c r="P774" s="31"/>
      <c r="Q774" s="31"/>
      <c r="R774" s="31"/>
      <c r="S774" s="31"/>
      <c r="T774" s="31"/>
      <c r="U774" s="31"/>
      <c r="V774" s="31"/>
    </row>
    <row r="775" spans="2:34" s="27" customFormat="1">
      <c r="B775" s="10"/>
      <c r="C775" s="10">
        <v>19</v>
      </c>
      <c r="D775" s="305"/>
      <c r="E775" s="305"/>
      <c r="F775" s="305"/>
      <c r="G775" s="305"/>
      <c r="H775" s="305"/>
      <c r="I775" s="305"/>
      <c r="J775" s="76"/>
      <c r="K775" s="593"/>
      <c r="L775" s="31"/>
      <c r="M775" s="31"/>
      <c r="N775" s="31"/>
      <c r="O775" s="31"/>
      <c r="P775" s="31"/>
      <c r="Q775" s="31"/>
      <c r="R775" s="31"/>
      <c r="S775" s="31"/>
      <c r="T775" s="31"/>
      <c r="U775" s="31"/>
      <c r="V775" s="31"/>
    </row>
    <row r="776" spans="2:34" s="27" customFormat="1">
      <c r="B776" s="10"/>
      <c r="C776" s="10">
        <v>20</v>
      </c>
      <c r="D776" s="305"/>
      <c r="E776" s="305"/>
      <c r="F776" s="305"/>
      <c r="G776" s="305"/>
      <c r="H776" s="305"/>
      <c r="I776" s="305"/>
      <c r="J776" s="76"/>
      <c r="K776" s="592"/>
      <c r="L776" s="31"/>
      <c r="M776" s="31"/>
      <c r="N776" s="31"/>
      <c r="O776" s="31"/>
      <c r="P776" s="31"/>
      <c r="Q776" s="31"/>
      <c r="R776" s="31"/>
      <c r="S776" s="31"/>
      <c r="T776" s="31"/>
      <c r="U776" s="31"/>
      <c r="V776" s="31"/>
    </row>
    <row r="777" spans="2:34" s="27" customFormat="1">
      <c r="B777" s="10"/>
      <c r="C777" s="10">
        <v>21</v>
      </c>
      <c r="D777" s="305"/>
      <c r="E777" s="305"/>
      <c r="F777" s="305"/>
      <c r="G777" s="305"/>
      <c r="H777" s="305"/>
      <c r="I777" s="305"/>
      <c r="J777" s="84"/>
      <c r="K777" s="592"/>
      <c r="L777" s="31"/>
      <c r="M777" s="31"/>
      <c r="N777" s="31"/>
      <c r="O777" s="31"/>
      <c r="P777" s="31"/>
      <c r="Q777" s="31"/>
      <c r="R777" s="31"/>
      <c r="S777" s="31"/>
      <c r="T777" s="31"/>
      <c r="U777" s="31"/>
      <c r="V777" s="31"/>
    </row>
    <row r="778" spans="2:34" s="27" customFormat="1">
      <c r="B778" s="10"/>
      <c r="C778" s="10">
        <v>22</v>
      </c>
      <c r="D778" s="305"/>
      <c r="E778" s="305"/>
      <c r="F778" s="305"/>
      <c r="G778" s="305"/>
      <c r="H778" s="305"/>
      <c r="I778" s="305"/>
      <c r="J778" s="594"/>
      <c r="K778" s="592"/>
      <c r="L778" s="31"/>
      <c r="M778" s="31"/>
      <c r="N778" s="31"/>
      <c r="O778" s="31"/>
      <c r="P778" s="31"/>
      <c r="Q778" s="31"/>
      <c r="R778" s="31"/>
      <c r="S778" s="31"/>
      <c r="T778" s="31"/>
      <c r="U778" s="31"/>
      <c r="V778" s="31"/>
    </row>
    <row r="779" spans="2:34" s="27" customFormat="1">
      <c r="B779" s="10">
        <v>36</v>
      </c>
      <c r="C779" s="10">
        <v>1</v>
      </c>
      <c r="D779" s="305"/>
      <c r="E779" s="305"/>
      <c r="F779" s="305"/>
      <c r="G779" s="305"/>
      <c r="H779" s="305"/>
      <c r="I779" s="305"/>
      <c r="J779" s="76"/>
      <c r="K779" s="588"/>
      <c r="L779" s="31"/>
      <c r="M779" s="31"/>
      <c r="N779" s="31"/>
      <c r="O779" s="31"/>
      <c r="P779" s="31"/>
      <c r="Q779" s="31"/>
      <c r="R779" s="31"/>
      <c r="S779" s="31"/>
      <c r="T779" s="31"/>
      <c r="U779" s="31"/>
      <c r="V779" s="31"/>
    </row>
    <row r="780" spans="2:34" s="27" customFormat="1">
      <c r="B780" s="10"/>
      <c r="C780" s="10">
        <v>2</v>
      </c>
      <c r="D780" s="305"/>
      <c r="E780" s="305"/>
      <c r="F780" s="305"/>
      <c r="G780" s="305"/>
      <c r="H780" s="305"/>
      <c r="I780" s="305"/>
      <c r="J780" s="76"/>
      <c r="K780" s="588"/>
      <c r="L780" s="31"/>
      <c r="M780" s="31"/>
      <c r="N780" s="31"/>
      <c r="O780" s="31"/>
      <c r="P780" s="31"/>
      <c r="Q780" s="31"/>
      <c r="R780" s="31"/>
      <c r="S780" s="31"/>
      <c r="T780" s="31"/>
      <c r="U780" s="31"/>
      <c r="V780" s="31"/>
    </row>
    <row r="781" spans="2:34" s="27" customFormat="1">
      <c r="B781" s="10"/>
      <c r="C781" s="10">
        <v>3</v>
      </c>
      <c r="D781" s="305"/>
      <c r="E781" s="305"/>
      <c r="F781" s="305"/>
      <c r="G781" s="305"/>
      <c r="H781" s="305"/>
      <c r="I781" s="305"/>
      <c r="J781" s="76"/>
      <c r="K781" s="588"/>
      <c r="L781" s="31"/>
      <c r="M781" s="31"/>
      <c r="N781" s="31"/>
      <c r="O781" s="31"/>
      <c r="P781" s="31"/>
      <c r="Q781" s="31"/>
      <c r="R781" s="31"/>
      <c r="S781" s="31"/>
      <c r="T781" s="31"/>
      <c r="U781" s="31"/>
      <c r="V781" s="31"/>
    </row>
    <row r="782" spans="2:34">
      <c r="B782" s="10"/>
      <c r="C782" s="10">
        <v>4</v>
      </c>
      <c r="D782" s="305"/>
      <c r="E782" s="305"/>
      <c r="F782" s="305"/>
      <c r="G782" s="305"/>
      <c r="H782" s="305"/>
      <c r="J782" s="76"/>
      <c r="K782" s="169"/>
      <c r="L782" s="305"/>
      <c r="M782" s="305"/>
      <c r="N782" s="305"/>
      <c r="W782" s="306"/>
      <c r="X782" s="306"/>
      <c r="Y782" s="306"/>
      <c r="Z782" s="306"/>
      <c r="AA782" s="306"/>
      <c r="AB782" s="306"/>
      <c r="AC782" s="306"/>
      <c r="AD782" s="306"/>
      <c r="AE782" s="306"/>
      <c r="AF782" s="306"/>
      <c r="AG782" s="306"/>
      <c r="AH782" s="306"/>
    </row>
    <row r="783" spans="2:34" s="27" customFormat="1">
      <c r="B783" s="10"/>
      <c r="C783" s="10">
        <v>5</v>
      </c>
      <c r="D783" s="305"/>
      <c r="E783" s="305"/>
      <c r="F783" s="305"/>
      <c r="G783" s="305"/>
      <c r="H783" s="305"/>
      <c r="I783" s="305"/>
      <c r="J783" s="84"/>
      <c r="K783" s="592"/>
      <c r="L783" s="31"/>
      <c r="M783" s="31"/>
      <c r="N783" s="31"/>
      <c r="O783" s="31"/>
      <c r="P783" s="31"/>
      <c r="Q783" s="31"/>
      <c r="R783" s="31"/>
      <c r="S783" s="31"/>
      <c r="T783" s="31"/>
      <c r="U783" s="31"/>
      <c r="V783" s="31"/>
    </row>
    <row r="784" spans="2:34" s="27" customFormat="1">
      <c r="B784" s="10"/>
      <c r="C784" s="10">
        <v>6</v>
      </c>
      <c r="D784" s="305"/>
      <c r="E784" s="305"/>
      <c r="F784" s="305"/>
      <c r="G784" s="305"/>
      <c r="H784" s="305"/>
      <c r="I784" s="305"/>
      <c r="J784" s="84"/>
      <c r="K784" s="592"/>
      <c r="L784" s="31"/>
      <c r="M784" s="31"/>
      <c r="N784" s="31"/>
      <c r="O784" s="31"/>
      <c r="P784" s="31"/>
      <c r="Q784" s="31"/>
      <c r="R784" s="31"/>
      <c r="S784" s="31"/>
      <c r="T784" s="31"/>
      <c r="U784" s="31"/>
      <c r="V784" s="31"/>
    </row>
    <row r="785" spans="2:22" s="27" customFormat="1">
      <c r="B785" s="10"/>
      <c r="C785" s="10">
        <v>7</v>
      </c>
      <c r="D785" s="305"/>
      <c r="E785" s="305"/>
      <c r="F785" s="305"/>
      <c r="G785" s="305"/>
      <c r="H785" s="305"/>
      <c r="I785" s="305"/>
      <c r="J785" s="76"/>
      <c r="K785" s="593"/>
      <c r="L785" s="31"/>
      <c r="M785" s="31"/>
      <c r="N785" s="31"/>
      <c r="O785" s="31"/>
      <c r="P785" s="31"/>
      <c r="Q785" s="31"/>
      <c r="R785" s="31"/>
      <c r="S785" s="31"/>
      <c r="T785" s="31"/>
      <c r="U785" s="31"/>
      <c r="V785" s="31"/>
    </row>
    <row r="786" spans="2:22" s="27" customFormat="1">
      <c r="B786" s="10"/>
      <c r="C786" s="10">
        <v>8</v>
      </c>
      <c r="D786" s="305"/>
      <c r="E786" s="305"/>
      <c r="F786" s="305"/>
      <c r="G786" s="305"/>
      <c r="H786" s="305"/>
      <c r="I786" s="305"/>
      <c r="J786" s="76"/>
      <c r="K786" s="592"/>
      <c r="L786" s="31"/>
      <c r="M786" s="31"/>
      <c r="N786" s="31"/>
      <c r="O786" s="31"/>
      <c r="P786" s="31"/>
      <c r="Q786" s="31"/>
      <c r="R786" s="31"/>
      <c r="S786" s="31"/>
      <c r="T786" s="31"/>
      <c r="U786" s="31"/>
      <c r="V786" s="31"/>
    </row>
    <row r="787" spans="2:22" s="27" customFormat="1">
      <c r="B787" s="10"/>
      <c r="C787" s="10">
        <v>9</v>
      </c>
      <c r="D787" s="305"/>
      <c r="E787" s="305"/>
      <c r="F787" s="305"/>
      <c r="G787" s="305"/>
      <c r="H787" s="305"/>
      <c r="I787" s="305"/>
      <c r="J787" s="84"/>
      <c r="K787" s="592"/>
      <c r="L787" s="31"/>
      <c r="M787" s="31"/>
      <c r="N787" s="31"/>
      <c r="O787" s="31"/>
      <c r="P787" s="31"/>
      <c r="Q787" s="31"/>
      <c r="R787" s="31"/>
      <c r="S787" s="31"/>
      <c r="T787" s="31"/>
      <c r="U787" s="31"/>
      <c r="V787" s="31"/>
    </row>
    <row r="788" spans="2:22" s="27" customFormat="1">
      <c r="B788" s="10"/>
      <c r="C788" s="10">
        <v>10</v>
      </c>
      <c r="D788" s="305"/>
      <c r="E788" s="305"/>
      <c r="F788" s="305"/>
      <c r="G788" s="305"/>
      <c r="H788" s="305"/>
      <c r="I788" s="305"/>
      <c r="J788" s="84"/>
      <c r="K788" s="592"/>
      <c r="L788" s="31"/>
      <c r="M788" s="31"/>
      <c r="N788" s="31"/>
      <c r="O788" s="31"/>
      <c r="P788" s="31"/>
      <c r="Q788" s="31"/>
      <c r="R788" s="31"/>
      <c r="S788" s="31"/>
      <c r="T788" s="31"/>
      <c r="U788" s="31"/>
      <c r="V788" s="31"/>
    </row>
    <row r="789" spans="2:22" s="27" customFormat="1">
      <c r="B789" s="10"/>
      <c r="C789" s="10">
        <v>11</v>
      </c>
      <c r="D789" s="305"/>
      <c r="E789" s="305"/>
      <c r="F789" s="305"/>
      <c r="G789" s="305"/>
      <c r="H789" s="305"/>
      <c r="I789" s="305"/>
      <c r="J789" s="76"/>
      <c r="K789" s="593"/>
      <c r="L789" s="31"/>
      <c r="M789" s="31"/>
      <c r="N789" s="31"/>
      <c r="O789" s="31"/>
      <c r="P789" s="31"/>
      <c r="Q789" s="31"/>
      <c r="R789" s="31"/>
      <c r="S789" s="31"/>
      <c r="T789" s="31"/>
      <c r="U789" s="31"/>
      <c r="V789" s="31"/>
    </row>
    <row r="790" spans="2:22" s="27" customFormat="1">
      <c r="B790" s="10"/>
      <c r="C790" s="10">
        <v>12</v>
      </c>
      <c r="D790" s="305"/>
      <c r="E790" s="305"/>
      <c r="F790" s="305"/>
      <c r="G790" s="305"/>
      <c r="H790" s="305"/>
      <c r="I790" s="305"/>
      <c r="J790" s="76"/>
      <c r="K790" s="592"/>
      <c r="L790" s="31"/>
      <c r="M790" s="31"/>
      <c r="N790" s="31"/>
      <c r="O790" s="31"/>
      <c r="P790" s="31"/>
      <c r="Q790" s="31"/>
      <c r="R790" s="31"/>
      <c r="S790" s="31"/>
      <c r="T790" s="31"/>
      <c r="U790" s="31"/>
      <c r="V790" s="31"/>
    </row>
    <row r="791" spans="2:22" s="27" customFormat="1">
      <c r="B791" s="10"/>
      <c r="C791" s="10">
        <v>13</v>
      </c>
      <c r="D791" s="305"/>
      <c r="E791" s="305"/>
      <c r="F791" s="305"/>
      <c r="G791" s="305"/>
      <c r="H791" s="305"/>
      <c r="I791" s="305"/>
      <c r="J791" s="84"/>
      <c r="K791" s="592"/>
      <c r="L791" s="31"/>
      <c r="M791" s="31"/>
      <c r="N791" s="31"/>
      <c r="O791" s="31"/>
      <c r="P791" s="31"/>
      <c r="Q791" s="31"/>
      <c r="R791" s="31"/>
      <c r="S791" s="31"/>
      <c r="T791" s="31"/>
      <c r="U791" s="31"/>
      <c r="V791" s="31"/>
    </row>
    <row r="792" spans="2:22" s="27" customFormat="1">
      <c r="B792" s="10"/>
      <c r="C792" s="10">
        <v>14</v>
      </c>
      <c r="D792" s="305"/>
      <c r="E792" s="305"/>
      <c r="F792" s="305"/>
      <c r="G792" s="305"/>
      <c r="H792" s="305"/>
      <c r="I792" s="305"/>
      <c r="J792" s="84"/>
      <c r="K792" s="592"/>
      <c r="L792" s="31"/>
      <c r="M792" s="31"/>
      <c r="N792" s="31"/>
      <c r="O792" s="31"/>
      <c r="P792" s="31"/>
      <c r="Q792" s="31"/>
      <c r="R792" s="31"/>
      <c r="S792" s="31"/>
      <c r="T792" s="31"/>
      <c r="U792" s="31"/>
      <c r="V792" s="31"/>
    </row>
    <row r="793" spans="2:22" s="27" customFormat="1">
      <c r="B793" s="10"/>
      <c r="C793" s="10">
        <v>15</v>
      </c>
      <c r="D793" s="305"/>
      <c r="E793" s="305"/>
      <c r="F793" s="305"/>
      <c r="G793" s="305"/>
      <c r="H793" s="305"/>
      <c r="I793" s="305"/>
      <c r="J793" s="76"/>
      <c r="K793" s="593"/>
      <c r="L793" s="31"/>
      <c r="M793" s="31"/>
      <c r="N793" s="31"/>
      <c r="O793" s="31"/>
      <c r="P793" s="31"/>
      <c r="Q793" s="31"/>
      <c r="R793" s="31"/>
      <c r="S793" s="31"/>
      <c r="T793" s="31"/>
      <c r="U793" s="31"/>
      <c r="V793" s="31"/>
    </row>
    <row r="794" spans="2:22" s="27" customFormat="1">
      <c r="B794" s="10"/>
      <c r="C794" s="10">
        <v>16</v>
      </c>
      <c r="D794" s="305"/>
      <c r="E794" s="305"/>
      <c r="F794" s="305"/>
      <c r="G794" s="305"/>
      <c r="H794" s="305"/>
      <c r="I794" s="305"/>
      <c r="J794" s="76"/>
      <c r="K794" s="592"/>
      <c r="L794" s="31"/>
      <c r="M794" s="31"/>
      <c r="N794" s="31"/>
      <c r="O794" s="31"/>
      <c r="P794" s="31"/>
      <c r="Q794" s="31"/>
      <c r="R794" s="31"/>
      <c r="S794" s="31"/>
      <c r="T794" s="31"/>
      <c r="U794" s="31"/>
      <c r="V794" s="31"/>
    </row>
    <row r="795" spans="2:22" s="27" customFormat="1">
      <c r="B795" s="10"/>
      <c r="C795" s="10">
        <v>17</v>
      </c>
      <c r="D795" s="305"/>
      <c r="E795" s="305"/>
      <c r="F795" s="305"/>
      <c r="G795" s="305"/>
      <c r="H795" s="305"/>
      <c r="I795" s="305"/>
      <c r="J795" s="84"/>
      <c r="K795" s="592"/>
      <c r="L795" s="31"/>
      <c r="M795" s="31"/>
      <c r="N795" s="31"/>
      <c r="O795" s="31"/>
      <c r="P795" s="31"/>
      <c r="Q795" s="31"/>
      <c r="R795" s="31"/>
      <c r="S795" s="31"/>
      <c r="T795" s="31"/>
      <c r="U795" s="31"/>
      <c r="V795" s="31"/>
    </row>
    <row r="796" spans="2:22" s="27" customFormat="1">
      <c r="B796" s="10"/>
      <c r="C796" s="10">
        <v>18</v>
      </c>
      <c r="D796" s="305"/>
      <c r="E796" s="305"/>
      <c r="F796" s="305"/>
      <c r="G796" s="305"/>
      <c r="H796" s="305"/>
      <c r="I796" s="305"/>
      <c r="J796" s="84"/>
      <c r="K796" s="592"/>
      <c r="L796" s="31"/>
      <c r="M796" s="31"/>
      <c r="N796" s="31"/>
      <c r="O796" s="31"/>
      <c r="P796" s="31"/>
      <c r="Q796" s="31"/>
      <c r="R796" s="31"/>
      <c r="S796" s="31"/>
      <c r="T796" s="31"/>
      <c r="U796" s="31"/>
      <c r="V796" s="31"/>
    </row>
    <row r="797" spans="2:22" s="27" customFormat="1">
      <c r="B797" s="10"/>
      <c r="C797" s="10">
        <v>19</v>
      </c>
      <c r="D797" s="305"/>
      <c r="E797" s="305"/>
      <c r="F797" s="305"/>
      <c r="G797" s="305"/>
      <c r="H797" s="305"/>
      <c r="I797" s="305"/>
      <c r="J797" s="76"/>
      <c r="K797" s="593"/>
      <c r="L797" s="31"/>
      <c r="M797" s="31"/>
      <c r="N797" s="31"/>
      <c r="O797" s="31"/>
      <c r="P797" s="31"/>
      <c r="Q797" s="31"/>
      <c r="R797" s="31"/>
      <c r="S797" s="31"/>
      <c r="T797" s="31"/>
      <c r="U797" s="31"/>
      <c r="V797" s="31"/>
    </row>
    <row r="798" spans="2:22" s="27" customFormat="1">
      <c r="B798" s="10"/>
      <c r="C798" s="10">
        <v>20</v>
      </c>
      <c r="D798" s="305"/>
      <c r="E798" s="305"/>
      <c r="F798" s="305"/>
      <c r="G798" s="305"/>
      <c r="H798" s="305"/>
      <c r="I798" s="305"/>
      <c r="J798" s="76"/>
      <c r="K798" s="592"/>
      <c r="L798" s="31"/>
      <c r="M798" s="31"/>
      <c r="N798" s="31"/>
      <c r="O798" s="31"/>
      <c r="P798" s="31"/>
      <c r="Q798" s="31"/>
      <c r="R798" s="31"/>
      <c r="S798" s="31"/>
      <c r="T798" s="31"/>
      <c r="U798" s="31"/>
      <c r="V798" s="31"/>
    </row>
    <row r="799" spans="2:22" s="27" customFormat="1">
      <c r="B799" s="10"/>
      <c r="C799" s="10">
        <v>21</v>
      </c>
      <c r="D799" s="305"/>
      <c r="E799" s="305"/>
      <c r="F799" s="305"/>
      <c r="G799" s="305"/>
      <c r="H799" s="305"/>
      <c r="I799" s="305"/>
      <c r="J799" s="84"/>
      <c r="K799" s="592"/>
      <c r="L799" s="31"/>
      <c r="M799" s="31"/>
      <c r="N799" s="31"/>
      <c r="O799" s="31"/>
      <c r="P799" s="31"/>
      <c r="Q799" s="31"/>
      <c r="R799" s="31"/>
      <c r="S799" s="31"/>
      <c r="T799" s="31"/>
      <c r="U799" s="31"/>
      <c r="V799" s="31"/>
    </row>
    <row r="800" spans="2:22" s="27" customFormat="1">
      <c r="B800" s="10"/>
      <c r="C800" s="10">
        <v>22</v>
      </c>
      <c r="D800" s="305"/>
      <c r="E800" s="305"/>
      <c r="F800" s="305"/>
      <c r="G800" s="305"/>
      <c r="H800" s="305"/>
      <c r="I800" s="305"/>
      <c r="J800" s="594"/>
      <c r="K800" s="592"/>
      <c r="L800" s="31"/>
      <c r="M800" s="31"/>
      <c r="N800" s="31"/>
      <c r="O800" s="31"/>
      <c r="P800" s="31"/>
      <c r="Q800" s="31"/>
      <c r="R800" s="31"/>
      <c r="S800" s="31"/>
      <c r="T800" s="31"/>
      <c r="U800" s="31"/>
      <c r="V800" s="31"/>
    </row>
    <row r="801" spans="2:34" s="27" customFormat="1">
      <c r="B801" s="10">
        <v>37</v>
      </c>
      <c r="C801" s="10">
        <v>1</v>
      </c>
      <c r="D801" s="305"/>
      <c r="E801" s="305"/>
      <c r="F801" s="305"/>
      <c r="G801" s="305"/>
      <c r="H801" s="305"/>
      <c r="I801" s="305"/>
      <c r="J801" s="76"/>
      <c r="K801" s="588"/>
      <c r="L801" s="31"/>
      <c r="M801" s="31"/>
      <c r="N801" s="31"/>
      <c r="O801" s="31"/>
      <c r="P801" s="31"/>
      <c r="Q801" s="31"/>
      <c r="R801" s="31"/>
      <c r="S801" s="31"/>
      <c r="T801" s="31"/>
      <c r="U801" s="31"/>
      <c r="V801" s="31"/>
    </row>
    <row r="802" spans="2:34" s="27" customFormat="1">
      <c r="B802" s="10"/>
      <c r="C802" s="10">
        <v>2</v>
      </c>
      <c r="D802" s="305"/>
      <c r="E802" s="305"/>
      <c r="F802" s="305"/>
      <c r="G802" s="305"/>
      <c r="H802" s="305"/>
      <c r="I802" s="305"/>
      <c r="J802" s="76"/>
      <c r="K802" s="588"/>
      <c r="L802" s="31"/>
      <c r="M802" s="31"/>
      <c r="N802" s="31"/>
      <c r="O802" s="31"/>
      <c r="P802" s="31"/>
      <c r="Q802" s="31"/>
      <c r="R802" s="31"/>
      <c r="S802" s="31"/>
      <c r="T802" s="31"/>
      <c r="U802" s="31"/>
      <c r="V802" s="31"/>
    </row>
    <row r="803" spans="2:34" s="27" customFormat="1">
      <c r="B803" s="10"/>
      <c r="C803" s="10">
        <v>3</v>
      </c>
      <c r="D803" s="305"/>
      <c r="E803" s="305"/>
      <c r="F803" s="305"/>
      <c r="G803" s="305"/>
      <c r="H803" s="305"/>
      <c r="I803" s="305"/>
      <c r="J803" s="76"/>
      <c r="K803" s="588"/>
      <c r="L803" s="31"/>
      <c r="M803" s="31"/>
      <c r="N803" s="31"/>
      <c r="O803" s="31"/>
      <c r="P803" s="31"/>
      <c r="Q803" s="31"/>
      <c r="R803" s="31"/>
      <c r="S803" s="31"/>
      <c r="T803" s="31"/>
      <c r="U803" s="31"/>
      <c r="V803" s="31"/>
    </row>
    <row r="804" spans="2:34">
      <c r="B804" s="10"/>
      <c r="C804" s="10">
        <v>4</v>
      </c>
      <c r="D804" s="305"/>
      <c r="E804" s="305"/>
      <c r="F804" s="305"/>
      <c r="G804" s="305"/>
      <c r="H804" s="305"/>
      <c r="J804" s="76"/>
      <c r="K804" s="169"/>
      <c r="L804" s="305"/>
      <c r="M804" s="305"/>
      <c r="N804" s="305"/>
      <c r="W804" s="306"/>
      <c r="X804" s="306"/>
      <c r="Y804" s="306"/>
      <c r="Z804" s="306"/>
      <c r="AA804" s="306"/>
      <c r="AB804" s="306"/>
      <c r="AC804" s="306"/>
      <c r="AD804" s="306"/>
      <c r="AE804" s="306"/>
      <c r="AF804" s="306"/>
      <c r="AG804" s="306"/>
      <c r="AH804" s="306"/>
    </row>
    <row r="805" spans="2:34" s="27" customFormat="1">
      <c r="B805" s="10"/>
      <c r="C805" s="10">
        <v>5</v>
      </c>
      <c r="D805" s="305"/>
      <c r="E805" s="305"/>
      <c r="F805" s="305"/>
      <c r="G805" s="305"/>
      <c r="H805" s="305"/>
      <c r="I805" s="305"/>
      <c r="J805" s="84"/>
      <c r="K805" s="592"/>
      <c r="L805" s="31"/>
      <c r="M805" s="31"/>
      <c r="N805" s="31"/>
      <c r="O805" s="31"/>
      <c r="P805" s="31"/>
      <c r="Q805" s="31"/>
      <c r="R805" s="31"/>
      <c r="S805" s="31"/>
      <c r="T805" s="31"/>
      <c r="U805" s="31"/>
      <c r="V805" s="31"/>
    </row>
    <row r="806" spans="2:34" s="27" customFormat="1">
      <c r="B806" s="10"/>
      <c r="C806" s="10">
        <v>6</v>
      </c>
      <c r="D806" s="305"/>
      <c r="E806" s="305"/>
      <c r="F806" s="305"/>
      <c r="G806" s="305"/>
      <c r="H806" s="305"/>
      <c r="I806" s="305"/>
      <c r="J806" s="84"/>
      <c r="K806" s="592"/>
      <c r="L806" s="31"/>
      <c r="M806" s="31"/>
      <c r="N806" s="31"/>
      <c r="O806" s="31"/>
      <c r="P806" s="31"/>
      <c r="Q806" s="31"/>
      <c r="R806" s="31"/>
      <c r="S806" s="31"/>
      <c r="T806" s="31"/>
      <c r="U806" s="31"/>
      <c r="V806" s="31"/>
    </row>
    <row r="807" spans="2:34" s="27" customFormat="1">
      <c r="B807" s="10"/>
      <c r="C807" s="10">
        <v>7</v>
      </c>
      <c r="D807" s="305"/>
      <c r="E807" s="305"/>
      <c r="F807" s="305"/>
      <c r="G807" s="305"/>
      <c r="H807" s="305"/>
      <c r="I807" s="305"/>
      <c r="J807" s="76"/>
      <c r="K807" s="593"/>
      <c r="L807" s="31"/>
      <c r="M807" s="31"/>
      <c r="N807" s="31"/>
      <c r="O807" s="31"/>
      <c r="P807" s="31"/>
      <c r="Q807" s="31"/>
      <c r="R807" s="31"/>
      <c r="S807" s="31"/>
      <c r="T807" s="31"/>
      <c r="U807" s="31"/>
      <c r="V807" s="31"/>
    </row>
    <row r="808" spans="2:34" s="27" customFormat="1">
      <c r="B808" s="10"/>
      <c r="C808" s="10">
        <v>8</v>
      </c>
      <c r="D808" s="305"/>
      <c r="E808" s="305"/>
      <c r="F808" s="305"/>
      <c r="G808" s="305"/>
      <c r="H808" s="305"/>
      <c r="I808" s="305"/>
      <c r="J808" s="76"/>
      <c r="K808" s="592"/>
      <c r="L808" s="31"/>
      <c r="M808" s="31"/>
      <c r="N808" s="31"/>
      <c r="O808" s="31"/>
      <c r="P808" s="31"/>
      <c r="Q808" s="31"/>
      <c r="R808" s="31"/>
      <c r="S808" s="31"/>
      <c r="T808" s="31"/>
      <c r="U808" s="31"/>
      <c r="V808" s="31"/>
    </row>
    <row r="809" spans="2:34" s="27" customFormat="1">
      <c r="B809" s="10"/>
      <c r="C809" s="10">
        <v>9</v>
      </c>
      <c r="D809" s="305"/>
      <c r="E809" s="305"/>
      <c r="F809" s="305"/>
      <c r="G809" s="305"/>
      <c r="H809" s="305"/>
      <c r="I809" s="305"/>
      <c r="J809" s="84"/>
      <c r="K809" s="592"/>
      <c r="L809" s="31"/>
      <c r="M809" s="31"/>
      <c r="N809" s="31"/>
      <c r="O809" s="31"/>
      <c r="P809" s="31"/>
      <c r="Q809" s="31"/>
      <c r="R809" s="31"/>
      <c r="S809" s="31"/>
      <c r="T809" s="31"/>
      <c r="U809" s="31"/>
      <c r="V809" s="31"/>
    </row>
    <row r="810" spans="2:34" s="27" customFormat="1">
      <c r="B810" s="10"/>
      <c r="C810" s="10">
        <v>10</v>
      </c>
      <c r="D810" s="305"/>
      <c r="E810" s="305"/>
      <c r="F810" s="305"/>
      <c r="G810" s="305"/>
      <c r="H810" s="305"/>
      <c r="I810" s="305"/>
      <c r="J810" s="84"/>
      <c r="K810" s="592"/>
      <c r="L810" s="31"/>
      <c r="M810" s="31"/>
      <c r="N810" s="31"/>
      <c r="O810" s="31"/>
      <c r="P810" s="31"/>
      <c r="Q810" s="31"/>
      <c r="R810" s="31"/>
      <c r="S810" s="31"/>
      <c r="T810" s="31"/>
      <c r="U810" s="31"/>
      <c r="V810" s="31"/>
    </row>
    <row r="811" spans="2:34" s="27" customFormat="1">
      <c r="B811" s="10"/>
      <c r="C811" s="10">
        <v>11</v>
      </c>
      <c r="D811" s="305"/>
      <c r="E811" s="305"/>
      <c r="F811" s="305"/>
      <c r="G811" s="305"/>
      <c r="H811" s="305"/>
      <c r="I811" s="305"/>
      <c r="J811" s="76"/>
      <c r="K811" s="593"/>
      <c r="L811" s="31"/>
      <c r="M811" s="31"/>
      <c r="N811" s="31"/>
      <c r="O811" s="31"/>
      <c r="P811" s="31"/>
      <c r="Q811" s="31"/>
      <c r="R811" s="31"/>
      <c r="S811" s="31"/>
      <c r="T811" s="31"/>
      <c r="U811" s="31"/>
      <c r="V811" s="31"/>
    </row>
    <row r="812" spans="2:34" s="27" customFormat="1">
      <c r="B812" s="10"/>
      <c r="C812" s="10">
        <v>12</v>
      </c>
      <c r="D812" s="305"/>
      <c r="E812" s="305"/>
      <c r="F812" s="305"/>
      <c r="G812" s="305"/>
      <c r="H812" s="305"/>
      <c r="I812" s="305"/>
      <c r="J812" s="76"/>
      <c r="K812" s="592"/>
      <c r="L812" s="31"/>
      <c r="M812" s="31"/>
      <c r="N812" s="31"/>
      <c r="O812" s="31"/>
      <c r="P812" s="31"/>
      <c r="Q812" s="31"/>
      <c r="R812" s="31"/>
      <c r="S812" s="31"/>
      <c r="T812" s="31"/>
      <c r="U812" s="31"/>
      <c r="V812" s="31"/>
    </row>
    <row r="813" spans="2:34" s="27" customFormat="1">
      <c r="B813" s="10"/>
      <c r="C813" s="10">
        <v>13</v>
      </c>
      <c r="D813" s="305"/>
      <c r="E813" s="305"/>
      <c r="F813" s="305"/>
      <c r="G813" s="305"/>
      <c r="H813" s="305"/>
      <c r="I813" s="305"/>
      <c r="J813" s="84"/>
      <c r="K813" s="592"/>
      <c r="L813" s="31"/>
      <c r="M813" s="31"/>
      <c r="N813" s="31"/>
      <c r="O813" s="31"/>
      <c r="P813" s="31"/>
      <c r="Q813" s="31"/>
      <c r="R813" s="31"/>
      <c r="S813" s="31"/>
      <c r="T813" s="31"/>
      <c r="U813" s="31"/>
      <c r="V813" s="31"/>
    </row>
    <row r="814" spans="2:34" s="27" customFormat="1">
      <c r="B814" s="10"/>
      <c r="C814" s="10">
        <v>14</v>
      </c>
      <c r="D814" s="305"/>
      <c r="E814" s="305"/>
      <c r="F814" s="305"/>
      <c r="G814" s="305"/>
      <c r="H814" s="305"/>
      <c r="I814" s="305"/>
      <c r="J814" s="84"/>
      <c r="K814" s="592"/>
      <c r="L814" s="31"/>
      <c r="M814" s="31"/>
      <c r="N814" s="31"/>
      <c r="O814" s="31"/>
      <c r="P814" s="31"/>
      <c r="Q814" s="31"/>
      <c r="R814" s="31"/>
      <c r="S814" s="31"/>
      <c r="T814" s="31"/>
      <c r="U814" s="31"/>
      <c r="V814" s="31"/>
    </row>
    <row r="815" spans="2:34" s="27" customFormat="1">
      <c r="B815" s="10"/>
      <c r="C815" s="10">
        <v>15</v>
      </c>
      <c r="D815" s="305"/>
      <c r="E815" s="305"/>
      <c r="F815" s="305"/>
      <c r="G815" s="305"/>
      <c r="H815" s="305"/>
      <c r="I815" s="305"/>
      <c r="J815" s="76"/>
      <c r="K815" s="593"/>
      <c r="L815" s="31"/>
      <c r="M815" s="31"/>
      <c r="N815" s="31"/>
      <c r="O815" s="31"/>
      <c r="P815" s="31"/>
      <c r="Q815" s="31"/>
      <c r="R815" s="31"/>
      <c r="S815" s="31"/>
      <c r="T815" s="31"/>
      <c r="U815" s="31"/>
      <c r="V815" s="31"/>
    </row>
    <row r="816" spans="2:34" s="27" customFormat="1">
      <c r="B816" s="10"/>
      <c r="C816" s="10">
        <v>16</v>
      </c>
      <c r="D816" s="305"/>
      <c r="E816" s="305"/>
      <c r="F816" s="305"/>
      <c r="G816" s="305"/>
      <c r="H816" s="305"/>
      <c r="I816" s="305"/>
      <c r="J816" s="76"/>
      <c r="K816" s="592"/>
      <c r="L816" s="31"/>
      <c r="M816" s="31"/>
      <c r="N816" s="31"/>
      <c r="O816" s="31"/>
      <c r="P816" s="31"/>
      <c r="Q816" s="31"/>
      <c r="R816" s="31"/>
      <c r="S816" s="31"/>
      <c r="T816" s="31"/>
      <c r="U816" s="31"/>
      <c r="V816" s="31"/>
    </row>
    <row r="817" spans="2:34" s="27" customFormat="1">
      <c r="B817" s="10"/>
      <c r="C817" s="10">
        <v>17</v>
      </c>
      <c r="D817" s="305"/>
      <c r="E817" s="305"/>
      <c r="F817" s="305"/>
      <c r="G817" s="305"/>
      <c r="H817" s="305"/>
      <c r="I817" s="305"/>
      <c r="J817" s="84"/>
      <c r="K817" s="592"/>
      <c r="L817" s="31"/>
      <c r="M817" s="31"/>
      <c r="N817" s="31"/>
      <c r="O817" s="31"/>
      <c r="P817" s="31"/>
      <c r="Q817" s="31"/>
      <c r="R817" s="31"/>
      <c r="S817" s="31"/>
      <c r="T817" s="31"/>
      <c r="U817" s="31"/>
      <c r="V817" s="31"/>
    </row>
    <row r="818" spans="2:34" s="27" customFormat="1">
      <c r="B818" s="10"/>
      <c r="C818" s="10">
        <v>18</v>
      </c>
      <c r="D818" s="305"/>
      <c r="E818" s="305"/>
      <c r="F818" s="305"/>
      <c r="G818" s="305"/>
      <c r="H818" s="305"/>
      <c r="I818" s="305"/>
      <c r="J818" s="84"/>
      <c r="K818" s="592"/>
      <c r="L818" s="31"/>
      <c r="M818" s="31"/>
      <c r="N818" s="31"/>
      <c r="O818" s="31"/>
      <c r="P818" s="31"/>
      <c r="Q818" s="31"/>
      <c r="R818" s="31"/>
      <c r="S818" s="31"/>
      <c r="T818" s="31"/>
      <c r="U818" s="31"/>
      <c r="V818" s="31"/>
    </row>
    <row r="819" spans="2:34" s="27" customFormat="1">
      <c r="B819" s="10"/>
      <c r="C819" s="10">
        <v>19</v>
      </c>
      <c r="D819" s="305"/>
      <c r="E819" s="305"/>
      <c r="F819" s="305"/>
      <c r="G819" s="305"/>
      <c r="H819" s="305"/>
      <c r="I819" s="305"/>
      <c r="J819" s="76"/>
      <c r="K819" s="593"/>
      <c r="L819" s="31"/>
      <c r="M819" s="31"/>
      <c r="N819" s="31"/>
      <c r="O819" s="31"/>
      <c r="P819" s="31"/>
      <c r="Q819" s="31"/>
      <c r="R819" s="31"/>
      <c r="S819" s="31"/>
      <c r="T819" s="31"/>
      <c r="U819" s="31"/>
      <c r="V819" s="31"/>
    </row>
    <row r="820" spans="2:34" s="27" customFormat="1">
      <c r="B820" s="10"/>
      <c r="C820" s="10">
        <v>20</v>
      </c>
      <c r="D820" s="305"/>
      <c r="E820" s="305"/>
      <c r="F820" s="305"/>
      <c r="G820" s="305"/>
      <c r="H820" s="305"/>
      <c r="I820" s="305"/>
      <c r="J820" s="76"/>
      <c r="K820" s="592"/>
      <c r="L820" s="31"/>
      <c r="M820" s="31"/>
      <c r="N820" s="31"/>
      <c r="O820" s="31"/>
      <c r="P820" s="31"/>
      <c r="Q820" s="31"/>
      <c r="R820" s="31"/>
      <c r="S820" s="31"/>
      <c r="T820" s="31"/>
      <c r="U820" s="31"/>
      <c r="V820" s="31"/>
    </row>
    <row r="821" spans="2:34" s="27" customFormat="1">
      <c r="B821" s="10"/>
      <c r="C821" s="10">
        <v>21</v>
      </c>
      <c r="D821" s="305"/>
      <c r="E821" s="305"/>
      <c r="F821" s="305"/>
      <c r="G821" s="305"/>
      <c r="H821" s="305"/>
      <c r="I821" s="305"/>
      <c r="J821" s="84"/>
      <c r="K821" s="592"/>
      <c r="L821" s="31"/>
      <c r="M821" s="31"/>
      <c r="N821" s="31"/>
      <c r="O821" s="31"/>
      <c r="P821" s="31"/>
      <c r="Q821" s="31"/>
      <c r="R821" s="31"/>
      <c r="S821" s="31"/>
      <c r="T821" s="31"/>
      <c r="U821" s="31"/>
      <c r="V821" s="31"/>
    </row>
    <row r="822" spans="2:34" s="27" customFormat="1">
      <c r="B822" s="10"/>
      <c r="C822" s="10">
        <v>22</v>
      </c>
      <c r="D822" s="305"/>
      <c r="E822" s="305"/>
      <c r="F822" s="305"/>
      <c r="G822" s="305"/>
      <c r="H822" s="305"/>
      <c r="I822" s="305"/>
      <c r="J822" s="594"/>
      <c r="K822" s="592"/>
      <c r="L822" s="31"/>
      <c r="M822" s="31"/>
      <c r="N822" s="31"/>
      <c r="O822" s="31"/>
      <c r="P822" s="31"/>
      <c r="Q822" s="31"/>
      <c r="R822" s="31"/>
      <c r="S822" s="31"/>
      <c r="T822" s="31"/>
      <c r="U822" s="31"/>
      <c r="V822" s="31"/>
    </row>
    <row r="823" spans="2:34" s="27" customFormat="1">
      <c r="B823" s="10">
        <v>38</v>
      </c>
      <c r="C823" s="10">
        <v>1</v>
      </c>
      <c r="D823" s="305"/>
      <c r="E823" s="305"/>
      <c r="F823" s="305"/>
      <c r="G823" s="305"/>
      <c r="H823" s="305"/>
      <c r="I823" s="305"/>
      <c r="J823" s="76"/>
      <c r="K823" s="588"/>
      <c r="L823" s="31"/>
      <c r="M823" s="31"/>
      <c r="N823" s="31"/>
      <c r="O823" s="31"/>
      <c r="P823" s="31"/>
      <c r="Q823" s="31"/>
      <c r="R823" s="31"/>
      <c r="S823" s="31"/>
      <c r="T823" s="31"/>
      <c r="U823" s="31"/>
      <c r="V823" s="31"/>
    </row>
    <row r="824" spans="2:34" s="27" customFormat="1">
      <c r="B824" s="10"/>
      <c r="C824" s="10">
        <v>2</v>
      </c>
      <c r="D824" s="305"/>
      <c r="E824" s="305"/>
      <c r="F824" s="305"/>
      <c r="G824" s="305"/>
      <c r="H824" s="305"/>
      <c r="I824" s="305"/>
      <c r="J824" s="76"/>
      <c r="K824" s="588"/>
      <c r="L824" s="31"/>
      <c r="M824" s="31"/>
      <c r="N824" s="31"/>
      <c r="O824" s="31"/>
      <c r="P824" s="31"/>
      <c r="Q824" s="31"/>
      <c r="R824" s="31"/>
      <c r="S824" s="31"/>
      <c r="T824" s="31"/>
      <c r="U824" s="31"/>
      <c r="V824" s="31"/>
    </row>
    <row r="825" spans="2:34" s="27" customFormat="1">
      <c r="B825" s="10"/>
      <c r="C825" s="10">
        <v>3</v>
      </c>
      <c r="D825" s="305"/>
      <c r="E825" s="305"/>
      <c r="F825" s="305"/>
      <c r="G825" s="305"/>
      <c r="H825" s="305"/>
      <c r="I825" s="305"/>
      <c r="J825" s="76"/>
      <c r="K825" s="588"/>
      <c r="L825" s="31"/>
      <c r="M825" s="31"/>
      <c r="N825" s="31"/>
      <c r="O825" s="31"/>
      <c r="P825" s="31"/>
      <c r="Q825" s="31"/>
      <c r="R825" s="31"/>
      <c r="S825" s="31"/>
      <c r="T825" s="31"/>
      <c r="U825" s="31"/>
      <c r="V825" s="31"/>
    </row>
    <row r="826" spans="2:34">
      <c r="B826" s="10"/>
      <c r="C826" s="10">
        <v>4</v>
      </c>
      <c r="D826" s="305"/>
      <c r="E826" s="305"/>
      <c r="F826" s="305"/>
      <c r="G826" s="305"/>
      <c r="H826" s="305"/>
      <c r="J826" s="76"/>
      <c r="K826" s="169"/>
      <c r="L826" s="305"/>
      <c r="M826" s="305"/>
      <c r="N826" s="305"/>
      <c r="W826" s="306"/>
      <c r="X826" s="306"/>
      <c r="Y826" s="306"/>
      <c r="Z826" s="306"/>
      <c r="AA826" s="306"/>
      <c r="AB826" s="306"/>
      <c r="AC826" s="306"/>
      <c r="AD826" s="306"/>
      <c r="AE826" s="306"/>
      <c r="AF826" s="306"/>
      <c r="AG826" s="306"/>
      <c r="AH826" s="306"/>
    </row>
    <row r="827" spans="2:34" s="27" customFormat="1">
      <c r="B827" s="10"/>
      <c r="C827" s="10">
        <v>5</v>
      </c>
      <c r="D827" s="305"/>
      <c r="E827" s="305"/>
      <c r="F827" s="305"/>
      <c r="G827" s="305"/>
      <c r="H827" s="305"/>
      <c r="I827" s="305"/>
      <c r="J827" s="84"/>
      <c r="K827" s="592"/>
      <c r="L827" s="31"/>
      <c r="M827" s="31"/>
      <c r="N827" s="31"/>
      <c r="O827" s="31"/>
      <c r="P827" s="31"/>
      <c r="Q827" s="31"/>
      <c r="R827" s="31"/>
      <c r="S827" s="31"/>
      <c r="T827" s="31"/>
      <c r="U827" s="31"/>
      <c r="V827" s="31"/>
    </row>
    <row r="828" spans="2:34" s="27" customFormat="1">
      <c r="B828" s="10"/>
      <c r="C828" s="10">
        <v>6</v>
      </c>
      <c r="D828" s="305"/>
      <c r="E828" s="305"/>
      <c r="F828" s="305"/>
      <c r="G828" s="305"/>
      <c r="H828" s="305"/>
      <c r="I828" s="305"/>
      <c r="J828" s="84"/>
      <c r="K828" s="592"/>
      <c r="L828" s="31"/>
      <c r="M828" s="31"/>
      <c r="N828" s="31"/>
      <c r="O828" s="31"/>
      <c r="P828" s="31"/>
      <c r="Q828" s="31"/>
      <c r="R828" s="31"/>
      <c r="S828" s="31"/>
      <c r="T828" s="31"/>
      <c r="U828" s="31"/>
      <c r="V828" s="31"/>
    </row>
    <row r="829" spans="2:34" s="27" customFormat="1">
      <c r="B829" s="10"/>
      <c r="C829" s="10">
        <v>7</v>
      </c>
      <c r="D829" s="305"/>
      <c r="E829" s="305"/>
      <c r="F829" s="305"/>
      <c r="G829" s="305"/>
      <c r="H829" s="305"/>
      <c r="I829" s="305"/>
      <c r="J829" s="76"/>
      <c r="K829" s="593"/>
      <c r="L829" s="31"/>
      <c r="M829" s="31"/>
      <c r="N829" s="31"/>
      <c r="O829" s="31"/>
      <c r="P829" s="31"/>
      <c r="Q829" s="31"/>
      <c r="R829" s="31"/>
      <c r="S829" s="31"/>
      <c r="T829" s="31"/>
      <c r="U829" s="31"/>
      <c r="V829" s="31"/>
    </row>
    <row r="830" spans="2:34" s="27" customFormat="1">
      <c r="B830" s="10"/>
      <c r="C830" s="10">
        <v>8</v>
      </c>
      <c r="D830" s="305"/>
      <c r="E830" s="305"/>
      <c r="F830" s="305"/>
      <c r="G830" s="305"/>
      <c r="H830" s="305"/>
      <c r="I830" s="305"/>
      <c r="J830" s="76"/>
      <c r="K830" s="592"/>
      <c r="L830" s="31"/>
      <c r="M830" s="31"/>
      <c r="N830" s="31"/>
      <c r="O830" s="31"/>
      <c r="P830" s="31"/>
      <c r="Q830" s="31"/>
      <c r="R830" s="31"/>
      <c r="S830" s="31"/>
      <c r="T830" s="31"/>
      <c r="U830" s="31"/>
      <c r="V830" s="31"/>
    </row>
    <row r="831" spans="2:34" s="27" customFormat="1">
      <c r="B831" s="10"/>
      <c r="C831" s="10">
        <v>9</v>
      </c>
      <c r="D831" s="305"/>
      <c r="E831" s="305"/>
      <c r="F831" s="305"/>
      <c r="G831" s="305"/>
      <c r="H831" s="305"/>
      <c r="I831" s="305"/>
      <c r="J831" s="84"/>
      <c r="K831" s="592"/>
      <c r="L831" s="31"/>
      <c r="M831" s="31"/>
      <c r="N831" s="31"/>
      <c r="O831" s="31"/>
      <c r="P831" s="31"/>
      <c r="Q831" s="31"/>
      <c r="R831" s="31"/>
      <c r="S831" s="31"/>
      <c r="T831" s="31"/>
      <c r="U831" s="31"/>
      <c r="V831" s="31"/>
    </row>
    <row r="832" spans="2:34" s="27" customFormat="1">
      <c r="B832" s="10"/>
      <c r="C832" s="10">
        <v>10</v>
      </c>
      <c r="D832" s="305"/>
      <c r="E832" s="305"/>
      <c r="F832" s="305"/>
      <c r="G832" s="305"/>
      <c r="H832" s="305"/>
      <c r="I832" s="305"/>
      <c r="J832" s="84"/>
      <c r="K832" s="592"/>
      <c r="L832" s="31"/>
      <c r="M832" s="31"/>
      <c r="N832" s="31"/>
      <c r="O832" s="31"/>
      <c r="P832" s="31"/>
      <c r="Q832" s="31"/>
      <c r="R832" s="31"/>
      <c r="S832" s="31"/>
      <c r="T832" s="31"/>
      <c r="U832" s="31"/>
      <c r="V832" s="31"/>
    </row>
    <row r="833" spans="2:34" s="27" customFormat="1">
      <c r="B833" s="10"/>
      <c r="C833" s="10">
        <v>11</v>
      </c>
      <c r="D833" s="305"/>
      <c r="E833" s="305"/>
      <c r="F833" s="305"/>
      <c r="G833" s="305"/>
      <c r="H833" s="305"/>
      <c r="I833" s="305"/>
      <c r="J833" s="76"/>
      <c r="K833" s="593"/>
      <c r="L833" s="31"/>
      <c r="M833" s="31"/>
      <c r="N833" s="31"/>
      <c r="O833" s="31"/>
      <c r="P833" s="31"/>
      <c r="Q833" s="31"/>
      <c r="R833" s="31"/>
      <c r="S833" s="31"/>
      <c r="T833" s="31"/>
      <c r="U833" s="31"/>
      <c r="V833" s="31"/>
    </row>
    <row r="834" spans="2:34" s="27" customFormat="1">
      <c r="B834" s="10"/>
      <c r="C834" s="10">
        <v>12</v>
      </c>
      <c r="D834" s="305"/>
      <c r="E834" s="305"/>
      <c r="F834" s="305"/>
      <c r="G834" s="305"/>
      <c r="H834" s="305"/>
      <c r="I834" s="305"/>
      <c r="J834" s="76"/>
      <c r="K834" s="592"/>
      <c r="L834" s="31"/>
      <c r="M834" s="31"/>
      <c r="N834" s="31"/>
      <c r="O834" s="31"/>
      <c r="P834" s="31"/>
      <c r="Q834" s="31"/>
      <c r="R834" s="31"/>
      <c r="S834" s="31"/>
      <c r="T834" s="31"/>
      <c r="U834" s="31"/>
      <c r="V834" s="31"/>
    </row>
    <row r="835" spans="2:34" s="27" customFormat="1">
      <c r="B835" s="10"/>
      <c r="C835" s="10">
        <v>13</v>
      </c>
      <c r="D835" s="305"/>
      <c r="E835" s="305"/>
      <c r="F835" s="305"/>
      <c r="G835" s="305"/>
      <c r="H835" s="305"/>
      <c r="I835" s="305"/>
      <c r="J835" s="84"/>
      <c r="K835" s="592"/>
      <c r="L835" s="31"/>
      <c r="M835" s="31"/>
      <c r="N835" s="31"/>
      <c r="O835" s="31"/>
      <c r="P835" s="31"/>
      <c r="Q835" s="31"/>
      <c r="R835" s="31"/>
      <c r="S835" s="31"/>
      <c r="T835" s="31"/>
      <c r="U835" s="31"/>
      <c r="V835" s="31"/>
    </row>
    <row r="836" spans="2:34" s="27" customFormat="1">
      <c r="B836" s="10"/>
      <c r="C836" s="10">
        <v>14</v>
      </c>
      <c r="D836" s="305"/>
      <c r="E836" s="305"/>
      <c r="F836" s="305"/>
      <c r="G836" s="305"/>
      <c r="H836" s="305"/>
      <c r="I836" s="305"/>
      <c r="J836" s="84"/>
      <c r="K836" s="592"/>
      <c r="L836" s="31"/>
      <c r="M836" s="31"/>
      <c r="N836" s="31"/>
      <c r="O836" s="31"/>
      <c r="P836" s="31"/>
      <c r="Q836" s="31"/>
      <c r="R836" s="31"/>
      <c r="S836" s="31"/>
      <c r="T836" s="31"/>
      <c r="U836" s="31"/>
      <c r="V836" s="31"/>
    </row>
    <row r="837" spans="2:34" s="27" customFormat="1">
      <c r="B837" s="10"/>
      <c r="C837" s="10">
        <v>15</v>
      </c>
      <c r="D837" s="305"/>
      <c r="E837" s="305"/>
      <c r="F837" s="305"/>
      <c r="G837" s="305"/>
      <c r="H837" s="305"/>
      <c r="I837" s="305"/>
      <c r="J837" s="76"/>
      <c r="K837" s="593"/>
      <c r="L837" s="31"/>
      <c r="M837" s="31"/>
      <c r="N837" s="31"/>
      <c r="O837" s="31"/>
      <c r="P837" s="31"/>
      <c r="Q837" s="31"/>
      <c r="R837" s="31"/>
      <c r="S837" s="31"/>
      <c r="T837" s="31"/>
      <c r="U837" s="31"/>
      <c r="V837" s="31"/>
    </row>
    <row r="838" spans="2:34" s="27" customFormat="1">
      <c r="B838" s="10"/>
      <c r="C838" s="10">
        <v>16</v>
      </c>
      <c r="D838" s="305"/>
      <c r="E838" s="305"/>
      <c r="F838" s="305"/>
      <c r="G838" s="305"/>
      <c r="H838" s="305"/>
      <c r="I838" s="305"/>
      <c r="J838" s="76"/>
      <c r="K838" s="592"/>
      <c r="L838" s="31"/>
      <c r="M838" s="31"/>
      <c r="N838" s="31"/>
      <c r="O838" s="31"/>
      <c r="P838" s="31"/>
      <c r="Q838" s="31"/>
      <c r="R838" s="31"/>
      <c r="S838" s="31"/>
      <c r="T838" s="31"/>
      <c r="U838" s="31"/>
      <c r="V838" s="31"/>
    </row>
    <row r="839" spans="2:34" s="27" customFormat="1">
      <c r="B839" s="10"/>
      <c r="C839" s="10">
        <v>17</v>
      </c>
      <c r="D839" s="305"/>
      <c r="E839" s="305"/>
      <c r="F839" s="305"/>
      <c r="G839" s="305"/>
      <c r="H839" s="305"/>
      <c r="I839" s="305"/>
      <c r="J839" s="84"/>
      <c r="K839" s="592"/>
      <c r="L839" s="31"/>
      <c r="M839" s="31"/>
      <c r="N839" s="31"/>
      <c r="O839" s="31"/>
      <c r="P839" s="31"/>
      <c r="Q839" s="31"/>
      <c r="R839" s="31"/>
      <c r="S839" s="31"/>
      <c r="T839" s="31"/>
      <c r="U839" s="31"/>
      <c r="V839" s="31"/>
    </row>
    <row r="840" spans="2:34" s="27" customFormat="1">
      <c r="B840" s="10"/>
      <c r="C840" s="10">
        <v>18</v>
      </c>
      <c r="D840" s="305"/>
      <c r="E840" s="305"/>
      <c r="F840" s="305"/>
      <c r="G840" s="305"/>
      <c r="H840" s="305"/>
      <c r="I840" s="305"/>
      <c r="J840" s="84"/>
      <c r="K840" s="592"/>
      <c r="L840" s="31"/>
      <c r="M840" s="31"/>
      <c r="N840" s="31"/>
      <c r="O840" s="31"/>
      <c r="P840" s="31"/>
      <c r="Q840" s="31"/>
      <c r="R840" s="31"/>
      <c r="S840" s="31"/>
      <c r="T840" s="31"/>
      <c r="U840" s="31"/>
      <c r="V840" s="31"/>
    </row>
    <row r="841" spans="2:34" s="27" customFormat="1">
      <c r="B841" s="10"/>
      <c r="C841" s="10">
        <v>19</v>
      </c>
      <c r="D841" s="305"/>
      <c r="E841" s="305"/>
      <c r="F841" s="305"/>
      <c r="G841" s="305"/>
      <c r="H841" s="305"/>
      <c r="I841" s="305"/>
      <c r="J841" s="76"/>
      <c r="K841" s="593"/>
      <c r="L841" s="31"/>
      <c r="M841" s="31"/>
      <c r="N841" s="31"/>
      <c r="O841" s="31"/>
      <c r="P841" s="31"/>
      <c r="Q841" s="31"/>
      <c r="R841" s="31"/>
      <c r="S841" s="31"/>
      <c r="T841" s="31"/>
      <c r="U841" s="31"/>
      <c r="V841" s="31"/>
    </row>
    <row r="842" spans="2:34" s="27" customFormat="1">
      <c r="B842" s="10"/>
      <c r="C842" s="10">
        <v>20</v>
      </c>
      <c r="D842" s="305"/>
      <c r="E842" s="305"/>
      <c r="F842" s="305"/>
      <c r="G842" s="305"/>
      <c r="H842" s="305"/>
      <c r="I842" s="305"/>
      <c r="J842" s="76"/>
      <c r="K842" s="592"/>
      <c r="L842" s="31"/>
      <c r="M842" s="31"/>
      <c r="N842" s="31"/>
      <c r="O842" s="31"/>
      <c r="P842" s="31"/>
      <c r="Q842" s="31"/>
      <c r="R842" s="31"/>
      <c r="S842" s="31"/>
      <c r="T842" s="31"/>
      <c r="U842" s="31"/>
      <c r="V842" s="31"/>
    </row>
    <row r="843" spans="2:34" s="27" customFormat="1">
      <c r="B843" s="10"/>
      <c r="C843" s="10">
        <v>21</v>
      </c>
      <c r="D843" s="305"/>
      <c r="E843" s="305"/>
      <c r="F843" s="305"/>
      <c r="G843" s="305"/>
      <c r="H843" s="305"/>
      <c r="I843" s="305"/>
      <c r="J843" s="84"/>
      <c r="K843" s="592"/>
      <c r="L843" s="31"/>
      <c r="M843" s="31"/>
      <c r="N843" s="31"/>
      <c r="O843" s="31"/>
      <c r="P843" s="31"/>
      <c r="Q843" s="31"/>
      <c r="R843" s="31"/>
      <c r="S843" s="31"/>
      <c r="T843" s="31"/>
      <c r="U843" s="31"/>
      <c r="V843" s="31"/>
    </row>
    <row r="844" spans="2:34" s="27" customFormat="1">
      <c r="B844" s="10"/>
      <c r="C844" s="10">
        <v>22</v>
      </c>
      <c r="D844" s="305"/>
      <c r="E844" s="305"/>
      <c r="F844" s="305"/>
      <c r="G844" s="305"/>
      <c r="H844" s="305"/>
      <c r="I844" s="305"/>
      <c r="J844" s="594"/>
      <c r="K844" s="592"/>
      <c r="L844" s="31"/>
      <c r="M844" s="31"/>
      <c r="N844" s="31"/>
      <c r="O844" s="31"/>
      <c r="P844" s="31"/>
      <c r="Q844" s="31"/>
      <c r="R844" s="31"/>
      <c r="S844" s="31"/>
      <c r="T844" s="31"/>
      <c r="U844" s="31"/>
      <c r="V844" s="31"/>
    </row>
    <row r="845" spans="2:34" s="27" customFormat="1">
      <c r="B845" s="10">
        <v>39</v>
      </c>
      <c r="C845" s="10">
        <v>1</v>
      </c>
      <c r="D845" s="305"/>
      <c r="E845" s="305"/>
      <c r="F845" s="305"/>
      <c r="G845" s="305"/>
      <c r="H845" s="305"/>
      <c r="I845" s="305"/>
      <c r="J845" s="76"/>
      <c r="K845" s="588"/>
      <c r="L845" s="31"/>
      <c r="M845" s="31"/>
      <c r="N845" s="31"/>
      <c r="O845" s="31"/>
      <c r="P845" s="31"/>
      <c r="Q845" s="31"/>
      <c r="R845" s="31"/>
      <c r="S845" s="31"/>
      <c r="T845" s="31"/>
      <c r="U845" s="31"/>
      <c r="V845" s="31"/>
    </row>
    <row r="846" spans="2:34" s="27" customFormat="1">
      <c r="B846" s="10"/>
      <c r="C846" s="10">
        <v>2</v>
      </c>
      <c r="D846" s="305"/>
      <c r="E846" s="305"/>
      <c r="F846" s="305"/>
      <c r="G846" s="305"/>
      <c r="H846" s="305"/>
      <c r="I846" s="305"/>
      <c r="J846" s="76"/>
      <c r="K846" s="588"/>
      <c r="L846" s="31"/>
      <c r="M846" s="31"/>
      <c r="N846" s="31"/>
      <c r="O846" s="31"/>
      <c r="P846" s="31"/>
      <c r="Q846" s="31"/>
      <c r="R846" s="31"/>
      <c r="S846" s="31"/>
      <c r="T846" s="31"/>
      <c r="U846" s="31"/>
      <c r="V846" s="31"/>
    </row>
    <row r="847" spans="2:34" s="27" customFormat="1">
      <c r="B847" s="10"/>
      <c r="C847" s="10">
        <v>3</v>
      </c>
      <c r="D847" s="305"/>
      <c r="E847" s="305"/>
      <c r="F847" s="305"/>
      <c r="G847" s="305"/>
      <c r="H847" s="305"/>
      <c r="I847" s="305"/>
      <c r="J847" s="76"/>
      <c r="K847" s="588"/>
      <c r="L847" s="31"/>
      <c r="M847" s="31"/>
      <c r="N847" s="31"/>
      <c r="O847" s="31"/>
      <c r="P847" s="31"/>
      <c r="Q847" s="31"/>
      <c r="R847" s="31"/>
      <c r="S847" s="31"/>
      <c r="T847" s="31"/>
      <c r="U847" s="31"/>
      <c r="V847" s="31"/>
    </row>
    <row r="848" spans="2:34">
      <c r="B848" s="10"/>
      <c r="C848" s="10">
        <v>4</v>
      </c>
      <c r="D848" s="305"/>
      <c r="E848" s="305"/>
      <c r="F848" s="305"/>
      <c r="G848" s="305"/>
      <c r="H848" s="305"/>
      <c r="J848" s="76"/>
      <c r="K848" s="169"/>
      <c r="L848" s="305"/>
      <c r="M848" s="305"/>
      <c r="N848" s="305"/>
      <c r="W848" s="306"/>
      <c r="X848" s="306"/>
      <c r="Y848" s="306"/>
      <c r="Z848" s="306"/>
      <c r="AA848" s="306"/>
      <c r="AB848" s="306"/>
      <c r="AC848" s="306"/>
      <c r="AD848" s="306"/>
      <c r="AE848" s="306"/>
      <c r="AF848" s="306"/>
      <c r="AG848" s="306"/>
      <c r="AH848" s="306"/>
    </row>
    <row r="849" spans="2:22" s="27" customFormat="1">
      <c r="B849" s="10"/>
      <c r="C849" s="10">
        <v>5</v>
      </c>
      <c r="D849" s="305"/>
      <c r="E849" s="305"/>
      <c r="F849" s="305"/>
      <c r="G849" s="305"/>
      <c r="H849" s="305"/>
      <c r="I849" s="305"/>
      <c r="J849" s="84"/>
      <c r="K849" s="592"/>
      <c r="L849" s="31"/>
      <c r="M849" s="31"/>
      <c r="N849" s="31"/>
      <c r="O849" s="31"/>
      <c r="P849" s="31"/>
      <c r="Q849" s="31"/>
      <c r="R849" s="31"/>
      <c r="S849" s="31"/>
      <c r="T849" s="31"/>
      <c r="U849" s="31"/>
      <c r="V849" s="31"/>
    </row>
    <row r="850" spans="2:22" s="27" customFormat="1">
      <c r="B850" s="10"/>
      <c r="C850" s="10">
        <v>6</v>
      </c>
      <c r="D850" s="305"/>
      <c r="E850" s="305"/>
      <c r="F850" s="305"/>
      <c r="G850" s="305"/>
      <c r="H850" s="305"/>
      <c r="I850" s="305"/>
      <c r="J850" s="84"/>
      <c r="K850" s="592"/>
      <c r="L850" s="31"/>
      <c r="M850" s="31"/>
      <c r="N850" s="31"/>
      <c r="O850" s="31"/>
      <c r="P850" s="31"/>
      <c r="Q850" s="31"/>
      <c r="R850" s="31"/>
      <c r="S850" s="31"/>
      <c r="T850" s="31"/>
      <c r="U850" s="31"/>
      <c r="V850" s="31"/>
    </row>
    <row r="851" spans="2:22" s="27" customFormat="1">
      <c r="B851" s="10"/>
      <c r="C851" s="10">
        <v>7</v>
      </c>
      <c r="D851" s="305"/>
      <c r="E851" s="305"/>
      <c r="F851" s="305"/>
      <c r="G851" s="305"/>
      <c r="H851" s="305"/>
      <c r="I851" s="305"/>
      <c r="J851" s="76"/>
      <c r="K851" s="593"/>
      <c r="L851" s="31"/>
      <c r="M851" s="31"/>
      <c r="N851" s="31"/>
      <c r="O851" s="31"/>
      <c r="P851" s="31"/>
      <c r="Q851" s="31"/>
      <c r="R851" s="31"/>
      <c r="S851" s="31"/>
      <c r="T851" s="31"/>
      <c r="U851" s="31"/>
      <c r="V851" s="31"/>
    </row>
    <row r="852" spans="2:22" s="27" customFormat="1">
      <c r="B852" s="10"/>
      <c r="C852" s="10">
        <v>8</v>
      </c>
      <c r="D852" s="305"/>
      <c r="E852" s="305"/>
      <c r="F852" s="305"/>
      <c r="G852" s="305"/>
      <c r="H852" s="305"/>
      <c r="I852" s="305"/>
      <c r="J852" s="76"/>
      <c r="K852" s="592"/>
      <c r="L852" s="31"/>
      <c r="M852" s="31"/>
      <c r="N852" s="31"/>
      <c r="O852" s="31"/>
      <c r="P852" s="31"/>
      <c r="Q852" s="31"/>
      <c r="R852" s="31"/>
      <c r="S852" s="31"/>
      <c r="T852" s="31"/>
      <c r="U852" s="31"/>
      <c r="V852" s="31"/>
    </row>
    <row r="853" spans="2:22" s="27" customFormat="1">
      <c r="B853" s="10"/>
      <c r="C853" s="10">
        <v>9</v>
      </c>
      <c r="D853" s="305"/>
      <c r="E853" s="305"/>
      <c r="F853" s="305"/>
      <c r="G853" s="305"/>
      <c r="H853" s="305"/>
      <c r="I853" s="305"/>
      <c r="J853" s="84"/>
      <c r="K853" s="592"/>
      <c r="L853" s="31"/>
      <c r="M853" s="31"/>
      <c r="N853" s="31"/>
      <c r="O853" s="31"/>
      <c r="P853" s="31"/>
      <c r="Q853" s="31"/>
      <c r="R853" s="31"/>
      <c r="S853" s="31"/>
      <c r="T853" s="31"/>
      <c r="U853" s="31"/>
      <c r="V853" s="31"/>
    </row>
    <row r="854" spans="2:22" s="27" customFormat="1">
      <c r="B854" s="10"/>
      <c r="C854" s="10">
        <v>10</v>
      </c>
      <c r="D854" s="305"/>
      <c r="E854" s="305"/>
      <c r="F854" s="305"/>
      <c r="G854" s="305"/>
      <c r="H854" s="305"/>
      <c r="I854" s="305"/>
      <c r="J854" s="84"/>
      <c r="K854" s="592"/>
      <c r="L854" s="31"/>
      <c r="M854" s="31"/>
      <c r="N854" s="31"/>
      <c r="O854" s="31"/>
      <c r="P854" s="31"/>
      <c r="Q854" s="31"/>
      <c r="R854" s="31"/>
      <c r="S854" s="31"/>
      <c r="T854" s="31"/>
      <c r="U854" s="31"/>
      <c r="V854" s="31"/>
    </row>
    <row r="855" spans="2:22" s="27" customFormat="1">
      <c r="B855" s="10"/>
      <c r="C855" s="10">
        <v>11</v>
      </c>
      <c r="D855" s="305"/>
      <c r="E855" s="305"/>
      <c r="F855" s="305"/>
      <c r="G855" s="305"/>
      <c r="H855" s="305"/>
      <c r="I855" s="305"/>
      <c r="J855" s="76"/>
      <c r="K855" s="593"/>
      <c r="L855" s="31"/>
      <c r="M855" s="31"/>
      <c r="N855" s="31"/>
      <c r="O855" s="31"/>
      <c r="P855" s="31"/>
      <c r="Q855" s="31"/>
      <c r="R855" s="31"/>
      <c r="S855" s="31"/>
      <c r="T855" s="31"/>
      <c r="U855" s="31"/>
      <c r="V855" s="31"/>
    </row>
    <row r="856" spans="2:22" s="27" customFormat="1">
      <c r="B856" s="10"/>
      <c r="C856" s="10">
        <v>12</v>
      </c>
      <c r="D856" s="305"/>
      <c r="E856" s="305"/>
      <c r="F856" s="305"/>
      <c r="G856" s="305"/>
      <c r="H856" s="305"/>
      <c r="I856" s="305"/>
      <c r="J856" s="76"/>
      <c r="K856" s="592"/>
      <c r="L856" s="31"/>
      <c r="M856" s="31"/>
      <c r="N856" s="31"/>
      <c r="O856" s="31"/>
      <c r="P856" s="31"/>
      <c r="Q856" s="31"/>
      <c r="R856" s="31"/>
      <c r="S856" s="31"/>
      <c r="T856" s="31"/>
      <c r="U856" s="31"/>
      <c r="V856" s="31"/>
    </row>
    <row r="857" spans="2:22" s="27" customFormat="1">
      <c r="B857" s="10"/>
      <c r="C857" s="10">
        <v>13</v>
      </c>
      <c r="D857" s="305"/>
      <c r="E857" s="305"/>
      <c r="F857" s="305"/>
      <c r="G857" s="305"/>
      <c r="H857" s="305"/>
      <c r="I857" s="305"/>
      <c r="J857" s="84"/>
      <c r="K857" s="592"/>
      <c r="L857" s="31"/>
      <c r="M857" s="31"/>
      <c r="N857" s="31"/>
      <c r="O857" s="31"/>
      <c r="P857" s="31"/>
      <c r="Q857" s="31"/>
      <c r="R857" s="31"/>
      <c r="S857" s="31"/>
      <c r="T857" s="31"/>
      <c r="U857" s="31"/>
      <c r="V857" s="31"/>
    </row>
    <row r="858" spans="2:22" s="27" customFormat="1">
      <c r="B858" s="10"/>
      <c r="C858" s="10">
        <v>14</v>
      </c>
      <c r="D858" s="305"/>
      <c r="E858" s="305"/>
      <c r="F858" s="305"/>
      <c r="G858" s="305"/>
      <c r="H858" s="305"/>
      <c r="I858" s="305"/>
      <c r="J858" s="84"/>
      <c r="K858" s="592"/>
      <c r="L858" s="31"/>
      <c r="M858" s="31"/>
      <c r="N858" s="31"/>
      <c r="O858" s="31"/>
      <c r="P858" s="31"/>
      <c r="Q858" s="31"/>
      <c r="R858" s="31"/>
      <c r="S858" s="31"/>
      <c r="T858" s="31"/>
      <c r="U858" s="31"/>
      <c r="V858" s="31"/>
    </row>
    <row r="859" spans="2:22" s="27" customFormat="1">
      <c r="B859" s="10"/>
      <c r="C859" s="10">
        <v>15</v>
      </c>
      <c r="D859" s="305"/>
      <c r="E859" s="305"/>
      <c r="F859" s="305"/>
      <c r="G859" s="305"/>
      <c r="H859" s="305"/>
      <c r="I859" s="305"/>
      <c r="J859" s="76"/>
      <c r="K859" s="593"/>
      <c r="L859" s="31"/>
      <c r="M859" s="31"/>
      <c r="N859" s="31"/>
      <c r="O859" s="31"/>
      <c r="P859" s="31"/>
      <c r="Q859" s="31"/>
      <c r="R859" s="31"/>
      <c r="S859" s="31"/>
      <c r="T859" s="31"/>
      <c r="U859" s="31"/>
      <c r="V859" s="31"/>
    </row>
    <row r="860" spans="2:22" s="27" customFormat="1">
      <c r="B860" s="10"/>
      <c r="C860" s="10">
        <v>16</v>
      </c>
      <c r="D860" s="305"/>
      <c r="E860" s="305"/>
      <c r="F860" s="305"/>
      <c r="G860" s="305"/>
      <c r="H860" s="305"/>
      <c r="I860" s="305"/>
      <c r="J860" s="76"/>
      <c r="K860" s="592"/>
      <c r="L860" s="31"/>
      <c r="M860" s="31"/>
      <c r="N860" s="31"/>
      <c r="O860" s="31"/>
      <c r="P860" s="31"/>
      <c r="Q860" s="31"/>
      <c r="R860" s="31"/>
      <c r="S860" s="31"/>
      <c r="T860" s="31"/>
      <c r="U860" s="31"/>
      <c r="V860" s="31"/>
    </row>
    <row r="861" spans="2:22" s="27" customFormat="1">
      <c r="B861" s="10"/>
      <c r="C861" s="10">
        <v>17</v>
      </c>
      <c r="D861" s="305"/>
      <c r="E861" s="305"/>
      <c r="F861" s="305"/>
      <c r="G861" s="305"/>
      <c r="H861" s="305"/>
      <c r="I861" s="305"/>
      <c r="J861" s="84"/>
      <c r="K861" s="592"/>
      <c r="L861" s="31"/>
      <c r="M861" s="31"/>
      <c r="N861" s="31"/>
      <c r="O861" s="31"/>
      <c r="P861" s="31"/>
      <c r="Q861" s="31"/>
      <c r="R861" s="31"/>
      <c r="S861" s="31"/>
      <c r="T861" s="31"/>
      <c r="U861" s="31"/>
      <c r="V861" s="31"/>
    </row>
    <row r="862" spans="2:22" s="27" customFormat="1">
      <c r="B862" s="10"/>
      <c r="C862" s="10">
        <v>18</v>
      </c>
      <c r="D862" s="305"/>
      <c r="E862" s="305"/>
      <c r="F862" s="305"/>
      <c r="G862" s="305"/>
      <c r="H862" s="305"/>
      <c r="I862" s="305"/>
      <c r="J862" s="84"/>
      <c r="K862" s="592"/>
      <c r="L862" s="31"/>
      <c r="M862" s="31"/>
      <c r="N862" s="31"/>
      <c r="O862" s="31"/>
      <c r="P862" s="31"/>
      <c r="Q862" s="31"/>
      <c r="R862" s="31"/>
      <c r="S862" s="31"/>
      <c r="T862" s="31"/>
      <c r="U862" s="31"/>
      <c r="V862" s="31"/>
    </row>
    <row r="863" spans="2:22" s="27" customFormat="1">
      <c r="B863" s="10"/>
      <c r="C863" s="10">
        <v>19</v>
      </c>
      <c r="D863" s="305"/>
      <c r="E863" s="305"/>
      <c r="F863" s="305"/>
      <c r="G863" s="305"/>
      <c r="H863" s="305"/>
      <c r="I863" s="305"/>
      <c r="J863" s="76"/>
      <c r="K863" s="593"/>
      <c r="L863" s="31"/>
      <c r="M863" s="31"/>
      <c r="N863" s="31"/>
      <c r="O863" s="31"/>
      <c r="P863" s="31"/>
      <c r="Q863" s="31"/>
      <c r="R863" s="31"/>
      <c r="S863" s="31"/>
      <c r="T863" s="31"/>
      <c r="U863" s="31"/>
      <c r="V863" s="31"/>
    </row>
    <row r="864" spans="2:22" s="27" customFormat="1">
      <c r="B864" s="10"/>
      <c r="C864" s="10">
        <v>20</v>
      </c>
      <c r="D864" s="305"/>
      <c r="E864" s="305"/>
      <c r="F864" s="305"/>
      <c r="G864" s="305"/>
      <c r="H864" s="305"/>
      <c r="I864" s="305"/>
      <c r="J864" s="76"/>
      <c r="K864" s="592"/>
      <c r="L864" s="31"/>
      <c r="M864" s="31"/>
      <c r="N864" s="31"/>
      <c r="O864" s="31"/>
      <c r="P864" s="31"/>
      <c r="Q864" s="31"/>
      <c r="R864" s="31"/>
      <c r="S864" s="31"/>
      <c r="T864" s="31"/>
      <c r="U864" s="31"/>
      <c r="V864" s="31"/>
    </row>
    <row r="865" spans="2:34" s="27" customFormat="1">
      <c r="B865" s="10"/>
      <c r="C865" s="10">
        <v>21</v>
      </c>
      <c r="D865" s="305"/>
      <c r="E865" s="305"/>
      <c r="F865" s="305"/>
      <c r="G865" s="305"/>
      <c r="H865" s="305"/>
      <c r="I865" s="305"/>
      <c r="J865" s="84"/>
      <c r="K865" s="592"/>
      <c r="L865" s="31"/>
      <c r="M865" s="31"/>
      <c r="N865" s="31"/>
      <c r="O865" s="31"/>
      <c r="P865" s="31"/>
      <c r="Q865" s="31"/>
      <c r="R865" s="31"/>
      <c r="S865" s="31"/>
      <c r="T865" s="31"/>
      <c r="U865" s="31"/>
      <c r="V865" s="31"/>
    </row>
    <row r="866" spans="2:34" s="27" customFormat="1">
      <c r="B866" s="10"/>
      <c r="C866" s="10">
        <v>22</v>
      </c>
      <c r="D866" s="305"/>
      <c r="E866" s="305"/>
      <c r="F866" s="305"/>
      <c r="G866" s="305"/>
      <c r="H866" s="305"/>
      <c r="I866" s="305"/>
      <c r="J866" s="594"/>
      <c r="K866" s="592"/>
      <c r="L866" s="31"/>
      <c r="M866" s="31"/>
      <c r="N866" s="31"/>
      <c r="O866" s="31"/>
      <c r="P866" s="31"/>
      <c r="Q866" s="31"/>
      <c r="R866" s="31"/>
      <c r="S866" s="31"/>
      <c r="T866" s="31"/>
      <c r="U866" s="31"/>
      <c r="V866" s="31"/>
    </row>
    <row r="867" spans="2:34" s="27" customFormat="1">
      <c r="B867" s="10">
        <v>40</v>
      </c>
      <c r="C867" s="10">
        <v>1</v>
      </c>
      <c r="D867" s="305"/>
      <c r="E867" s="305"/>
      <c r="F867" s="305"/>
      <c r="G867" s="305"/>
      <c r="H867" s="305"/>
      <c r="I867" s="305"/>
      <c r="J867" s="76"/>
      <c r="K867" s="588"/>
      <c r="L867" s="31"/>
      <c r="M867" s="31"/>
      <c r="N867" s="31"/>
      <c r="O867" s="31"/>
      <c r="P867" s="31"/>
      <c r="Q867" s="31"/>
      <c r="R867" s="31"/>
      <c r="S867" s="31"/>
      <c r="T867" s="31"/>
      <c r="U867" s="31"/>
      <c r="V867" s="31"/>
    </row>
    <row r="868" spans="2:34" s="27" customFormat="1">
      <c r="B868" s="10"/>
      <c r="C868" s="10">
        <v>2</v>
      </c>
      <c r="D868" s="305"/>
      <c r="E868" s="305"/>
      <c r="F868" s="305"/>
      <c r="G868" s="305"/>
      <c r="H868" s="305"/>
      <c r="I868" s="305"/>
      <c r="J868" s="76"/>
      <c r="K868" s="588"/>
      <c r="L868" s="31"/>
      <c r="M868" s="31"/>
      <c r="N868" s="31"/>
      <c r="O868" s="31"/>
      <c r="P868" s="31"/>
      <c r="Q868" s="31"/>
      <c r="R868" s="31"/>
      <c r="S868" s="31"/>
      <c r="T868" s="31"/>
      <c r="U868" s="31"/>
      <c r="V868" s="31"/>
    </row>
    <row r="869" spans="2:34" s="27" customFormat="1">
      <c r="B869" s="10"/>
      <c r="C869" s="10">
        <v>3</v>
      </c>
      <c r="D869" s="305"/>
      <c r="E869" s="305"/>
      <c r="F869" s="305"/>
      <c r="G869" s="305"/>
      <c r="H869" s="305"/>
      <c r="I869" s="305"/>
      <c r="J869" s="76"/>
      <c r="K869" s="588"/>
      <c r="L869" s="31"/>
      <c r="M869" s="31"/>
      <c r="N869" s="31"/>
      <c r="O869" s="31"/>
      <c r="P869" s="31"/>
      <c r="Q869" s="31"/>
      <c r="R869" s="31"/>
      <c r="S869" s="31"/>
      <c r="T869" s="31"/>
      <c r="U869" s="31"/>
      <c r="V869" s="31"/>
    </row>
    <row r="870" spans="2:34">
      <c r="B870" s="10"/>
      <c r="C870" s="10">
        <v>4</v>
      </c>
      <c r="D870" s="305"/>
      <c r="E870" s="305"/>
      <c r="F870" s="305"/>
      <c r="G870" s="305"/>
      <c r="H870" s="305"/>
      <c r="J870" s="76"/>
      <c r="K870" s="169"/>
      <c r="L870" s="305"/>
      <c r="M870" s="305"/>
      <c r="N870" s="305"/>
      <c r="W870" s="306"/>
      <c r="X870" s="306"/>
      <c r="Y870" s="306"/>
      <c r="Z870" s="306"/>
      <c r="AA870" s="306"/>
      <c r="AB870" s="306"/>
      <c r="AC870" s="306"/>
      <c r="AD870" s="306"/>
      <c r="AE870" s="306"/>
      <c r="AF870" s="306"/>
      <c r="AG870" s="306"/>
      <c r="AH870" s="306"/>
    </row>
    <row r="871" spans="2:34" s="27" customFormat="1">
      <c r="B871" s="10"/>
      <c r="C871" s="10">
        <v>5</v>
      </c>
      <c r="D871" s="305"/>
      <c r="E871" s="305"/>
      <c r="F871" s="305"/>
      <c r="G871" s="305"/>
      <c r="H871" s="305"/>
      <c r="I871" s="305"/>
      <c r="J871" s="84"/>
      <c r="K871" s="592"/>
      <c r="L871" s="31"/>
      <c r="M871" s="31"/>
      <c r="N871" s="31"/>
      <c r="O871" s="31"/>
      <c r="P871" s="31"/>
      <c r="Q871" s="31"/>
      <c r="R871" s="31"/>
      <c r="S871" s="31"/>
      <c r="T871" s="31"/>
      <c r="U871" s="31"/>
      <c r="V871" s="31"/>
    </row>
    <row r="872" spans="2:34" s="27" customFormat="1">
      <c r="B872" s="10"/>
      <c r="C872" s="10">
        <v>6</v>
      </c>
      <c r="D872" s="305"/>
      <c r="E872" s="305"/>
      <c r="F872" s="305"/>
      <c r="G872" s="305"/>
      <c r="H872" s="305"/>
      <c r="I872" s="305"/>
      <c r="J872" s="84"/>
      <c r="K872" s="592"/>
      <c r="L872" s="31"/>
      <c r="M872" s="31"/>
      <c r="N872" s="31"/>
      <c r="O872" s="31"/>
      <c r="P872" s="31"/>
      <c r="Q872" s="31"/>
      <c r="R872" s="31"/>
      <c r="S872" s="31"/>
      <c r="T872" s="31"/>
      <c r="U872" s="31"/>
      <c r="V872" s="31"/>
    </row>
    <row r="873" spans="2:34" s="27" customFormat="1">
      <c r="B873" s="10"/>
      <c r="C873" s="10">
        <v>7</v>
      </c>
      <c r="D873" s="305"/>
      <c r="E873" s="305"/>
      <c r="F873" s="305"/>
      <c r="G873" s="305"/>
      <c r="H873" s="305"/>
      <c r="I873" s="305"/>
      <c r="J873" s="76"/>
      <c r="K873" s="593"/>
      <c r="L873" s="31"/>
      <c r="M873" s="31"/>
      <c r="N873" s="31"/>
      <c r="O873" s="31"/>
      <c r="P873" s="31"/>
      <c r="Q873" s="31"/>
      <c r="R873" s="31"/>
      <c r="S873" s="31"/>
      <c r="T873" s="31"/>
      <c r="U873" s="31"/>
      <c r="V873" s="31"/>
    </row>
    <row r="874" spans="2:34" s="27" customFormat="1">
      <c r="B874" s="10"/>
      <c r="C874" s="10">
        <v>8</v>
      </c>
      <c r="D874" s="305"/>
      <c r="E874" s="305"/>
      <c r="F874" s="305"/>
      <c r="G874" s="305"/>
      <c r="H874" s="305"/>
      <c r="I874" s="305"/>
      <c r="J874" s="76"/>
      <c r="K874" s="592"/>
      <c r="L874" s="31"/>
      <c r="M874" s="31"/>
      <c r="N874" s="31"/>
      <c r="O874" s="31"/>
      <c r="P874" s="31"/>
      <c r="Q874" s="31"/>
      <c r="R874" s="31"/>
      <c r="S874" s="31"/>
      <c r="T874" s="31"/>
      <c r="U874" s="31"/>
      <c r="V874" s="31"/>
    </row>
    <row r="875" spans="2:34" s="27" customFormat="1">
      <c r="B875" s="10"/>
      <c r="C875" s="10">
        <v>9</v>
      </c>
      <c r="D875" s="305"/>
      <c r="E875" s="305"/>
      <c r="F875" s="305"/>
      <c r="G875" s="305"/>
      <c r="H875" s="305"/>
      <c r="I875" s="305"/>
      <c r="J875" s="84"/>
      <c r="K875" s="592"/>
      <c r="L875" s="31"/>
      <c r="M875" s="31"/>
      <c r="N875" s="31"/>
      <c r="O875" s="31"/>
      <c r="P875" s="31"/>
      <c r="Q875" s="31"/>
      <c r="R875" s="31"/>
      <c r="S875" s="31"/>
      <c r="T875" s="31"/>
      <c r="U875" s="31"/>
      <c r="V875" s="31"/>
    </row>
    <row r="876" spans="2:34" s="27" customFormat="1">
      <c r="B876" s="10"/>
      <c r="C876" s="10">
        <v>10</v>
      </c>
      <c r="D876" s="305"/>
      <c r="E876" s="305"/>
      <c r="F876" s="305"/>
      <c r="G876" s="305"/>
      <c r="H876" s="305"/>
      <c r="I876" s="305"/>
      <c r="J876" s="84"/>
      <c r="K876" s="592"/>
      <c r="L876" s="31"/>
      <c r="M876" s="31"/>
      <c r="N876" s="31"/>
      <c r="O876" s="31"/>
      <c r="P876" s="31"/>
      <c r="Q876" s="31"/>
      <c r="R876" s="31"/>
      <c r="S876" s="31"/>
      <c r="T876" s="31"/>
      <c r="U876" s="31"/>
      <c r="V876" s="31"/>
    </row>
    <row r="877" spans="2:34" s="27" customFormat="1">
      <c r="B877" s="10"/>
      <c r="C877" s="10">
        <v>11</v>
      </c>
      <c r="D877" s="305"/>
      <c r="E877" s="305"/>
      <c r="F877" s="305"/>
      <c r="G877" s="305"/>
      <c r="H877" s="305"/>
      <c r="I877" s="305"/>
      <c r="J877" s="76"/>
      <c r="K877" s="593"/>
      <c r="L877" s="31"/>
      <c r="M877" s="31"/>
      <c r="N877" s="31"/>
      <c r="O877" s="31"/>
      <c r="P877" s="31"/>
      <c r="Q877" s="31"/>
      <c r="R877" s="31"/>
      <c r="S877" s="31"/>
      <c r="T877" s="31"/>
      <c r="U877" s="31"/>
      <c r="V877" s="31"/>
    </row>
    <row r="878" spans="2:34" s="27" customFormat="1">
      <c r="B878" s="10"/>
      <c r="C878" s="10">
        <v>12</v>
      </c>
      <c r="D878" s="305"/>
      <c r="E878" s="305"/>
      <c r="F878" s="305"/>
      <c r="G878" s="305"/>
      <c r="H878" s="305"/>
      <c r="I878" s="305"/>
      <c r="J878" s="76"/>
      <c r="K878" s="592"/>
      <c r="L878" s="31"/>
      <c r="M878" s="31"/>
      <c r="N878" s="31"/>
      <c r="O878" s="31"/>
      <c r="P878" s="31"/>
      <c r="Q878" s="31"/>
      <c r="R878" s="31"/>
      <c r="S878" s="31"/>
      <c r="T878" s="31"/>
      <c r="U878" s="31"/>
      <c r="V878" s="31"/>
    </row>
    <row r="879" spans="2:34" s="27" customFormat="1">
      <c r="B879" s="10"/>
      <c r="C879" s="10">
        <v>13</v>
      </c>
      <c r="D879" s="305"/>
      <c r="E879" s="305"/>
      <c r="F879" s="305"/>
      <c r="G879" s="305"/>
      <c r="H879" s="305"/>
      <c r="I879" s="305"/>
      <c r="J879" s="84"/>
      <c r="K879" s="592"/>
      <c r="L879" s="31"/>
      <c r="M879" s="31"/>
      <c r="N879" s="31"/>
      <c r="O879" s="31"/>
      <c r="P879" s="31"/>
      <c r="Q879" s="31"/>
      <c r="R879" s="31"/>
      <c r="S879" s="31"/>
      <c r="T879" s="31"/>
      <c r="U879" s="31"/>
      <c r="V879" s="31"/>
    </row>
    <row r="880" spans="2:34" s="27" customFormat="1">
      <c r="B880" s="10"/>
      <c r="C880" s="10">
        <v>14</v>
      </c>
      <c r="D880" s="305"/>
      <c r="E880" s="305"/>
      <c r="F880" s="305"/>
      <c r="G880" s="305"/>
      <c r="H880" s="305"/>
      <c r="I880" s="305"/>
      <c r="J880" s="84"/>
      <c r="K880" s="592"/>
      <c r="L880" s="31"/>
      <c r="M880" s="31"/>
      <c r="N880" s="31"/>
      <c r="O880" s="31"/>
      <c r="P880" s="31"/>
      <c r="Q880" s="31"/>
      <c r="R880" s="31"/>
      <c r="S880" s="31"/>
      <c r="T880" s="31"/>
      <c r="U880" s="31"/>
      <c r="V880" s="31"/>
    </row>
    <row r="881" spans="2:34" s="27" customFormat="1">
      <c r="B881" s="10"/>
      <c r="C881" s="10">
        <v>15</v>
      </c>
      <c r="D881" s="305"/>
      <c r="E881" s="305"/>
      <c r="F881" s="305"/>
      <c r="G881" s="305"/>
      <c r="H881" s="305"/>
      <c r="I881" s="305"/>
      <c r="J881" s="76"/>
      <c r="K881" s="593"/>
      <c r="L881" s="31"/>
      <c r="M881" s="31"/>
      <c r="N881" s="31"/>
      <c r="O881" s="31"/>
      <c r="P881" s="31"/>
      <c r="Q881" s="31"/>
      <c r="R881" s="31"/>
      <c r="S881" s="31"/>
      <c r="T881" s="31"/>
      <c r="U881" s="31"/>
      <c r="V881" s="31"/>
    </row>
    <row r="882" spans="2:34" s="27" customFormat="1">
      <c r="B882" s="10"/>
      <c r="C882" s="10">
        <v>16</v>
      </c>
      <c r="D882" s="305"/>
      <c r="E882" s="305"/>
      <c r="F882" s="305"/>
      <c r="G882" s="305"/>
      <c r="H882" s="305"/>
      <c r="I882" s="305"/>
      <c r="J882" s="76"/>
      <c r="K882" s="592"/>
      <c r="L882" s="31"/>
      <c r="M882" s="31"/>
      <c r="N882" s="31"/>
      <c r="O882" s="31"/>
      <c r="P882" s="31"/>
      <c r="Q882" s="31"/>
      <c r="R882" s="31"/>
      <c r="S882" s="31"/>
      <c r="T882" s="31"/>
      <c r="U882" s="31"/>
      <c r="V882" s="31"/>
    </row>
    <row r="883" spans="2:34" s="27" customFormat="1">
      <c r="B883" s="10"/>
      <c r="C883" s="10">
        <v>17</v>
      </c>
      <c r="D883" s="305"/>
      <c r="E883" s="305"/>
      <c r="F883" s="305"/>
      <c r="G883" s="305"/>
      <c r="H883" s="305"/>
      <c r="I883" s="305"/>
      <c r="J883" s="84"/>
      <c r="K883" s="592"/>
      <c r="L883" s="31"/>
      <c r="M883" s="31"/>
      <c r="N883" s="31"/>
      <c r="O883" s="31"/>
      <c r="P883" s="31"/>
      <c r="Q883" s="31"/>
      <c r="R883" s="31"/>
      <c r="S883" s="31"/>
      <c r="T883" s="31"/>
      <c r="U883" s="31"/>
      <c r="V883" s="31"/>
    </row>
    <row r="884" spans="2:34" s="27" customFormat="1">
      <c r="B884" s="10"/>
      <c r="C884" s="10">
        <v>18</v>
      </c>
      <c r="D884" s="305"/>
      <c r="E884" s="305"/>
      <c r="F884" s="305"/>
      <c r="G884" s="305"/>
      <c r="H884" s="305"/>
      <c r="I884" s="305"/>
      <c r="J884" s="84"/>
      <c r="K884" s="592"/>
      <c r="L884" s="31"/>
      <c r="M884" s="31"/>
      <c r="N884" s="31"/>
      <c r="O884" s="31"/>
      <c r="P884" s="31"/>
      <c r="Q884" s="31"/>
      <c r="R884" s="31"/>
      <c r="S884" s="31"/>
      <c r="T884" s="31"/>
      <c r="U884" s="31"/>
      <c r="V884" s="31"/>
    </row>
    <row r="885" spans="2:34" s="27" customFormat="1">
      <c r="B885" s="10"/>
      <c r="C885" s="10">
        <v>19</v>
      </c>
      <c r="D885" s="305"/>
      <c r="E885" s="305"/>
      <c r="F885" s="305"/>
      <c r="G885" s="305"/>
      <c r="H885" s="305"/>
      <c r="I885" s="305"/>
      <c r="J885" s="76"/>
      <c r="K885" s="593"/>
      <c r="L885" s="31"/>
      <c r="M885" s="31"/>
      <c r="N885" s="31"/>
      <c r="O885" s="31"/>
      <c r="P885" s="31"/>
      <c r="Q885" s="31"/>
      <c r="R885" s="31"/>
      <c r="S885" s="31"/>
      <c r="T885" s="31"/>
      <c r="U885" s="31"/>
      <c r="V885" s="31"/>
    </row>
    <row r="886" spans="2:34" s="27" customFormat="1">
      <c r="B886" s="10"/>
      <c r="C886" s="10">
        <v>20</v>
      </c>
      <c r="D886" s="305"/>
      <c r="E886" s="305"/>
      <c r="F886" s="305"/>
      <c r="G886" s="305"/>
      <c r="H886" s="305"/>
      <c r="I886" s="305"/>
      <c r="J886" s="76"/>
      <c r="K886" s="592"/>
      <c r="L886" s="31"/>
      <c r="M886" s="31"/>
      <c r="N886" s="31"/>
      <c r="O886" s="31"/>
      <c r="P886" s="31"/>
      <c r="Q886" s="31"/>
      <c r="R886" s="31"/>
      <c r="S886" s="31"/>
      <c r="T886" s="31"/>
      <c r="U886" s="31"/>
      <c r="V886" s="31"/>
    </row>
    <row r="887" spans="2:34" s="27" customFormat="1">
      <c r="B887" s="10"/>
      <c r="C887" s="10">
        <v>21</v>
      </c>
      <c r="D887" s="305"/>
      <c r="E887" s="305"/>
      <c r="F887" s="305"/>
      <c r="G887" s="305"/>
      <c r="H887" s="305"/>
      <c r="I887" s="305"/>
      <c r="J887" s="84"/>
      <c r="K887" s="592"/>
      <c r="L887" s="31"/>
      <c r="M887" s="31"/>
      <c r="N887" s="31"/>
      <c r="O887" s="31"/>
      <c r="P887" s="31"/>
      <c r="Q887" s="31"/>
      <c r="R887" s="31"/>
      <c r="S887" s="31"/>
      <c r="T887" s="31"/>
      <c r="U887" s="31"/>
      <c r="V887" s="31"/>
    </row>
    <row r="888" spans="2:34" s="27" customFormat="1">
      <c r="B888" s="10"/>
      <c r="C888" s="10">
        <v>22</v>
      </c>
      <c r="D888" s="305"/>
      <c r="E888" s="305"/>
      <c r="F888" s="305"/>
      <c r="G888" s="305"/>
      <c r="H888" s="305"/>
      <c r="I888" s="305"/>
      <c r="J888" s="594"/>
      <c r="K888" s="592"/>
      <c r="L888" s="31"/>
      <c r="M888" s="31"/>
      <c r="N888" s="31"/>
      <c r="O888" s="31"/>
      <c r="P888" s="31"/>
      <c r="Q888" s="31"/>
      <c r="R888" s="31"/>
      <c r="S888" s="31"/>
      <c r="T888" s="31"/>
      <c r="U888" s="31"/>
      <c r="V888" s="31"/>
    </row>
    <row r="889" spans="2:34" s="27" customFormat="1">
      <c r="B889" s="10">
        <v>41</v>
      </c>
      <c r="C889" s="10">
        <v>1</v>
      </c>
      <c r="D889" s="305"/>
      <c r="E889" s="305"/>
      <c r="F889" s="305"/>
      <c r="G889" s="305"/>
      <c r="H889" s="305"/>
      <c r="I889" s="305"/>
      <c r="J889" s="76"/>
      <c r="K889" s="588"/>
      <c r="L889" s="31"/>
      <c r="M889" s="31"/>
      <c r="N889" s="31"/>
      <c r="O889" s="31"/>
      <c r="P889" s="31"/>
      <c r="Q889" s="31"/>
      <c r="R889" s="31"/>
      <c r="S889" s="31"/>
      <c r="T889" s="31"/>
      <c r="U889" s="31"/>
      <c r="V889" s="31"/>
    </row>
    <row r="890" spans="2:34" s="27" customFormat="1">
      <c r="B890" s="10"/>
      <c r="C890" s="10">
        <v>2</v>
      </c>
      <c r="D890" s="305"/>
      <c r="E890" s="305"/>
      <c r="F890" s="305"/>
      <c r="G890" s="305"/>
      <c r="H890" s="305"/>
      <c r="I890" s="305"/>
      <c r="J890" s="76"/>
      <c r="K890" s="588"/>
      <c r="L890" s="31"/>
      <c r="M890" s="31"/>
      <c r="N890" s="31"/>
      <c r="O890" s="31"/>
      <c r="P890" s="31"/>
      <c r="Q890" s="31"/>
      <c r="R890" s="31"/>
      <c r="S890" s="31"/>
      <c r="T890" s="31"/>
      <c r="U890" s="31"/>
      <c r="V890" s="31"/>
    </row>
    <row r="891" spans="2:34" s="27" customFormat="1">
      <c r="B891" s="28"/>
      <c r="C891" s="10">
        <v>3</v>
      </c>
      <c r="D891" s="305"/>
      <c r="E891" s="305"/>
      <c r="F891" s="305"/>
      <c r="G891" s="305"/>
      <c r="H891" s="305"/>
      <c r="I891" s="305"/>
      <c r="J891" s="76"/>
      <c r="K891" s="588"/>
      <c r="L891" s="31"/>
      <c r="M891" s="31"/>
      <c r="N891" s="31"/>
      <c r="O891" s="31"/>
      <c r="P891" s="31"/>
      <c r="Q891" s="31"/>
      <c r="R891" s="31"/>
      <c r="S891" s="31"/>
      <c r="T891" s="31"/>
      <c r="U891" s="31"/>
      <c r="V891" s="31"/>
    </row>
    <row r="892" spans="2:34">
      <c r="B892" s="28"/>
      <c r="C892" s="10">
        <v>4</v>
      </c>
      <c r="D892" s="305"/>
      <c r="E892" s="305"/>
      <c r="F892" s="305"/>
      <c r="G892" s="305"/>
      <c r="H892" s="305"/>
      <c r="J892" s="76"/>
      <c r="K892" s="169"/>
      <c r="L892" s="305"/>
      <c r="M892" s="305"/>
      <c r="N892" s="305"/>
      <c r="W892" s="306"/>
      <c r="X892" s="306"/>
      <c r="Y892" s="306"/>
      <c r="Z892" s="306"/>
      <c r="AA892" s="306"/>
      <c r="AB892" s="306"/>
      <c r="AC892" s="306"/>
      <c r="AD892" s="306"/>
      <c r="AE892" s="306"/>
      <c r="AF892" s="306"/>
      <c r="AG892" s="306"/>
      <c r="AH892" s="306"/>
    </row>
    <row r="893" spans="2:34" s="27" customFormat="1">
      <c r="B893" s="28"/>
      <c r="C893" s="10">
        <v>5</v>
      </c>
      <c r="D893" s="305"/>
      <c r="E893" s="305"/>
      <c r="F893" s="305"/>
      <c r="G893" s="305"/>
      <c r="H893" s="305"/>
      <c r="I893" s="305"/>
      <c r="J893" s="84"/>
      <c r="K893" s="592"/>
      <c r="L893" s="31"/>
      <c r="M893" s="31"/>
      <c r="N893" s="31"/>
      <c r="O893" s="31"/>
      <c r="P893" s="31"/>
      <c r="Q893" s="31"/>
      <c r="R893" s="31"/>
      <c r="S893" s="31"/>
      <c r="T893" s="31"/>
      <c r="U893" s="31"/>
      <c r="V893" s="31"/>
    </row>
    <row r="894" spans="2:34" s="27" customFormat="1">
      <c r="B894" s="28"/>
      <c r="C894" s="10">
        <v>6</v>
      </c>
      <c r="D894" s="305"/>
      <c r="E894" s="305"/>
      <c r="F894" s="305"/>
      <c r="G894" s="305"/>
      <c r="H894" s="305"/>
      <c r="I894" s="305"/>
      <c r="J894" s="84"/>
      <c r="K894" s="592"/>
      <c r="L894" s="31"/>
      <c r="M894" s="31"/>
      <c r="N894" s="31"/>
      <c r="O894" s="31"/>
      <c r="P894" s="31"/>
      <c r="Q894" s="31"/>
      <c r="R894" s="31"/>
      <c r="S894" s="31"/>
      <c r="T894" s="31"/>
      <c r="U894" s="31"/>
      <c r="V894" s="31"/>
    </row>
    <row r="895" spans="2:34" s="27" customFormat="1">
      <c r="B895" s="28"/>
      <c r="C895" s="10">
        <v>7</v>
      </c>
      <c r="D895" s="305"/>
      <c r="E895" s="305"/>
      <c r="F895" s="305"/>
      <c r="G895" s="305"/>
      <c r="H895" s="305"/>
      <c r="I895" s="305"/>
      <c r="J895" s="76"/>
      <c r="K895" s="593"/>
      <c r="L895" s="31"/>
      <c r="M895" s="31"/>
      <c r="N895" s="31"/>
      <c r="O895" s="31"/>
      <c r="P895" s="31"/>
      <c r="Q895" s="31"/>
      <c r="R895" s="31"/>
      <c r="S895" s="31"/>
      <c r="T895" s="31"/>
      <c r="U895" s="31"/>
      <c r="V895" s="31"/>
    </row>
    <row r="896" spans="2:34" s="27" customFormat="1">
      <c r="B896" s="28"/>
      <c r="C896" s="10">
        <v>8</v>
      </c>
      <c r="D896" s="305"/>
      <c r="E896" s="305"/>
      <c r="F896" s="305"/>
      <c r="G896" s="305"/>
      <c r="H896" s="305"/>
      <c r="I896" s="305"/>
      <c r="J896" s="76"/>
      <c r="K896" s="592"/>
      <c r="L896" s="31"/>
      <c r="M896" s="31"/>
      <c r="N896" s="31"/>
      <c r="O896" s="31"/>
      <c r="P896" s="31"/>
      <c r="Q896" s="31"/>
      <c r="R896" s="31"/>
      <c r="S896" s="31"/>
      <c r="T896" s="31"/>
      <c r="U896" s="31"/>
      <c r="V896" s="31"/>
    </row>
    <row r="897" spans="2:22" s="27" customFormat="1">
      <c r="B897" s="28"/>
      <c r="C897" s="10">
        <v>9</v>
      </c>
      <c r="D897" s="305"/>
      <c r="E897" s="305"/>
      <c r="F897" s="305"/>
      <c r="G897" s="305"/>
      <c r="H897" s="305"/>
      <c r="I897" s="305"/>
      <c r="J897" s="84"/>
      <c r="K897" s="592"/>
      <c r="L897" s="31"/>
      <c r="M897" s="31"/>
      <c r="N897" s="31"/>
      <c r="O897" s="31"/>
      <c r="P897" s="31"/>
      <c r="Q897" s="31"/>
      <c r="R897" s="31"/>
      <c r="S897" s="31"/>
      <c r="T897" s="31"/>
      <c r="U897" s="31"/>
      <c r="V897" s="31"/>
    </row>
    <row r="898" spans="2:22" s="27" customFormat="1">
      <c r="B898" s="28"/>
      <c r="C898" s="10">
        <v>10</v>
      </c>
      <c r="D898" s="305"/>
      <c r="E898" s="305"/>
      <c r="F898" s="305"/>
      <c r="G898" s="305"/>
      <c r="H898" s="305"/>
      <c r="I898" s="305"/>
      <c r="J898" s="84"/>
      <c r="K898" s="592"/>
      <c r="L898" s="31"/>
      <c r="M898" s="31"/>
      <c r="N898" s="31"/>
      <c r="O898" s="31"/>
      <c r="P898" s="31"/>
      <c r="Q898" s="31"/>
      <c r="R898" s="31"/>
      <c r="S898" s="31"/>
      <c r="T898" s="31"/>
      <c r="U898" s="31"/>
      <c r="V898" s="31"/>
    </row>
    <row r="899" spans="2:22" s="27" customFormat="1">
      <c r="B899" s="10"/>
      <c r="C899" s="10">
        <v>11</v>
      </c>
      <c r="D899" s="305"/>
      <c r="E899" s="305"/>
      <c r="F899" s="305"/>
      <c r="G899" s="305"/>
      <c r="H899" s="305"/>
      <c r="I899" s="305"/>
      <c r="J899" s="76"/>
      <c r="K899" s="593"/>
      <c r="L899" s="31"/>
      <c r="M899" s="31"/>
      <c r="N899" s="31"/>
      <c r="O899" s="31"/>
      <c r="P899" s="31"/>
      <c r="Q899" s="31"/>
      <c r="R899" s="31"/>
      <c r="S899" s="31"/>
      <c r="T899" s="31"/>
      <c r="U899" s="31"/>
      <c r="V899" s="31"/>
    </row>
    <row r="900" spans="2:22" s="27" customFormat="1">
      <c r="B900" s="10"/>
      <c r="C900" s="10">
        <v>12</v>
      </c>
      <c r="D900" s="305"/>
      <c r="E900" s="305"/>
      <c r="F900" s="305"/>
      <c r="G900" s="305"/>
      <c r="H900" s="305"/>
      <c r="I900" s="305"/>
      <c r="J900" s="76"/>
      <c r="K900" s="592"/>
      <c r="L900" s="31"/>
      <c r="M900" s="31"/>
      <c r="N900" s="31"/>
      <c r="O900" s="31"/>
      <c r="P900" s="31"/>
      <c r="Q900" s="31"/>
      <c r="R900" s="31"/>
      <c r="S900" s="31"/>
      <c r="T900" s="31"/>
      <c r="U900" s="31"/>
      <c r="V900" s="31"/>
    </row>
    <row r="901" spans="2:22" s="27" customFormat="1">
      <c r="B901" s="10"/>
      <c r="C901" s="10">
        <v>13</v>
      </c>
      <c r="D901" s="305"/>
      <c r="E901" s="305"/>
      <c r="F901" s="305"/>
      <c r="G901" s="305"/>
      <c r="H901" s="305"/>
      <c r="I901" s="305"/>
      <c r="J901" s="84"/>
      <c r="K901" s="592"/>
      <c r="L901" s="31"/>
      <c r="M901" s="31"/>
      <c r="N901" s="31"/>
      <c r="O901" s="31"/>
      <c r="P901" s="31"/>
      <c r="Q901" s="31"/>
      <c r="R901" s="31"/>
      <c r="S901" s="31"/>
      <c r="T901" s="31"/>
      <c r="U901" s="31"/>
      <c r="V901" s="31"/>
    </row>
    <row r="902" spans="2:22" s="27" customFormat="1">
      <c r="B902" s="10"/>
      <c r="C902" s="10">
        <v>14</v>
      </c>
      <c r="D902" s="305"/>
      <c r="E902" s="305"/>
      <c r="F902" s="305"/>
      <c r="G902" s="305"/>
      <c r="H902" s="305"/>
      <c r="I902" s="305"/>
      <c r="J902" s="84"/>
      <c r="K902" s="592"/>
      <c r="L902" s="31"/>
      <c r="M902" s="31"/>
      <c r="N902" s="31"/>
      <c r="O902" s="31"/>
      <c r="P902" s="31"/>
      <c r="Q902" s="31"/>
      <c r="R902" s="31"/>
      <c r="S902" s="31"/>
      <c r="T902" s="31"/>
      <c r="U902" s="31"/>
      <c r="V902" s="31"/>
    </row>
    <row r="903" spans="2:22" s="27" customFormat="1">
      <c r="B903" s="10"/>
      <c r="C903" s="10">
        <v>15</v>
      </c>
      <c r="D903" s="305"/>
      <c r="E903" s="305"/>
      <c r="F903" s="305"/>
      <c r="G903" s="305"/>
      <c r="H903" s="305"/>
      <c r="I903" s="305"/>
      <c r="J903" s="76"/>
      <c r="K903" s="593"/>
      <c r="L903" s="31"/>
      <c r="M903" s="31"/>
      <c r="N903" s="31"/>
      <c r="O903" s="31"/>
      <c r="P903" s="31"/>
      <c r="Q903" s="31"/>
      <c r="R903" s="31"/>
      <c r="S903" s="31"/>
      <c r="T903" s="31"/>
      <c r="U903" s="31"/>
      <c r="V903" s="31"/>
    </row>
    <row r="904" spans="2:22" s="27" customFormat="1">
      <c r="B904" s="10"/>
      <c r="C904" s="10">
        <v>16</v>
      </c>
      <c r="D904" s="305"/>
      <c r="E904" s="305"/>
      <c r="F904" s="305"/>
      <c r="G904" s="305"/>
      <c r="H904" s="305"/>
      <c r="I904" s="305"/>
      <c r="J904" s="76"/>
      <c r="K904" s="592"/>
      <c r="L904" s="31"/>
      <c r="M904" s="31"/>
      <c r="N904" s="31"/>
      <c r="O904" s="31"/>
      <c r="P904" s="31"/>
      <c r="Q904" s="31"/>
      <c r="R904" s="31"/>
      <c r="S904" s="31"/>
      <c r="T904" s="31"/>
      <c r="U904" s="31"/>
      <c r="V904" s="31"/>
    </row>
    <row r="905" spans="2:22" s="27" customFormat="1">
      <c r="B905" s="10"/>
      <c r="C905" s="10">
        <v>17</v>
      </c>
      <c r="D905" s="305"/>
      <c r="E905" s="305"/>
      <c r="F905" s="305"/>
      <c r="G905" s="305"/>
      <c r="H905" s="305"/>
      <c r="I905" s="305"/>
      <c r="J905" s="84"/>
      <c r="K905" s="592"/>
      <c r="L905" s="31"/>
      <c r="M905" s="31"/>
      <c r="N905" s="31"/>
      <c r="O905" s="31"/>
      <c r="P905" s="31"/>
      <c r="Q905" s="31"/>
      <c r="R905" s="31"/>
      <c r="S905" s="31"/>
      <c r="T905" s="31"/>
      <c r="U905" s="31"/>
      <c r="V905" s="31"/>
    </row>
    <row r="906" spans="2:22" s="27" customFormat="1">
      <c r="B906" s="10"/>
      <c r="C906" s="10">
        <v>18</v>
      </c>
      <c r="D906" s="305"/>
      <c r="E906" s="305"/>
      <c r="F906" s="305"/>
      <c r="G906" s="305"/>
      <c r="H906" s="305"/>
      <c r="I906" s="305"/>
      <c r="J906" s="84"/>
      <c r="K906" s="592"/>
      <c r="L906" s="31"/>
      <c r="M906" s="31"/>
      <c r="N906" s="31"/>
      <c r="O906" s="31"/>
      <c r="P906" s="31"/>
      <c r="Q906" s="31"/>
      <c r="R906" s="31"/>
      <c r="S906" s="31"/>
      <c r="T906" s="31"/>
      <c r="U906" s="31"/>
      <c r="V906" s="31"/>
    </row>
    <row r="907" spans="2:22" s="27" customFormat="1">
      <c r="B907" s="10"/>
      <c r="C907" s="10">
        <v>19</v>
      </c>
      <c r="D907" s="305"/>
      <c r="E907" s="305"/>
      <c r="F907" s="305"/>
      <c r="G907" s="305"/>
      <c r="H907" s="305"/>
      <c r="I907" s="305"/>
      <c r="J907" s="76"/>
      <c r="K907" s="593"/>
      <c r="L907" s="31"/>
      <c r="M907" s="31"/>
      <c r="N907" s="31"/>
      <c r="O907" s="31"/>
      <c r="P907" s="31"/>
      <c r="Q907" s="31"/>
      <c r="R907" s="31"/>
      <c r="S907" s="31"/>
      <c r="T907" s="31"/>
      <c r="U907" s="31"/>
      <c r="V907" s="31"/>
    </row>
    <row r="908" spans="2:22" s="27" customFormat="1">
      <c r="B908" s="10"/>
      <c r="C908" s="10">
        <v>20</v>
      </c>
      <c r="D908" s="305"/>
      <c r="E908" s="305"/>
      <c r="F908" s="305"/>
      <c r="G908" s="305"/>
      <c r="H908" s="305"/>
      <c r="I908" s="305"/>
      <c r="J908" s="76"/>
      <c r="K908" s="592"/>
      <c r="L908" s="31"/>
      <c r="M908" s="31"/>
      <c r="N908" s="31"/>
      <c r="O908" s="31"/>
      <c r="P908" s="31"/>
      <c r="Q908" s="31"/>
      <c r="R908" s="31"/>
      <c r="S908" s="31"/>
      <c r="T908" s="31"/>
      <c r="U908" s="31"/>
      <c r="V908" s="31"/>
    </row>
    <row r="909" spans="2:22" s="27" customFormat="1">
      <c r="B909" s="10"/>
      <c r="C909" s="10">
        <v>21</v>
      </c>
      <c r="D909" s="305"/>
      <c r="E909" s="305"/>
      <c r="F909" s="305"/>
      <c r="G909" s="305"/>
      <c r="H909" s="305"/>
      <c r="I909" s="305"/>
      <c r="J909" s="84"/>
      <c r="K909" s="592"/>
      <c r="L909" s="31"/>
      <c r="M909" s="31"/>
      <c r="N909" s="31"/>
      <c r="O909" s="31"/>
      <c r="P909" s="31"/>
      <c r="Q909" s="31"/>
      <c r="R909" s="31"/>
      <c r="S909" s="31"/>
      <c r="T909" s="31"/>
      <c r="U909" s="31"/>
      <c r="V909" s="31"/>
    </row>
    <row r="910" spans="2:22" s="27" customFormat="1">
      <c r="B910" s="10"/>
      <c r="C910" s="10">
        <v>22</v>
      </c>
      <c r="D910" s="305"/>
      <c r="E910" s="305"/>
      <c r="F910" s="305"/>
      <c r="G910" s="305"/>
      <c r="H910" s="305"/>
      <c r="I910" s="305"/>
      <c r="J910" s="594"/>
      <c r="K910" s="592"/>
      <c r="L910" s="31"/>
      <c r="M910" s="31"/>
      <c r="N910" s="31"/>
      <c r="O910" s="31"/>
      <c r="P910" s="31"/>
      <c r="Q910" s="31"/>
      <c r="R910" s="31"/>
      <c r="S910" s="31"/>
      <c r="T910" s="31"/>
      <c r="U910" s="31"/>
      <c r="V910" s="31"/>
    </row>
    <row r="911" spans="2:22" s="27" customFormat="1">
      <c r="B911" s="10">
        <v>42</v>
      </c>
      <c r="C911" s="10">
        <v>1</v>
      </c>
      <c r="D911" s="305"/>
      <c r="E911" s="305"/>
      <c r="F911" s="305"/>
      <c r="G911" s="305"/>
      <c r="H911" s="305"/>
      <c r="I911" s="305"/>
      <c r="J911" s="76"/>
      <c r="K911" s="588"/>
      <c r="L911" s="31"/>
      <c r="M911" s="31"/>
      <c r="N911" s="31"/>
      <c r="O911" s="31"/>
      <c r="P911" s="31"/>
      <c r="Q911" s="31"/>
      <c r="R911" s="31"/>
      <c r="S911" s="31"/>
      <c r="T911" s="31"/>
      <c r="U911" s="31"/>
      <c r="V911" s="31"/>
    </row>
    <row r="912" spans="2:22" s="27" customFormat="1">
      <c r="B912" s="10"/>
      <c r="C912" s="10">
        <v>2</v>
      </c>
      <c r="D912" s="305"/>
      <c r="E912" s="305"/>
      <c r="F912" s="305"/>
      <c r="G912" s="305"/>
      <c r="H912" s="305"/>
      <c r="I912" s="305"/>
      <c r="J912" s="76"/>
      <c r="K912" s="588"/>
      <c r="L912" s="31"/>
      <c r="M912" s="31"/>
      <c r="N912" s="31"/>
      <c r="O912" s="31"/>
      <c r="P912" s="31"/>
      <c r="Q912" s="31"/>
      <c r="R912" s="31"/>
      <c r="S912" s="31"/>
      <c r="T912" s="31"/>
      <c r="U912" s="31"/>
      <c r="V912" s="31"/>
    </row>
    <row r="913" spans="2:34" s="27" customFormat="1">
      <c r="B913" s="10"/>
      <c r="C913" s="10">
        <v>3</v>
      </c>
      <c r="D913" s="305"/>
      <c r="E913" s="305"/>
      <c r="F913" s="305"/>
      <c r="G913" s="305"/>
      <c r="H913" s="305"/>
      <c r="I913" s="305"/>
      <c r="J913" s="76"/>
      <c r="K913" s="588"/>
      <c r="L913" s="31"/>
      <c r="M913" s="31"/>
      <c r="N913" s="31"/>
      <c r="O913" s="31"/>
      <c r="P913" s="31"/>
      <c r="Q913" s="31"/>
      <c r="R913" s="31"/>
      <c r="S913" s="31"/>
      <c r="T913" s="31"/>
      <c r="U913" s="31"/>
      <c r="V913" s="31"/>
    </row>
    <row r="914" spans="2:34">
      <c r="B914" s="10"/>
      <c r="C914" s="10">
        <v>4</v>
      </c>
      <c r="D914" s="305"/>
      <c r="E914" s="305"/>
      <c r="F914" s="305"/>
      <c r="G914" s="305"/>
      <c r="H914" s="305"/>
      <c r="J914" s="76"/>
      <c r="K914" s="169"/>
      <c r="L914" s="305"/>
      <c r="M914" s="305"/>
      <c r="N914" s="305"/>
      <c r="W914" s="306"/>
      <c r="X914" s="306"/>
      <c r="Y914" s="306"/>
      <c r="Z914" s="306"/>
      <c r="AA914" s="306"/>
      <c r="AB914" s="306"/>
      <c r="AC914" s="306"/>
      <c r="AD914" s="306"/>
      <c r="AE914" s="306"/>
      <c r="AF914" s="306"/>
      <c r="AG914" s="306"/>
      <c r="AH914" s="306"/>
    </row>
    <row r="915" spans="2:34" s="27" customFormat="1">
      <c r="B915" s="10"/>
      <c r="C915" s="10">
        <v>5</v>
      </c>
      <c r="D915" s="305"/>
      <c r="E915" s="305"/>
      <c r="F915" s="305"/>
      <c r="G915" s="305"/>
      <c r="H915" s="305"/>
      <c r="I915" s="305"/>
      <c r="J915" s="84"/>
      <c r="K915" s="592"/>
      <c r="L915" s="31"/>
      <c r="M915" s="31"/>
      <c r="N915" s="31"/>
      <c r="O915" s="31"/>
      <c r="P915" s="31"/>
      <c r="Q915" s="31"/>
      <c r="R915" s="31"/>
      <c r="S915" s="31"/>
      <c r="T915" s="31"/>
      <c r="U915" s="31"/>
      <c r="V915" s="31"/>
    </row>
    <row r="916" spans="2:34" s="27" customFormat="1">
      <c r="B916" s="10"/>
      <c r="C916" s="10">
        <v>6</v>
      </c>
      <c r="D916" s="305"/>
      <c r="E916" s="305"/>
      <c r="F916" s="305"/>
      <c r="G916" s="305"/>
      <c r="H916" s="305"/>
      <c r="I916" s="305"/>
      <c r="J916" s="84"/>
      <c r="K916" s="592"/>
      <c r="L916" s="31"/>
      <c r="M916" s="31"/>
      <c r="N916" s="31"/>
      <c r="O916" s="31"/>
      <c r="P916" s="31"/>
      <c r="Q916" s="31"/>
      <c r="R916" s="31"/>
      <c r="S916" s="31"/>
      <c r="T916" s="31"/>
      <c r="U916" s="31"/>
      <c r="V916" s="31"/>
    </row>
    <row r="917" spans="2:34" s="27" customFormat="1">
      <c r="B917" s="10"/>
      <c r="C917" s="10">
        <v>7</v>
      </c>
      <c r="D917" s="305"/>
      <c r="E917" s="305"/>
      <c r="F917" s="305"/>
      <c r="G917" s="305"/>
      <c r="H917" s="305"/>
      <c r="I917" s="305"/>
      <c r="J917" s="76"/>
      <c r="K917" s="593"/>
      <c r="L917" s="31"/>
      <c r="M917" s="31"/>
      <c r="N917" s="31"/>
      <c r="O917" s="31"/>
      <c r="P917" s="31"/>
      <c r="Q917" s="31"/>
      <c r="R917" s="31"/>
      <c r="S917" s="31"/>
      <c r="T917" s="31"/>
      <c r="U917" s="31"/>
      <c r="V917" s="31"/>
    </row>
    <row r="918" spans="2:34" s="27" customFormat="1">
      <c r="B918" s="10"/>
      <c r="C918" s="10">
        <v>8</v>
      </c>
      <c r="D918" s="305"/>
      <c r="E918" s="305"/>
      <c r="F918" s="305"/>
      <c r="G918" s="305"/>
      <c r="H918" s="305"/>
      <c r="I918" s="305"/>
      <c r="J918" s="76"/>
      <c r="K918" s="592"/>
      <c r="L918" s="31"/>
      <c r="M918" s="31"/>
      <c r="N918" s="31"/>
      <c r="O918" s="31"/>
      <c r="P918" s="31"/>
      <c r="Q918" s="31"/>
      <c r="R918" s="31"/>
      <c r="S918" s="31"/>
      <c r="T918" s="31"/>
      <c r="U918" s="31"/>
      <c r="V918" s="31"/>
    </row>
    <row r="919" spans="2:34" s="27" customFormat="1">
      <c r="B919" s="10"/>
      <c r="C919" s="10">
        <v>9</v>
      </c>
      <c r="D919" s="305"/>
      <c r="E919" s="305"/>
      <c r="F919" s="305"/>
      <c r="G919" s="305"/>
      <c r="H919" s="305"/>
      <c r="I919" s="305"/>
      <c r="J919" s="84"/>
      <c r="K919" s="592"/>
      <c r="L919" s="31"/>
      <c r="M919" s="31"/>
      <c r="N919" s="31"/>
      <c r="O919" s="31"/>
      <c r="P919" s="31"/>
      <c r="Q919" s="31"/>
      <c r="R919" s="31"/>
      <c r="S919" s="31"/>
      <c r="T919" s="31"/>
      <c r="U919" s="31"/>
      <c r="V919" s="31"/>
    </row>
    <row r="920" spans="2:34" s="27" customFormat="1">
      <c r="B920" s="10"/>
      <c r="C920" s="10">
        <v>10</v>
      </c>
      <c r="D920" s="305"/>
      <c r="E920" s="305"/>
      <c r="F920" s="305"/>
      <c r="G920" s="305"/>
      <c r="H920" s="305"/>
      <c r="I920" s="305"/>
      <c r="J920" s="84"/>
      <c r="K920" s="592"/>
      <c r="L920" s="31"/>
      <c r="M920" s="31"/>
      <c r="N920" s="31"/>
      <c r="O920" s="31"/>
      <c r="P920" s="31"/>
      <c r="Q920" s="31"/>
      <c r="R920" s="31"/>
      <c r="S920" s="31"/>
      <c r="T920" s="31"/>
      <c r="U920" s="31"/>
      <c r="V920" s="31"/>
    </row>
    <row r="921" spans="2:34" s="27" customFormat="1">
      <c r="B921" s="10"/>
      <c r="C921" s="10">
        <v>11</v>
      </c>
      <c r="D921" s="305"/>
      <c r="E921" s="305"/>
      <c r="F921" s="305"/>
      <c r="G921" s="305"/>
      <c r="H921" s="305"/>
      <c r="I921" s="305"/>
      <c r="J921" s="76"/>
      <c r="K921" s="593"/>
      <c r="L921" s="31"/>
      <c r="M921" s="31"/>
      <c r="N921" s="31"/>
      <c r="O921" s="31"/>
      <c r="P921" s="31"/>
      <c r="Q921" s="31"/>
      <c r="R921" s="31"/>
      <c r="S921" s="31"/>
      <c r="T921" s="31"/>
      <c r="U921" s="31"/>
      <c r="V921" s="31"/>
    </row>
    <row r="922" spans="2:34" s="27" customFormat="1">
      <c r="B922" s="10"/>
      <c r="C922" s="10">
        <v>12</v>
      </c>
      <c r="D922" s="305"/>
      <c r="E922" s="305"/>
      <c r="F922" s="305"/>
      <c r="G922" s="305"/>
      <c r="H922" s="305"/>
      <c r="I922" s="305"/>
      <c r="J922" s="76"/>
      <c r="K922" s="592"/>
      <c r="L922" s="31"/>
      <c r="M922" s="31"/>
      <c r="N922" s="31"/>
      <c r="O922" s="31"/>
      <c r="P922" s="31"/>
      <c r="Q922" s="31"/>
      <c r="R922" s="31"/>
      <c r="S922" s="31"/>
      <c r="T922" s="31"/>
      <c r="U922" s="31"/>
      <c r="V922" s="31"/>
    </row>
    <row r="923" spans="2:34" s="27" customFormat="1">
      <c r="B923" s="10"/>
      <c r="C923" s="10">
        <v>13</v>
      </c>
      <c r="D923" s="305"/>
      <c r="E923" s="305"/>
      <c r="F923" s="305"/>
      <c r="G923" s="305"/>
      <c r="H923" s="305"/>
      <c r="I923" s="305"/>
      <c r="J923" s="84"/>
      <c r="K923" s="592"/>
      <c r="L923" s="31"/>
      <c r="M923" s="31"/>
      <c r="N923" s="31"/>
      <c r="O923" s="31"/>
      <c r="P923" s="31"/>
      <c r="Q923" s="31"/>
      <c r="R923" s="31"/>
      <c r="S923" s="31"/>
      <c r="T923" s="31"/>
      <c r="U923" s="31"/>
      <c r="V923" s="31"/>
    </row>
    <row r="924" spans="2:34" s="27" customFormat="1">
      <c r="B924" s="10"/>
      <c r="C924" s="10">
        <v>14</v>
      </c>
      <c r="D924" s="305"/>
      <c r="E924" s="305"/>
      <c r="F924" s="305"/>
      <c r="G924" s="305"/>
      <c r="H924" s="305"/>
      <c r="I924" s="305"/>
      <c r="J924" s="84"/>
      <c r="K924" s="592"/>
      <c r="L924" s="31"/>
      <c r="M924" s="31"/>
      <c r="N924" s="31"/>
      <c r="O924" s="31"/>
      <c r="P924" s="31"/>
      <c r="Q924" s="31"/>
      <c r="R924" s="31"/>
      <c r="S924" s="31"/>
      <c r="T924" s="31"/>
      <c r="U924" s="31"/>
      <c r="V924" s="31"/>
    </row>
    <row r="925" spans="2:34" s="27" customFormat="1">
      <c r="B925" s="10"/>
      <c r="C925" s="10">
        <v>15</v>
      </c>
      <c r="D925" s="305"/>
      <c r="E925" s="305"/>
      <c r="F925" s="305"/>
      <c r="G925" s="305"/>
      <c r="H925" s="305"/>
      <c r="I925" s="305"/>
      <c r="J925" s="76"/>
      <c r="K925" s="593"/>
      <c r="L925" s="31"/>
      <c r="M925" s="31"/>
      <c r="N925" s="31"/>
      <c r="O925" s="31"/>
      <c r="P925" s="31"/>
      <c r="Q925" s="31"/>
      <c r="R925" s="31"/>
      <c r="S925" s="31"/>
      <c r="T925" s="31"/>
      <c r="U925" s="31"/>
      <c r="V925" s="31"/>
    </row>
    <row r="926" spans="2:34" s="27" customFormat="1">
      <c r="B926" s="10"/>
      <c r="C926" s="10">
        <v>16</v>
      </c>
      <c r="D926" s="305"/>
      <c r="E926" s="305"/>
      <c r="F926" s="305"/>
      <c r="G926" s="305"/>
      <c r="H926" s="305"/>
      <c r="I926" s="305"/>
      <c r="J926" s="76"/>
      <c r="K926" s="592"/>
      <c r="L926" s="31"/>
      <c r="M926" s="31"/>
      <c r="N926" s="31"/>
      <c r="O926" s="31"/>
      <c r="P926" s="31"/>
      <c r="Q926" s="31"/>
      <c r="R926" s="31"/>
      <c r="S926" s="31"/>
      <c r="T926" s="31"/>
      <c r="U926" s="31"/>
      <c r="V926" s="31"/>
    </row>
    <row r="927" spans="2:34" s="27" customFormat="1">
      <c r="B927" s="10"/>
      <c r="C927" s="10">
        <v>17</v>
      </c>
      <c r="D927" s="305"/>
      <c r="E927" s="305"/>
      <c r="F927" s="305"/>
      <c r="G927" s="305"/>
      <c r="H927" s="305"/>
      <c r="I927" s="305"/>
      <c r="J927" s="84"/>
      <c r="K927" s="592"/>
      <c r="L927" s="31"/>
      <c r="M927" s="31"/>
      <c r="N927" s="31"/>
      <c r="O927" s="31"/>
      <c r="P927" s="31"/>
      <c r="Q927" s="31"/>
      <c r="R927" s="31"/>
      <c r="S927" s="31"/>
      <c r="T927" s="31"/>
      <c r="U927" s="31"/>
      <c r="V927" s="31"/>
    </row>
    <row r="928" spans="2:34" s="27" customFormat="1">
      <c r="B928" s="10"/>
      <c r="C928" s="10">
        <v>18</v>
      </c>
      <c r="D928" s="305"/>
      <c r="E928" s="305"/>
      <c r="F928" s="305"/>
      <c r="G928" s="305"/>
      <c r="H928" s="305"/>
      <c r="I928" s="305"/>
      <c r="J928" s="84"/>
      <c r="K928" s="592"/>
      <c r="L928" s="31"/>
      <c r="M928" s="31"/>
      <c r="N928" s="31"/>
      <c r="O928" s="31"/>
      <c r="P928" s="31"/>
      <c r="Q928" s="31"/>
      <c r="R928" s="31"/>
      <c r="S928" s="31"/>
      <c r="T928" s="31"/>
      <c r="U928" s="31"/>
      <c r="V928" s="31"/>
    </row>
    <row r="929" spans="2:34" s="27" customFormat="1">
      <c r="B929" s="10"/>
      <c r="C929" s="10">
        <v>19</v>
      </c>
      <c r="D929" s="305"/>
      <c r="E929" s="305"/>
      <c r="F929" s="305"/>
      <c r="G929" s="305"/>
      <c r="H929" s="305"/>
      <c r="I929" s="305"/>
      <c r="J929" s="76"/>
      <c r="K929" s="593"/>
      <c r="L929" s="31"/>
      <c r="M929" s="31"/>
      <c r="N929" s="31"/>
      <c r="O929" s="31"/>
      <c r="P929" s="31"/>
      <c r="Q929" s="31"/>
      <c r="R929" s="31"/>
      <c r="S929" s="31"/>
      <c r="T929" s="31"/>
      <c r="U929" s="31"/>
      <c r="V929" s="31"/>
    </row>
    <row r="930" spans="2:34" s="27" customFormat="1">
      <c r="B930" s="10"/>
      <c r="C930" s="10">
        <v>20</v>
      </c>
      <c r="D930" s="305"/>
      <c r="E930" s="305"/>
      <c r="F930" s="305"/>
      <c r="G930" s="305"/>
      <c r="H930" s="305"/>
      <c r="I930" s="305"/>
      <c r="J930" s="76"/>
      <c r="K930" s="592"/>
      <c r="L930" s="31"/>
      <c r="M930" s="31"/>
      <c r="N930" s="31"/>
      <c r="O930" s="31"/>
      <c r="P930" s="31"/>
      <c r="Q930" s="31"/>
      <c r="R930" s="31"/>
      <c r="S930" s="31"/>
      <c r="T930" s="31"/>
      <c r="U930" s="31"/>
      <c r="V930" s="31"/>
    </row>
    <row r="931" spans="2:34" s="27" customFormat="1">
      <c r="B931" s="10"/>
      <c r="C931" s="10">
        <v>21</v>
      </c>
      <c r="D931" s="305"/>
      <c r="E931" s="305"/>
      <c r="F931" s="305"/>
      <c r="G931" s="305"/>
      <c r="H931" s="305"/>
      <c r="I931" s="305"/>
      <c r="J931" s="84"/>
      <c r="K931" s="592"/>
      <c r="L931" s="31"/>
      <c r="M931" s="31"/>
      <c r="N931" s="31"/>
      <c r="O931" s="31"/>
      <c r="P931" s="31"/>
      <c r="Q931" s="31"/>
      <c r="R931" s="31"/>
      <c r="S931" s="31"/>
      <c r="T931" s="31"/>
      <c r="U931" s="31"/>
      <c r="V931" s="31"/>
    </row>
    <row r="932" spans="2:34" s="27" customFormat="1">
      <c r="B932" s="10"/>
      <c r="C932" s="10">
        <v>22</v>
      </c>
      <c r="D932" s="305"/>
      <c r="E932" s="305"/>
      <c r="F932" s="305"/>
      <c r="G932" s="305"/>
      <c r="H932" s="305"/>
      <c r="I932" s="305"/>
      <c r="J932" s="594"/>
      <c r="K932" s="592"/>
      <c r="L932" s="31"/>
      <c r="M932" s="31"/>
      <c r="N932" s="31"/>
      <c r="O932" s="31"/>
      <c r="P932" s="31"/>
      <c r="Q932" s="31"/>
      <c r="R932" s="31"/>
      <c r="S932" s="31"/>
      <c r="T932" s="31"/>
      <c r="U932" s="31"/>
      <c r="V932" s="31"/>
    </row>
    <row r="933" spans="2:34" s="27" customFormat="1">
      <c r="B933" s="10">
        <v>43</v>
      </c>
      <c r="C933" s="10">
        <v>1</v>
      </c>
      <c r="D933" s="305"/>
      <c r="E933" s="305"/>
      <c r="F933" s="305"/>
      <c r="G933" s="305"/>
      <c r="H933" s="305"/>
      <c r="I933" s="305"/>
      <c r="J933" s="76"/>
      <c r="K933" s="588"/>
      <c r="L933" s="31"/>
      <c r="M933" s="31"/>
      <c r="N933" s="31"/>
      <c r="O933" s="31"/>
      <c r="P933" s="31"/>
      <c r="Q933" s="31"/>
      <c r="R933" s="31"/>
      <c r="S933" s="31"/>
      <c r="T933" s="31"/>
      <c r="U933" s="31"/>
      <c r="V933" s="31"/>
    </row>
    <row r="934" spans="2:34" s="27" customFormat="1">
      <c r="B934" s="10"/>
      <c r="C934" s="10">
        <v>2</v>
      </c>
      <c r="D934" s="305"/>
      <c r="E934" s="305"/>
      <c r="F934" s="305"/>
      <c r="G934" s="305"/>
      <c r="H934" s="305"/>
      <c r="I934" s="305"/>
      <c r="J934" s="76"/>
      <c r="K934" s="588"/>
      <c r="L934" s="31"/>
      <c r="M934" s="31"/>
      <c r="N934" s="31"/>
      <c r="O934" s="31"/>
      <c r="P934" s="31"/>
      <c r="Q934" s="31"/>
      <c r="R934" s="31"/>
      <c r="S934" s="31"/>
      <c r="T934" s="31"/>
      <c r="U934" s="31"/>
      <c r="V934" s="31"/>
    </row>
    <row r="935" spans="2:34" s="27" customFormat="1">
      <c r="B935" s="10"/>
      <c r="C935" s="10">
        <v>3</v>
      </c>
      <c r="D935" s="305"/>
      <c r="E935" s="305"/>
      <c r="F935" s="305"/>
      <c r="G935" s="305"/>
      <c r="H935" s="305"/>
      <c r="I935" s="305"/>
      <c r="J935" s="76"/>
      <c r="K935" s="588"/>
      <c r="L935" s="31"/>
      <c r="M935" s="31"/>
      <c r="N935" s="31"/>
      <c r="O935" s="31"/>
      <c r="P935" s="31"/>
      <c r="Q935" s="31"/>
      <c r="R935" s="31"/>
      <c r="S935" s="31"/>
      <c r="T935" s="31"/>
      <c r="U935" s="31"/>
      <c r="V935" s="31"/>
    </row>
    <row r="936" spans="2:34">
      <c r="B936" s="10"/>
      <c r="C936" s="10">
        <v>4</v>
      </c>
      <c r="D936" s="305"/>
      <c r="E936" s="305"/>
      <c r="F936" s="305"/>
      <c r="G936" s="305"/>
      <c r="H936" s="305"/>
      <c r="J936" s="76"/>
      <c r="K936" s="169"/>
      <c r="L936" s="305"/>
      <c r="M936" s="305"/>
      <c r="N936" s="305"/>
      <c r="W936" s="306"/>
      <c r="X936" s="306"/>
      <c r="Y936" s="306"/>
      <c r="Z936" s="306"/>
      <c r="AA936" s="306"/>
      <c r="AB936" s="306"/>
      <c r="AC936" s="306"/>
      <c r="AD936" s="306"/>
      <c r="AE936" s="306"/>
      <c r="AF936" s="306"/>
      <c r="AG936" s="306"/>
      <c r="AH936" s="306"/>
    </row>
    <row r="937" spans="2:34" s="27" customFormat="1">
      <c r="B937" s="10"/>
      <c r="C937" s="10">
        <v>5</v>
      </c>
      <c r="D937" s="305"/>
      <c r="E937" s="305"/>
      <c r="F937" s="305"/>
      <c r="G937" s="305"/>
      <c r="H937" s="305"/>
      <c r="I937" s="305"/>
      <c r="J937" s="84"/>
      <c r="K937" s="592"/>
      <c r="L937" s="31"/>
      <c r="M937" s="31"/>
      <c r="N937" s="31"/>
      <c r="O937" s="31"/>
      <c r="P937" s="31"/>
      <c r="Q937" s="31"/>
      <c r="R937" s="31"/>
      <c r="S937" s="31"/>
      <c r="T937" s="31"/>
      <c r="U937" s="31"/>
      <c r="V937" s="31"/>
    </row>
    <row r="938" spans="2:34" s="27" customFormat="1">
      <c r="B938" s="10"/>
      <c r="C938" s="10">
        <v>6</v>
      </c>
      <c r="D938" s="305"/>
      <c r="E938" s="305"/>
      <c r="F938" s="305"/>
      <c r="G938" s="305"/>
      <c r="H938" s="305"/>
      <c r="I938" s="305"/>
      <c r="J938" s="84"/>
      <c r="K938" s="592"/>
      <c r="L938" s="31"/>
      <c r="M938" s="31"/>
      <c r="N938" s="31"/>
      <c r="O938" s="31"/>
      <c r="P938" s="31"/>
      <c r="Q938" s="31"/>
      <c r="R938" s="31"/>
      <c r="S938" s="31"/>
      <c r="T938" s="31"/>
      <c r="U938" s="31"/>
      <c r="V938" s="31"/>
    </row>
    <row r="939" spans="2:34" s="27" customFormat="1">
      <c r="B939" s="10"/>
      <c r="C939" s="10">
        <v>7</v>
      </c>
      <c r="D939" s="305"/>
      <c r="E939" s="305"/>
      <c r="F939" s="305"/>
      <c r="G939" s="305"/>
      <c r="H939" s="305"/>
      <c r="I939" s="305"/>
      <c r="J939" s="76"/>
      <c r="K939" s="593"/>
      <c r="L939" s="31"/>
      <c r="M939" s="31"/>
      <c r="N939" s="31"/>
      <c r="O939" s="31"/>
      <c r="P939" s="31"/>
      <c r="Q939" s="31"/>
      <c r="R939" s="31"/>
      <c r="S939" s="31"/>
      <c r="T939" s="31"/>
      <c r="U939" s="31"/>
      <c r="V939" s="31"/>
    </row>
    <row r="940" spans="2:34" s="27" customFormat="1">
      <c r="B940" s="10"/>
      <c r="C940" s="10">
        <v>8</v>
      </c>
      <c r="D940" s="305"/>
      <c r="E940" s="305"/>
      <c r="F940" s="305"/>
      <c r="G940" s="305"/>
      <c r="H940" s="305"/>
      <c r="I940" s="305"/>
      <c r="J940" s="76"/>
      <c r="K940" s="592"/>
      <c r="L940" s="31"/>
      <c r="M940" s="31"/>
      <c r="N940" s="31"/>
      <c r="O940" s="31"/>
      <c r="P940" s="31"/>
      <c r="Q940" s="31"/>
      <c r="R940" s="31"/>
      <c r="S940" s="31"/>
      <c r="T940" s="31"/>
      <c r="U940" s="31"/>
      <c r="V940" s="31"/>
    </row>
    <row r="941" spans="2:34" s="27" customFormat="1">
      <c r="B941" s="10"/>
      <c r="C941" s="10">
        <v>9</v>
      </c>
      <c r="D941" s="305"/>
      <c r="E941" s="305"/>
      <c r="F941" s="305"/>
      <c r="G941" s="305"/>
      <c r="H941" s="305"/>
      <c r="I941" s="305"/>
      <c r="J941" s="84"/>
      <c r="K941" s="592"/>
      <c r="L941" s="31"/>
      <c r="M941" s="31"/>
      <c r="N941" s="31"/>
      <c r="O941" s="31"/>
      <c r="P941" s="31"/>
      <c r="Q941" s="31"/>
      <c r="R941" s="31"/>
      <c r="S941" s="31"/>
      <c r="T941" s="31"/>
      <c r="U941" s="31"/>
      <c r="V941" s="31"/>
    </row>
    <row r="942" spans="2:34" s="27" customFormat="1">
      <c r="B942" s="10"/>
      <c r="C942" s="10">
        <v>10</v>
      </c>
      <c r="D942" s="305"/>
      <c r="E942" s="305"/>
      <c r="F942" s="305"/>
      <c r="G942" s="305"/>
      <c r="H942" s="305"/>
      <c r="I942" s="305"/>
      <c r="J942" s="84"/>
      <c r="K942" s="592"/>
      <c r="L942" s="31"/>
      <c r="M942" s="31"/>
      <c r="N942" s="31"/>
      <c r="O942" s="31"/>
      <c r="P942" s="31"/>
      <c r="Q942" s="31"/>
      <c r="R942" s="31"/>
      <c r="S942" s="31"/>
      <c r="T942" s="31"/>
      <c r="U942" s="31"/>
      <c r="V942" s="31"/>
    </row>
    <row r="943" spans="2:34" s="27" customFormat="1">
      <c r="B943" s="10"/>
      <c r="C943" s="10">
        <v>11</v>
      </c>
      <c r="D943" s="305"/>
      <c r="E943" s="305"/>
      <c r="F943" s="305"/>
      <c r="G943" s="305"/>
      <c r="H943" s="305"/>
      <c r="I943" s="305"/>
      <c r="J943" s="76"/>
      <c r="K943" s="593"/>
      <c r="L943" s="31"/>
      <c r="M943" s="31"/>
      <c r="N943" s="31"/>
      <c r="O943" s="31"/>
      <c r="P943" s="31"/>
      <c r="Q943" s="31"/>
      <c r="R943" s="31"/>
      <c r="S943" s="31"/>
      <c r="T943" s="31"/>
      <c r="U943" s="31"/>
      <c r="V943" s="31"/>
    </row>
    <row r="944" spans="2:34" s="27" customFormat="1">
      <c r="B944" s="10"/>
      <c r="C944" s="10">
        <v>12</v>
      </c>
      <c r="D944" s="305"/>
      <c r="E944" s="305"/>
      <c r="F944" s="305"/>
      <c r="G944" s="305"/>
      <c r="H944" s="305"/>
      <c r="I944" s="305"/>
      <c r="J944" s="76"/>
      <c r="K944" s="592"/>
      <c r="L944" s="31"/>
      <c r="M944" s="31"/>
      <c r="N944" s="31"/>
      <c r="O944" s="31"/>
      <c r="P944" s="31"/>
      <c r="Q944" s="31"/>
      <c r="R944" s="31"/>
      <c r="S944" s="31"/>
      <c r="T944" s="31"/>
      <c r="U944" s="31"/>
      <c r="V944" s="31"/>
    </row>
    <row r="945" spans="2:34" s="27" customFormat="1">
      <c r="B945" s="10"/>
      <c r="C945" s="10">
        <v>13</v>
      </c>
      <c r="D945" s="305"/>
      <c r="E945" s="305"/>
      <c r="F945" s="305"/>
      <c r="G945" s="305"/>
      <c r="H945" s="305"/>
      <c r="I945" s="305"/>
      <c r="J945" s="84"/>
      <c r="K945" s="592"/>
      <c r="L945" s="31"/>
      <c r="M945" s="31"/>
      <c r="N945" s="31"/>
      <c r="O945" s="31"/>
      <c r="P945" s="31"/>
      <c r="Q945" s="31"/>
      <c r="R945" s="31"/>
      <c r="S945" s="31"/>
      <c r="T945" s="31"/>
      <c r="U945" s="31"/>
      <c r="V945" s="31"/>
    </row>
    <row r="946" spans="2:34" s="27" customFormat="1">
      <c r="B946" s="10"/>
      <c r="C946" s="10">
        <v>14</v>
      </c>
      <c r="D946" s="305"/>
      <c r="E946" s="305"/>
      <c r="F946" s="305"/>
      <c r="G946" s="305"/>
      <c r="H946" s="305"/>
      <c r="I946" s="305"/>
      <c r="J946" s="84"/>
      <c r="K946" s="592"/>
      <c r="L946" s="31"/>
      <c r="M946" s="31"/>
      <c r="N946" s="31"/>
      <c r="O946" s="31"/>
      <c r="P946" s="31"/>
      <c r="Q946" s="31"/>
      <c r="R946" s="31"/>
      <c r="S946" s="31"/>
      <c r="T946" s="31"/>
      <c r="U946" s="31"/>
      <c r="V946" s="31"/>
    </row>
    <row r="947" spans="2:34" s="27" customFormat="1">
      <c r="B947" s="10"/>
      <c r="C947" s="10">
        <v>15</v>
      </c>
      <c r="D947" s="305"/>
      <c r="E947" s="305"/>
      <c r="F947" s="305"/>
      <c r="G947" s="305"/>
      <c r="H947" s="305"/>
      <c r="I947" s="305"/>
      <c r="J947" s="76"/>
      <c r="K947" s="593"/>
      <c r="L947" s="31"/>
      <c r="M947" s="31"/>
      <c r="N947" s="31"/>
      <c r="O947" s="31"/>
      <c r="P947" s="31"/>
      <c r="Q947" s="31"/>
      <c r="R947" s="31"/>
      <c r="S947" s="31"/>
      <c r="T947" s="31"/>
      <c r="U947" s="31"/>
      <c r="V947" s="31"/>
    </row>
    <row r="948" spans="2:34" s="27" customFormat="1">
      <c r="B948" s="10"/>
      <c r="C948" s="10">
        <v>16</v>
      </c>
      <c r="D948" s="305"/>
      <c r="E948" s="305"/>
      <c r="F948" s="305"/>
      <c r="G948" s="305"/>
      <c r="H948" s="305"/>
      <c r="I948" s="305"/>
      <c r="J948" s="76"/>
      <c r="K948" s="592"/>
      <c r="L948" s="31"/>
      <c r="M948" s="31"/>
      <c r="N948" s="31"/>
      <c r="O948" s="31"/>
      <c r="P948" s="31"/>
      <c r="Q948" s="31"/>
      <c r="R948" s="31"/>
      <c r="S948" s="31"/>
      <c r="T948" s="31"/>
      <c r="U948" s="31"/>
      <c r="V948" s="31"/>
    </row>
    <row r="949" spans="2:34" s="27" customFormat="1">
      <c r="B949" s="10"/>
      <c r="C949" s="10">
        <v>17</v>
      </c>
      <c r="D949" s="305"/>
      <c r="E949" s="305"/>
      <c r="F949" s="305"/>
      <c r="G949" s="305"/>
      <c r="H949" s="305"/>
      <c r="I949" s="305"/>
      <c r="J949" s="84"/>
      <c r="K949" s="592"/>
      <c r="L949" s="31"/>
      <c r="M949" s="31"/>
      <c r="N949" s="31"/>
      <c r="O949" s="31"/>
      <c r="P949" s="31"/>
      <c r="Q949" s="31"/>
      <c r="R949" s="31"/>
      <c r="S949" s="31"/>
      <c r="T949" s="31"/>
      <c r="U949" s="31"/>
      <c r="V949" s="31"/>
    </row>
    <row r="950" spans="2:34" s="27" customFormat="1">
      <c r="B950" s="10"/>
      <c r="C950" s="10">
        <v>18</v>
      </c>
      <c r="D950" s="305"/>
      <c r="E950" s="305"/>
      <c r="F950" s="305"/>
      <c r="G950" s="305"/>
      <c r="H950" s="305"/>
      <c r="I950" s="305"/>
      <c r="J950" s="84"/>
      <c r="K950" s="592"/>
      <c r="L950" s="31"/>
      <c r="M950" s="31"/>
      <c r="N950" s="31"/>
      <c r="O950" s="31"/>
      <c r="P950" s="31"/>
      <c r="Q950" s="31"/>
      <c r="R950" s="31"/>
      <c r="S950" s="31"/>
      <c r="T950" s="31"/>
      <c r="U950" s="31"/>
      <c r="V950" s="31"/>
    </row>
    <row r="951" spans="2:34" s="27" customFormat="1">
      <c r="B951" s="10"/>
      <c r="C951" s="10">
        <v>19</v>
      </c>
      <c r="D951" s="305"/>
      <c r="E951" s="305"/>
      <c r="F951" s="305"/>
      <c r="G951" s="305"/>
      <c r="H951" s="305"/>
      <c r="I951" s="305"/>
      <c r="J951" s="76"/>
      <c r="K951" s="593"/>
      <c r="L951" s="31"/>
      <c r="M951" s="31"/>
      <c r="N951" s="31"/>
      <c r="O951" s="31"/>
      <c r="P951" s="31"/>
      <c r="Q951" s="31"/>
      <c r="R951" s="31"/>
      <c r="S951" s="31"/>
      <c r="T951" s="31"/>
      <c r="U951" s="31"/>
      <c r="V951" s="31"/>
    </row>
    <row r="952" spans="2:34" s="27" customFormat="1">
      <c r="B952" s="10"/>
      <c r="C952" s="10">
        <v>20</v>
      </c>
      <c r="D952" s="305"/>
      <c r="E952" s="305"/>
      <c r="F952" s="305"/>
      <c r="G952" s="305"/>
      <c r="H952" s="305"/>
      <c r="I952" s="305"/>
      <c r="J952" s="76"/>
      <c r="K952" s="592"/>
      <c r="L952" s="31"/>
      <c r="M952" s="31"/>
      <c r="N952" s="31"/>
      <c r="O952" s="31"/>
      <c r="P952" s="31"/>
      <c r="Q952" s="31"/>
      <c r="R952" s="31"/>
      <c r="S952" s="31"/>
      <c r="T952" s="31"/>
      <c r="U952" s="31"/>
      <c r="V952" s="31"/>
    </row>
    <row r="953" spans="2:34" s="27" customFormat="1">
      <c r="B953" s="10"/>
      <c r="C953" s="10">
        <v>21</v>
      </c>
      <c r="D953" s="305"/>
      <c r="E953" s="305"/>
      <c r="F953" s="305"/>
      <c r="G953" s="305"/>
      <c r="H953" s="305"/>
      <c r="I953" s="305"/>
      <c r="J953" s="84"/>
      <c r="K953" s="592"/>
      <c r="L953" s="31"/>
      <c r="M953" s="31"/>
      <c r="N953" s="31"/>
      <c r="O953" s="31"/>
      <c r="P953" s="31"/>
      <c r="Q953" s="31"/>
      <c r="R953" s="31"/>
      <c r="S953" s="31"/>
      <c r="T953" s="31"/>
      <c r="U953" s="31"/>
      <c r="V953" s="31"/>
    </row>
    <row r="954" spans="2:34" s="27" customFormat="1">
      <c r="B954" s="10"/>
      <c r="C954" s="10">
        <v>22</v>
      </c>
      <c r="D954" s="305"/>
      <c r="E954" s="305"/>
      <c r="F954" s="305"/>
      <c r="G954" s="305"/>
      <c r="H954" s="305"/>
      <c r="I954" s="305"/>
      <c r="J954" s="594"/>
      <c r="K954" s="592"/>
      <c r="L954" s="31"/>
      <c r="M954" s="31"/>
      <c r="N954" s="31"/>
      <c r="O954" s="31"/>
      <c r="P954" s="31"/>
      <c r="Q954" s="31"/>
      <c r="R954" s="31"/>
      <c r="S954" s="31"/>
      <c r="T954" s="31"/>
      <c r="U954" s="31"/>
      <c r="V954" s="31"/>
    </row>
    <row r="955" spans="2:34" s="27" customFormat="1">
      <c r="B955" s="10">
        <v>44</v>
      </c>
      <c r="C955" s="10">
        <v>1</v>
      </c>
      <c r="D955" s="305"/>
      <c r="E955" s="305"/>
      <c r="F955" s="305"/>
      <c r="G955" s="305"/>
      <c r="H955" s="305"/>
      <c r="I955" s="305"/>
      <c r="J955" s="76"/>
      <c r="K955" s="588"/>
      <c r="L955" s="31"/>
      <c r="M955" s="31"/>
      <c r="N955" s="31"/>
      <c r="O955" s="31"/>
      <c r="P955" s="31"/>
      <c r="Q955" s="31"/>
      <c r="R955" s="31"/>
      <c r="S955" s="31"/>
      <c r="T955" s="31"/>
      <c r="U955" s="31"/>
      <c r="V955" s="31"/>
    </row>
    <row r="956" spans="2:34" s="27" customFormat="1">
      <c r="B956" s="10"/>
      <c r="C956" s="10">
        <v>2</v>
      </c>
      <c r="D956" s="305"/>
      <c r="E956" s="305"/>
      <c r="F956" s="305"/>
      <c r="G956" s="305"/>
      <c r="H956" s="305"/>
      <c r="I956" s="305"/>
      <c r="J956" s="76"/>
      <c r="K956" s="588"/>
      <c r="L956" s="31"/>
      <c r="M956" s="31"/>
      <c r="N956" s="31"/>
      <c r="O956" s="31"/>
      <c r="P956" s="31"/>
      <c r="Q956" s="31"/>
      <c r="R956" s="31"/>
      <c r="S956" s="31"/>
      <c r="T956" s="31"/>
      <c r="U956" s="31"/>
      <c r="V956" s="31"/>
    </row>
    <row r="957" spans="2:34" s="27" customFormat="1">
      <c r="B957" s="10"/>
      <c r="C957" s="10">
        <v>3</v>
      </c>
      <c r="D957" s="305"/>
      <c r="E957" s="305"/>
      <c r="F957" s="305"/>
      <c r="G957" s="305"/>
      <c r="H957" s="305"/>
      <c r="I957" s="305"/>
      <c r="J957" s="76"/>
      <c r="K957" s="588"/>
      <c r="L957" s="31"/>
      <c r="M957" s="31"/>
      <c r="N957" s="31"/>
      <c r="O957" s="31"/>
      <c r="P957" s="31"/>
      <c r="Q957" s="31"/>
      <c r="R957" s="31"/>
      <c r="S957" s="31"/>
      <c r="T957" s="31"/>
      <c r="U957" s="31"/>
      <c r="V957" s="31"/>
    </row>
    <row r="958" spans="2:34">
      <c r="B958" s="10"/>
      <c r="C958" s="10">
        <v>4</v>
      </c>
      <c r="D958" s="305"/>
      <c r="E958" s="305"/>
      <c r="F958" s="305"/>
      <c r="G958" s="305"/>
      <c r="H958" s="305"/>
      <c r="J958" s="76"/>
      <c r="K958" s="169"/>
      <c r="L958" s="305"/>
      <c r="M958" s="305"/>
      <c r="N958" s="305"/>
      <c r="W958" s="306"/>
      <c r="X958" s="306"/>
      <c r="Y958" s="306"/>
      <c r="Z958" s="306"/>
      <c r="AA958" s="306"/>
      <c r="AB958" s="306"/>
      <c r="AC958" s="306"/>
      <c r="AD958" s="306"/>
      <c r="AE958" s="306"/>
      <c r="AF958" s="306"/>
      <c r="AG958" s="306"/>
      <c r="AH958" s="306"/>
    </row>
    <row r="959" spans="2:34" s="27" customFormat="1">
      <c r="B959" s="10"/>
      <c r="C959" s="10">
        <v>5</v>
      </c>
      <c r="D959" s="305"/>
      <c r="E959" s="305"/>
      <c r="F959" s="305"/>
      <c r="G959" s="305"/>
      <c r="H959" s="305"/>
      <c r="I959" s="305"/>
      <c r="J959" s="84"/>
      <c r="K959" s="592"/>
      <c r="L959" s="31"/>
      <c r="M959" s="31"/>
      <c r="N959" s="31"/>
      <c r="O959" s="31"/>
      <c r="P959" s="31"/>
      <c r="Q959" s="31"/>
      <c r="R959" s="31"/>
      <c r="S959" s="31"/>
      <c r="T959" s="31"/>
      <c r="U959" s="31"/>
      <c r="V959" s="31"/>
    </row>
    <row r="960" spans="2:34" s="27" customFormat="1">
      <c r="B960" s="10"/>
      <c r="C960" s="10">
        <v>6</v>
      </c>
      <c r="D960" s="305"/>
      <c r="E960" s="305"/>
      <c r="F960" s="305"/>
      <c r="G960" s="305"/>
      <c r="H960" s="305"/>
      <c r="I960" s="305"/>
      <c r="J960" s="84"/>
      <c r="K960" s="592"/>
      <c r="L960" s="31"/>
      <c r="M960" s="31"/>
      <c r="N960" s="31"/>
      <c r="O960" s="31"/>
      <c r="P960" s="31"/>
      <c r="Q960" s="31"/>
      <c r="R960" s="31"/>
      <c r="S960" s="31"/>
      <c r="T960" s="31"/>
      <c r="U960" s="31"/>
      <c r="V960" s="31"/>
    </row>
    <row r="961" spans="2:22" s="27" customFormat="1">
      <c r="B961" s="10"/>
      <c r="C961" s="10">
        <v>7</v>
      </c>
      <c r="D961" s="305"/>
      <c r="E961" s="305"/>
      <c r="F961" s="305"/>
      <c r="G961" s="305"/>
      <c r="H961" s="305"/>
      <c r="I961" s="305"/>
      <c r="J961" s="76"/>
      <c r="K961" s="593"/>
      <c r="L961" s="31"/>
      <c r="M961" s="31"/>
      <c r="N961" s="31"/>
      <c r="O961" s="31"/>
      <c r="P961" s="31"/>
      <c r="Q961" s="31"/>
      <c r="R961" s="31"/>
      <c r="S961" s="31"/>
      <c r="T961" s="31"/>
      <c r="U961" s="31"/>
      <c r="V961" s="31"/>
    </row>
    <row r="962" spans="2:22" s="27" customFormat="1">
      <c r="B962" s="10"/>
      <c r="C962" s="10">
        <v>8</v>
      </c>
      <c r="D962" s="305"/>
      <c r="E962" s="305"/>
      <c r="F962" s="305"/>
      <c r="G962" s="305"/>
      <c r="H962" s="305"/>
      <c r="I962" s="305"/>
      <c r="J962" s="76"/>
      <c r="K962" s="592"/>
      <c r="L962" s="31"/>
      <c r="M962" s="31"/>
      <c r="N962" s="31"/>
      <c r="O962" s="31"/>
      <c r="P962" s="31"/>
      <c r="Q962" s="31"/>
      <c r="R962" s="31"/>
      <c r="S962" s="31"/>
      <c r="T962" s="31"/>
      <c r="U962" s="31"/>
      <c r="V962" s="31"/>
    </row>
    <row r="963" spans="2:22" s="27" customFormat="1">
      <c r="B963" s="10"/>
      <c r="C963" s="10">
        <v>9</v>
      </c>
      <c r="D963" s="305"/>
      <c r="E963" s="305"/>
      <c r="F963" s="305"/>
      <c r="G963" s="305"/>
      <c r="H963" s="305"/>
      <c r="I963" s="305"/>
      <c r="J963" s="84"/>
      <c r="K963" s="592"/>
      <c r="L963" s="31"/>
      <c r="M963" s="31"/>
      <c r="N963" s="31"/>
      <c r="O963" s="31"/>
      <c r="P963" s="31"/>
      <c r="Q963" s="31"/>
      <c r="R963" s="31"/>
      <c r="S963" s="31"/>
      <c r="T963" s="31"/>
      <c r="U963" s="31"/>
      <c r="V963" s="31"/>
    </row>
    <row r="964" spans="2:22" s="27" customFormat="1">
      <c r="B964" s="10"/>
      <c r="C964" s="10">
        <v>10</v>
      </c>
      <c r="D964" s="305"/>
      <c r="E964" s="305"/>
      <c r="F964" s="305"/>
      <c r="G964" s="305"/>
      <c r="H964" s="305"/>
      <c r="I964" s="305"/>
      <c r="J964" s="84"/>
      <c r="K964" s="592"/>
      <c r="L964" s="31"/>
      <c r="M964" s="31"/>
      <c r="N964" s="31"/>
      <c r="O964" s="31"/>
      <c r="P964" s="31"/>
      <c r="Q964" s="31"/>
      <c r="R964" s="31"/>
      <c r="S964" s="31"/>
      <c r="T964" s="31"/>
      <c r="U964" s="31"/>
      <c r="V964" s="31"/>
    </row>
    <row r="965" spans="2:22" s="27" customFormat="1">
      <c r="B965" s="10"/>
      <c r="C965" s="10">
        <v>11</v>
      </c>
      <c r="D965" s="305"/>
      <c r="E965" s="305"/>
      <c r="F965" s="305"/>
      <c r="G965" s="305"/>
      <c r="H965" s="305"/>
      <c r="I965" s="305"/>
      <c r="J965" s="76"/>
      <c r="K965" s="593"/>
      <c r="L965" s="31"/>
      <c r="M965" s="31"/>
      <c r="N965" s="31"/>
      <c r="O965" s="31"/>
      <c r="P965" s="31"/>
      <c r="Q965" s="31"/>
      <c r="R965" s="31"/>
      <c r="S965" s="31"/>
      <c r="T965" s="31"/>
      <c r="U965" s="31"/>
      <c r="V965" s="31"/>
    </row>
    <row r="966" spans="2:22" s="27" customFormat="1">
      <c r="B966" s="10"/>
      <c r="C966" s="10">
        <v>12</v>
      </c>
      <c r="D966" s="305"/>
      <c r="E966" s="305"/>
      <c r="F966" s="305"/>
      <c r="G966" s="305"/>
      <c r="H966" s="305"/>
      <c r="I966" s="305"/>
      <c r="J966" s="76"/>
      <c r="K966" s="592"/>
      <c r="L966" s="31"/>
      <c r="M966" s="31"/>
      <c r="N966" s="31"/>
      <c r="O966" s="31"/>
      <c r="P966" s="31"/>
      <c r="Q966" s="31"/>
      <c r="R966" s="31"/>
      <c r="S966" s="31"/>
      <c r="T966" s="31"/>
      <c r="U966" s="31"/>
      <c r="V966" s="31"/>
    </row>
    <row r="967" spans="2:22" s="27" customFormat="1">
      <c r="B967" s="10"/>
      <c r="C967" s="10">
        <v>13</v>
      </c>
      <c r="D967" s="305"/>
      <c r="E967" s="305"/>
      <c r="F967" s="305"/>
      <c r="G967" s="305"/>
      <c r="H967" s="305"/>
      <c r="I967" s="305"/>
      <c r="J967" s="84"/>
      <c r="K967" s="592"/>
      <c r="L967" s="31"/>
      <c r="M967" s="31"/>
      <c r="N967" s="31"/>
      <c r="O967" s="31"/>
      <c r="P967" s="31"/>
      <c r="Q967" s="31"/>
      <c r="R967" s="31"/>
      <c r="S967" s="31"/>
      <c r="T967" s="31"/>
      <c r="U967" s="31"/>
      <c r="V967" s="31"/>
    </row>
    <row r="968" spans="2:22" s="27" customFormat="1">
      <c r="B968" s="10"/>
      <c r="C968" s="10">
        <v>14</v>
      </c>
      <c r="D968" s="305"/>
      <c r="E968" s="305"/>
      <c r="F968" s="305"/>
      <c r="G968" s="305"/>
      <c r="H968" s="305"/>
      <c r="I968" s="305"/>
      <c r="J968" s="84"/>
      <c r="K968" s="592"/>
      <c r="L968" s="31"/>
      <c r="M968" s="31"/>
      <c r="N968" s="31"/>
      <c r="O968" s="31"/>
      <c r="P968" s="31"/>
      <c r="Q968" s="31"/>
      <c r="R968" s="31"/>
      <c r="S968" s="31"/>
      <c r="T968" s="31"/>
      <c r="U968" s="31"/>
      <c r="V968" s="31"/>
    </row>
    <row r="969" spans="2:22" s="27" customFormat="1">
      <c r="B969" s="10"/>
      <c r="C969" s="10">
        <v>15</v>
      </c>
      <c r="D969" s="305"/>
      <c r="E969" s="305"/>
      <c r="F969" s="305"/>
      <c r="G969" s="305"/>
      <c r="H969" s="305"/>
      <c r="I969" s="305"/>
      <c r="J969" s="76"/>
      <c r="K969" s="593"/>
      <c r="L969" s="31"/>
      <c r="M969" s="31"/>
      <c r="N969" s="31"/>
      <c r="O969" s="31"/>
      <c r="P969" s="31"/>
      <c r="Q969" s="31"/>
      <c r="R969" s="31"/>
      <c r="S969" s="31"/>
      <c r="T969" s="31"/>
      <c r="U969" s="31"/>
      <c r="V969" s="31"/>
    </row>
    <row r="970" spans="2:22" s="27" customFormat="1">
      <c r="B970" s="10"/>
      <c r="C970" s="10">
        <v>16</v>
      </c>
      <c r="D970" s="305"/>
      <c r="E970" s="305"/>
      <c r="F970" s="305"/>
      <c r="G970" s="305"/>
      <c r="H970" s="305"/>
      <c r="I970" s="305"/>
      <c r="J970" s="76"/>
      <c r="K970" s="592"/>
      <c r="L970" s="31"/>
      <c r="M970" s="31"/>
      <c r="N970" s="31"/>
      <c r="O970" s="31"/>
      <c r="P970" s="31"/>
      <c r="Q970" s="31"/>
      <c r="R970" s="31"/>
      <c r="S970" s="31"/>
      <c r="T970" s="31"/>
      <c r="U970" s="31"/>
      <c r="V970" s="31"/>
    </row>
    <row r="971" spans="2:22" s="27" customFormat="1">
      <c r="B971" s="10"/>
      <c r="C971" s="10">
        <v>17</v>
      </c>
      <c r="D971" s="305"/>
      <c r="E971" s="305"/>
      <c r="F971" s="305"/>
      <c r="G971" s="305"/>
      <c r="H971" s="305"/>
      <c r="I971" s="305"/>
      <c r="J971" s="84"/>
      <c r="K971" s="592"/>
      <c r="L971" s="31"/>
      <c r="M971" s="31"/>
      <c r="N971" s="31"/>
      <c r="O971" s="31"/>
      <c r="P971" s="31"/>
      <c r="Q971" s="31"/>
      <c r="R971" s="31"/>
      <c r="S971" s="31"/>
      <c r="T971" s="31"/>
      <c r="U971" s="31"/>
      <c r="V971" s="31"/>
    </row>
    <row r="972" spans="2:22" s="27" customFormat="1">
      <c r="B972" s="10"/>
      <c r="C972" s="10">
        <v>18</v>
      </c>
      <c r="D972" s="305"/>
      <c r="E972" s="305"/>
      <c r="F972" s="305"/>
      <c r="G972" s="305"/>
      <c r="H972" s="305"/>
      <c r="I972" s="305"/>
      <c r="J972" s="84"/>
      <c r="K972" s="592"/>
      <c r="L972" s="31"/>
      <c r="M972" s="31"/>
      <c r="N972" s="31"/>
      <c r="O972" s="31"/>
      <c r="P972" s="31"/>
      <c r="Q972" s="31"/>
      <c r="R972" s="31"/>
      <c r="S972" s="31"/>
      <c r="T972" s="31"/>
      <c r="U972" s="31"/>
      <c r="V972" s="31"/>
    </row>
    <row r="973" spans="2:22" s="27" customFormat="1">
      <c r="B973" s="10"/>
      <c r="C973" s="10">
        <v>19</v>
      </c>
      <c r="D973" s="305"/>
      <c r="E973" s="305"/>
      <c r="F973" s="305"/>
      <c r="G973" s="305"/>
      <c r="H973" s="305"/>
      <c r="I973" s="305"/>
      <c r="J973" s="76"/>
      <c r="K973" s="593"/>
      <c r="L973" s="31"/>
      <c r="M973" s="31"/>
      <c r="N973" s="31"/>
      <c r="O973" s="31"/>
      <c r="P973" s="31"/>
      <c r="Q973" s="31"/>
      <c r="R973" s="31"/>
      <c r="S973" s="31"/>
      <c r="T973" s="31"/>
      <c r="U973" s="31"/>
      <c r="V973" s="31"/>
    </row>
    <row r="974" spans="2:22" s="27" customFormat="1">
      <c r="B974" s="10"/>
      <c r="C974" s="10">
        <v>20</v>
      </c>
      <c r="D974" s="305"/>
      <c r="E974" s="305"/>
      <c r="F974" s="305"/>
      <c r="G974" s="305"/>
      <c r="H974" s="305"/>
      <c r="I974" s="305"/>
      <c r="J974" s="76"/>
      <c r="K974" s="592"/>
      <c r="L974" s="31"/>
      <c r="M974" s="31"/>
      <c r="N974" s="31"/>
      <c r="O974" s="31"/>
      <c r="P974" s="31"/>
      <c r="Q974" s="31"/>
      <c r="R974" s="31"/>
      <c r="S974" s="31"/>
      <c r="T974" s="31"/>
      <c r="U974" s="31"/>
      <c r="V974" s="31"/>
    </row>
    <row r="975" spans="2:22" s="27" customFormat="1">
      <c r="B975" s="10"/>
      <c r="C975" s="10">
        <v>21</v>
      </c>
      <c r="D975" s="305"/>
      <c r="E975" s="305"/>
      <c r="F975" s="305"/>
      <c r="G975" s="305"/>
      <c r="H975" s="305"/>
      <c r="I975" s="305"/>
      <c r="J975" s="84"/>
      <c r="K975" s="592"/>
      <c r="L975" s="31"/>
      <c r="M975" s="31"/>
      <c r="N975" s="31"/>
      <c r="O975" s="31"/>
      <c r="P975" s="31"/>
      <c r="Q975" s="31"/>
      <c r="R975" s="31"/>
      <c r="S975" s="31"/>
      <c r="T975" s="31"/>
      <c r="U975" s="31"/>
      <c r="V975" s="31"/>
    </row>
    <row r="976" spans="2:22" s="27" customFormat="1">
      <c r="B976" s="10"/>
      <c r="C976" s="10">
        <v>22</v>
      </c>
      <c r="D976" s="305"/>
      <c r="E976" s="305"/>
      <c r="F976" s="305"/>
      <c r="G976" s="305"/>
      <c r="H976" s="305"/>
      <c r="I976" s="305"/>
      <c r="J976" s="594"/>
      <c r="K976" s="592"/>
      <c r="L976" s="31"/>
      <c r="M976" s="31"/>
      <c r="N976" s="31"/>
      <c r="O976" s="31"/>
      <c r="P976" s="31"/>
      <c r="Q976" s="31"/>
      <c r="R976" s="31"/>
      <c r="S976" s="31"/>
      <c r="T976" s="31"/>
      <c r="U976" s="31"/>
      <c r="V976" s="31"/>
    </row>
    <row r="977" spans="2:34" s="27" customFormat="1">
      <c r="B977" s="10">
        <v>45</v>
      </c>
      <c r="C977" s="10">
        <v>1</v>
      </c>
      <c r="D977" s="305"/>
      <c r="E977" s="305"/>
      <c r="F977" s="305"/>
      <c r="G977" s="305"/>
      <c r="H977" s="305"/>
      <c r="I977" s="305"/>
      <c r="J977" s="76"/>
      <c r="K977" s="588"/>
      <c r="L977" s="31"/>
      <c r="M977" s="31"/>
      <c r="N977" s="31"/>
      <c r="O977" s="31"/>
      <c r="P977" s="31"/>
      <c r="Q977" s="31"/>
      <c r="R977" s="31"/>
      <c r="S977" s="31"/>
      <c r="T977" s="31"/>
      <c r="U977" s="31"/>
      <c r="V977" s="31"/>
    </row>
    <row r="978" spans="2:34" s="27" customFormat="1">
      <c r="B978" s="10"/>
      <c r="C978" s="10">
        <v>2</v>
      </c>
      <c r="D978" s="305"/>
      <c r="E978" s="305"/>
      <c r="F978" s="305"/>
      <c r="G978" s="305"/>
      <c r="H978" s="305"/>
      <c r="I978" s="305"/>
      <c r="J978" s="76"/>
      <c r="K978" s="588"/>
      <c r="L978" s="31"/>
      <c r="M978" s="31"/>
      <c r="N978" s="31"/>
      <c r="O978" s="31"/>
      <c r="P978" s="31"/>
      <c r="Q978" s="31"/>
      <c r="R978" s="31"/>
      <c r="S978" s="31"/>
      <c r="T978" s="31"/>
      <c r="U978" s="31"/>
      <c r="V978" s="31"/>
    </row>
    <row r="979" spans="2:34" s="27" customFormat="1">
      <c r="B979" s="10"/>
      <c r="C979" s="10">
        <v>3</v>
      </c>
      <c r="D979" s="305"/>
      <c r="E979" s="305"/>
      <c r="F979" s="305"/>
      <c r="G979" s="305"/>
      <c r="H979" s="305"/>
      <c r="I979" s="305"/>
      <c r="J979" s="76"/>
      <c r="K979" s="588"/>
      <c r="L979" s="31"/>
      <c r="M979" s="31"/>
      <c r="N979" s="31"/>
      <c r="O979" s="31"/>
      <c r="P979" s="31"/>
      <c r="Q979" s="31"/>
      <c r="R979" s="31"/>
      <c r="S979" s="31"/>
      <c r="T979" s="31"/>
      <c r="U979" s="31"/>
      <c r="V979" s="31"/>
    </row>
    <row r="980" spans="2:34">
      <c r="B980" s="10"/>
      <c r="C980" s="10">
        <v>4</v>
      </c>
      <c r="D980" s="305"/>
      <c r="E980" s="305"/>
      <c r="F980" s="305"/>
      <c r="G980" s="305"/>
      <c r="H980" s="305"/>
      <c r="J980" s="76"/>
      <c r="K980" s="169"/>
      <c r="L980" s="305"/>
      <c r="M980" s="305"/>
      <c r="N980" s="305"/>
      <c r="W980" s="306"/>
      <c r="X980" s="306"/>
      <c r="Y980" s="306"/>
      <c r="Z980" s="306"/>
      <c r="AA980" s="306"/>
      <c r="AB980" s="306"/>
      <c r="AC980" s="306"/>
      <c r="AD980" s="306"/>
      <c r="AE980" s="306"/>
      <c r="AF980" s="306"/>
      <c r="AG980" s="306"/>
      <c r="AH980" s="306"/>
    </row>
    <row r="981" spans="2:34" s="27" customFormat="1">
      <c r="B981" s="10"/>
      <c r="C981" s="10">
        <v>5</v>
      </c>
      <c r="D981" s="305"/>
      <c r="E981" s="305"/>
      <c r="F981" s="305"/>
      <c r="G981" s="305"/>
      <c r="H981" s="305"/>
      <c r="I981" s="305"/>
      <c r="J981" s="84"/>
      <c r="K981" s="592"/>
      <c r="L981" s="31"/>
      <c r="M981" s="31"/>
      <c r="N981" s="31"/>
      <c r="O981" s="31"/>
      <c r="P981" s="31"/>
      <c r="Q981" s="31"/>
      <c r="R981" s="31"/>
      <c r="S981" s="31"/>
      <c r="T981" s="31"/>
      <c r="U981" s="31"/>
      <c r="V981" s="31"/>
    </row>
    <row r="982" spans="2:34" s="27" customFormat="1">
      <c r="B982" s="10"/>
      <c r="C982" s="10">
        <v>6</v>
      </c>
      <c r="D982" s="305"/>
      <c r="E982" s="305"/>
      <c r="F982" s="305"/>
      <c r="G982" s="305"/>
      <c r="H982" s="305"/>
      <c r="I982" s="305"/>
      <c r="J982" s="84"/>
      <c r="K982" s="592"/>
      <c r="L982" s="31"/>
      <c r="M982" s="31"/>
      <c r="N982" s="31"/>
      <c r="O982" s="31"/>
      <c r="P982" s="31"/>
      <c r="Q982" s="31"/>
      <c r="R982" s="31"/>
      <c r="S982" s="31"/>
      <c r="T982" s="31"/>
      <c r="U982" s="31"/>
      <c r="V982" s="31"/>
    </row>
    <row r="983" spans="2:34" s="27" customFormat="1">
      <c r="B983" s="10"/>
      <c r="C983" s="10">
        <v>7</v>
      </c>
      <c r="D983" s="305"/>
      <c r="E983" s="305"/>
      <c r="F983" s="305"/>
      <c r="G983" s="305"/>
      <c r="H983" s="305"/>
      <c r="I983" s="305"/>
      <c r="J983" s="76"/>
      <c r="K983" s="593"/>
      <c r="L983" s="31"/>
      <c r="M983" s="31"/>
      <c r="N983" s="31"/>
      <c r="O983" s="31"/>
      <c r="P983" s="31"/>
      <c r="Q983" s="31"/>
      <c r="R983" s="31"/>
      <c r="S983" s="31"/>
      <c r="T983" s="31"/>
      <c r="U983" s="31"/>
      <c r="V983" s="31"/>
    </row>
    <row r="984" spans="2:34" s="27" customFormat="1">
      <c r="B984" s="10"/>
      <c r="C984" s="10">
        <v>8</v>
      </c>
      <c r="D984" s="305"/>
      <c r="E984" s="305"/>
      <c r="F984" s="305"/>
      <c r="G984" s="305"/>
      <c r="H984" s="305"/>
      <c r="I984" s="305"/>
      <c r="J984" s="76"/>
      <c r="K984" s="592"/>
      <c r="L984" s="31"/>
      <c r="M984" s="31"/>
      <c r="N984" s="31"/>
      <c r="O984" s="31"/>
      <c r="P984" s="31"/>
      <c r="Q984" s="31"/>
      <c r="R984" s="31"/>
      <c r="S984" s="31"/>
      <c r="T984" s="31"/>
      <c r="U984" s="31"/>
      <c r="V984" s="31"/>
    </row>
    <row r="985" spans="2:34" s="27" customFormat="1">
      <c r="B985" s="10"/>
      <c r="C985" s="10">
        <v>9</v>
      </c>
      <c r="D985" s="305"/>
      <c r="E985" s="305"/>
      <c r="F985" s="305"/>
      <c r="G985" s="305"/>
      <c r="H985" s="305"/>
      <c r="I985" s="305"/>
      <c r="J985" s="84"/>
      <c r="K985" s="592"/>
      <c r="L985" s="31"/>
      <c r="M985" s="31"/>
      <c r="N985" s="31"/>
      <c r="O985" s="31"/>
      <c r="P985" s="31"/>
      <c r="Q985" s="31"/>
      <c r="R985" s="31"/>
      <c r="S985" s="31"/>
      <c r="T985" s="31"/>
      <c r="U985" s="31"/>
      <c r="V985" s="31"/>
    </row>
    <row r="986" spans="2:34" s="27" customFormat="1">
      <c r="B986" s="10"/>
      <c r="C986" s="10">
        <v>10</v>
      </c>
      <c r="D986" s="305"/>
      <c r="E986" s="305"/>
      <c r="F986" s="305"/>
      <c r="G986" s="305"/>
      <c r="H986" s="305"/>
      <c r="I986" s="305"/>
      <c r="J986" s="84"/>
      <c r="K986" s="592"/>
      <c r="L986" s="31"/>
      <c r="M986" s="31"/>
      <c r="N986" s="31"/>
      <c r="O986" s="31"/>
      <c r="P986" s="31"/>
      <c r="Q986" s="31"/>
      <c r="R986" s="31"/>
      <c r="S986" s="31"/>
      <c r="T986" s="31"/>
      <c r="U986" s="31"/>
      <c r="V986" s="31"/>
    </row>
    <row r="987" spans="2:34" s="27" customFormat="1">
      <c r="B987" s="10"/>
      <c r="C987" s="10">
        <v>11</v>
      </c>
      <c r="D987" s="305"/>
      <c r="E987" s="305"/>
      <c r="F987" s="305"/>
      <c r="G987" s="305"/>
      <c r="H987" s="305"/>
      <c r="I987" s="305"/>
      <c r="J987" s="76"/>
      <c r="K987" s="593"/>
      <c r="L987" s="31"/>
      <c r="M987" s="31"/>
      <c r="N987" s="31"/>
      <c r="O987" s="31"/>
      <c r="P987" s="31"/>
      <c r="Q987" s="31"/>
      <c r="R987" s="31"/>
      <c r="S987" s="31"/>
      <c r="T987" s="31"/>
      <c r="U987" s="31"/>
      <c r="V987" s="31"/>
    </row>
    <row r="988" spans="2:34" s="27" customFormat="1">
      <c r="B988" s="10"/>
      <c r="C988" s="10">
        <v>12</v>
      </c>
      <c r="D988" s="305"/>
      <c r="E988" s="305"/>
      <c r="F988" s="305"/>
      <c r="G988" s="305"/>
      <c r="H988" s="305"/>
      <c r="I988" s="305"/>
      <c r="J988" s="76"/>
      <c r="K988" s="592"/>
      <c r="L988" s="31"/>
      <c r="M988" s="31"/>
      <c r="N988" s="31"/>
      <c r="O988" s="31"/>
      <c r="P988" s="31"/>
      <c r="Q988" s="31"/>
      <c r="R988" s="31"/>
      <c r="S988" s="31"/>
      <c r="T988" s="31"/>
      <c r="U988" s="31"/>
      <c r="V988" s="31"/>
    </row>
    <row r="989" spans="2:34" s="27" customFormat="1">
      <c r="B989" s="10"/>
      <c r="C989" s="10">
        <v>13</v>
      </c>
      <c r="D989" s="305"/>
      <c r="E989" s="305"/>
      <c r="F989" s="305"/>
      <c r="G989" s="305"/>
      <c r="H989" s="305"/>
      <c r="I989" s="305"/>
      <c r="J989" s="84"/>
      <c r="K989" s="592"/>
      <c r="L989" s="31"/>
      <c r="M989" s="31"/>
      <c r="N989" s="31"/>
      <c r="O989" s="31"/>
      <c r="P989" s="31"/>
      <c r="Q989" s="31"/>
      <c r="R989" s="31"/>
      <c r="S989" s="31"/>
      <c r="T989" s="31"/>
      <c r="U989" s="31"/>
      <c r="V989" s="31"/>
    </row>
    <row r="990" spans="2:34" s="27" customFormat="1">
      <c r="B990" s="10"/>
      <c r="C990" s="10">
        <v>14</v>
      </c>
      <c r="D990" s="305"/>
      <c r="E990" s="305"/>
      <c r="F990" s="305"/>
      <c r="G990" s="305"/>
      <c r="H990" s="305"/>
      <c r="I990" s="305"/>
      <c r="J990" s="84"/>
      <c r="K990" s="592"/>
      <c r="L990" s="31"/>
      <c r="M990" s="31"/>
      <c r="N990" s="31"/>
      <c r="O990" s="31"/>
      <c r="P990" s="31"/>
      <c r="Q990" s="31"/>
      <c r="R990" s="31"/>
      <c r="S990" s="31"/>
      <c r="T990" s="31"/>
      <c r="U990" s="31"/>
      <c r="V990" s="31"/>
    </row>
    <row r="991" spans="2:34" s="27" customFormat="1">
      <c r="B991" s="10"/>
      <c r="C991" s="10">
        <v>15</v>
      </c>
      <c r="D991" s="305"/>
      <c r="E991" s="305"/>
      <c r="F991" s="305"/>
      <c r="G991" s="305"/>
      <c r="H991" s="305"/>
      <c r="I991" s="305"/>
      <c r="J991" s="76"/>
      <c r="K991" s="593"/>
      <c r="L991" s="31"/>
      <c r="M991" s="31"/>
      <c r="N991" s="31"/>
      <c r="O991" s="31"/>
      <c r="P991" s="31"/>
      <c r="Q991" s="31"/>
      <c r="R991" s="31"/>
      <c r="S991" s="31"/>
      <c r="T991" s="31"/>
      <c r="U991" s="31"/>
      <c r="V991" s="31"/>
    </row>
    <row r="992" spans="2:34" s="27" customFormat="1">
      <c r="B992" s="10"/>
      <c r="C992" s="10">
        <v>16</v>
      </c>
      <c r="D992" s="305"/>
      <c r="E992" s="305"/>
      <c r="F992" s="305"/>
      <c r="G992" s="305"/>
      <c r="H992" s="305"/>
      <c r="I992" s="305"/>
      <c r="J992" s="76"/>
      <c r="K992" s="592"/>
      <c r="L992" s="31"/>
      <c r="M992" s="31"/>
      <c r="N992" s="31"/>
      <c r="O992" s="31"/>
      <c r="P992" s="31"/>
      <c r="Q992" s="31"/>
      <c r="R992" s="31"/>
      <c r="S992" s="31"/>
      <c r="T992" s="31"/>
      <c r="U992" s="31"/>
      <c r="V992" s="31"/>
    </row>
    <row r="993" spans="2:34" s="27" customFormat="1">
      <c r="B993" s="10"/>
      <c r="C993" s="10">
        <v>17</v>
      </c>
      <c r="D993" s="305"/>
      <c r="E993" s="305"/>
      <c r="F993" s="305"/>
      <c r="G993" s="305"/>
      <c r="H993" s="305"/>
      <c r="I993" s="305"/>
      <c r="J993" s="84"/>
      <c r="K993" s="592"/>
      <c r="L993" s="31"/>
      <c r="M993" s="31"/>
      <c r="N993" s="31"/>
      <c r="O993" s="31"/>
      <c r="P993" s="31"/>
      <c r="Q993" s="31"/>
      <c r="R993" s="31"/>
      <c r="S993" s="31"/>
      <c r="T993" s="31"/>
      <c r="U993" s="31"/>
      <c r="V993" s="31"/>
    </row>
    <row r="994" spans="2:34" s="27" customFormat="1">
      <c r="B994" s="10"/>
      <c r="C994" s="10">
        <v>18</v>
      </c>
      <c r="D994" s="305"/>
      <c r="E994" s="305"/>
      <c r="F994" s="305"/>
      <c r="G994" s="305"/>
      <c r="H994" s="305"/>
      <c r="I994" s="305"/>
      <c r="J994" s="84"/>
      <c r="K994" s="592"/>
      <c r="L994" s="31"/>
      <c r="M994" s="31"/>
      <c r="N994" s="31"/>
      <c r="O994" s="31"/>
      <c r="P994" s="31"/>
      <c r="Q994" s="31"/>
      <c r="R994" s="31"/>
      <c r="S994" s="31"/>
      <c r="T994" s="31"/>
      <c r="U994" s="31"/>
      <c r="V994" s="31"/>
    </row>
    <row r="995" spans="2:34" s="27" customFormat="1">
      <c r="B995" s="10"/>
      <c r="C995" s="10">
        <v>19</v>
      </c>
      <c r="D995" s="305"/>
      <c r="E995" s="305"/>
      <c r="F995" s="305"/>
      <c r="G995" s="305"/>
      <c r="H995" s="305"/>
      <c r="I995" s="305"/>
      <c r="J995" s="76"/>
      <c r="K995" s="593"/>
      <c r="L995" s="31"/>
      <c r="M995" s="31"/>
      <c r="N995" s="31"/>
      <c r="O995" s="31"/>
      <c r="P995" s="31"/>
      <c r="Q995" s="31"/>
      <c r="R995" s="31"/>
      <c r="S995" s="31"/>
      <c r="T995" s="31"/>
      <c r="U995" s="31"/>
      <c r="V995" s="31"/>
    </row>
    <row r="996" spans="2:34" s="27" customFormat="1">
      <c r="B996" s="10"/>
      <c r="C996" s="10">
        <v>20</v>
      </c>
      <c r="D996" s="305"/>
      <c r="E996" s="305"/>
      <c r="F996" s="305"/>
      <c r="G996" s="305"/>
      <c r="H996" s="305"/>
      <c r="I996" s="305"/>
      <c r="J996" s="76"/>
      <c r="K996" s="592"/>
      <c r="L996" s="31"/>
      <c r="M996" s="31"/>
      <c r="N996" s="31"/>
      <c r="O996" s="31"/>
      <c r="P996" s="31"/>
      <c r="Q996" s="31"/>
      <c r="R996" s="31"/>
      <c r="S996" s="31"/>
      <c r="T996" s="31"/>
      <c r="U996" s="31"/>
      <c r="V996" s="31"/>
    </row>
    <row r="997" spans="2:34" s="27" customFormat="1">
      <c r="B997" s="10"/>
      <c r="C997" s="10">
        <v>21</v>
      </c>
      <c r="D997" s="305"/>
      <c r="E997" s="305"/>
      <c r="F997" s="305"/>
      <c r="G997" s="305"/>
      <c r="H997" s="305"/>
      <c r="I997" s="305"/>
      <c r="J997" s="84"/>
      <c r="K997" s="592"/>
      <c r="L997" s="31"/>
      <c r="M997" s="31"/>
      <c r="N997" s="31"/>
      <c r="O997" s="31"/>
      <c r="P997" s="31"/>
      <c r="Q997" s="31"/>
      <c r="R997" s="31"/>
      <c r="S997" s="31"/>
      <c r="T997" s="31"/>
      <c r="U997" s="31"/>
      <c r="V997" s="31"/>
    </row>
    <row r="998" spans="2:34" s="27" customFormat="1">
      <c r="B998" s="10"/>
      <c r="C998" s="10">
        <v>22</v>
      </c>
      <c r="D998" s="305"/>
      <c r="E998" s="305"/>
      <c r="F998" s="305"/>
      <c r="G998" s="305"/>
      <c r="H998" s="305"/>
      <c r="I998" s="305"/>
      <c r="J998" s="594"/>
      <c r="K998" s="592"/>
      <c r="L998" s="31"/>
      <c r="M998" s="31"/>
      <c r="N998" s="31"/>
      <c r="O998" s="31"/>
      <c r="P998" s="31"/>
      <c r="Q998" s="31"/>
      <c r="R998" s="31"/>
      <c r="S998" s="31"/>
      <c r="T998" s="31"/>
      <c r="U998" s="31"/>
      <c r="V998" s="31"/>
    </row>
    <row r="999" spans="2:34" s="27" customFormat="1">
      <c r="B999" s="10">
        <v>46</v>
      </c>
      <c r="C999" s="10">
        <v>1</v>
      </c>
      <c r="D999" s="305"/>
      <c r="E999" s="305"/>
      <c r="F999" s="305"/>
      <c r="G999" s="305"/>
      <c r="H999" s="305"/>
      <c r="I999" s="305"/>
      <c r="J999" s="76"/>
      <c r="K999" s="588"/>
      <c r="L999" s="31"/>
      <c r="M999" s="31"/>
      <c r="N999" s="31"/>
      <c r="O999" s="31"/>
      <c r="P999" s="31"/>
      <c r="Q999" s="31"/>
      <c r="R999" s="31"/>
      <c r="S999" s="31"/>
      <c r="T999" s="31"/>
      <c r="U999" s="31"/>
      <c r="V999" s="31"/>
    </row>
    <row r="1000" spans="2:34" s="27" customFormat="1">
      <c r="B1000" s="10"/>
      <c r="C1000" s="10">
        <v>2</v>
      </c>
      <c r="D1000" s="305"/>
      <c r="E1000" s="305"/>
      <c r="F1000" s="305"/>
      <c r="G1000" s="305"/>
      <c r="H1000" s="305"/>
      <c r="I1000" s="305"/>
      <c r="J1000" s="76"/>
      <c r="K1000" s="588"/>
      <c r="L1000" s="31"/>
      <c r="M1000" s="31"/>
      <c r="N1000" s="31"/>
      <c r="O1000" s="31"/>
      <c r="P1000" s="31"/>
      <c r="Q1000" s="31"/>
      <c r="R1000" s="31"/>
      <c r="S1000" s="31"/>
      <c r="T1000" s="31"/>
      <c r="U1000" s="31"/>
      <c r="V1000" s="31"/>
    </row>
    <row r="1001" spans="2:34" s="27" customFormat="1">
      <c r="B1001" s="10"/>
      <c r="C1001" s="10">
        <v>3</v>
      </c>
      <c r="D1001" s="305"/>
      <c r="E1001" s="305"/>
      <c r="F1001" s="305"/>
      <c r="G1001" s="305"/>
      <c r="H1001" s="305"/>
      <c r="I1001" s="305"/>
      <c r="J1001" s="76"/>
      <c r="K1001" s="588"/>
      <c r="L1001" s="31"/>
      <c r="M1001" s="31"/>
      <c r="N1001" s="31"/>
      <c r="O1001" s="31"/>
      <c r="P1001" s="31"/>
      <c r="Q1001" s="31"/>
      <c r="R1001" s="31"/>
      <c r="S1001" s="31"/>
      <c r="T1001" s="31"/>
      <c r="U1001" s="31"/>
      <c r="V1001" s="31"/>
    </row>
    <row r="1002" spans="2:34">
      <c r="B1002" s="10"/>
      <c r="C1002" s="10">
        <v>4</v>
      </c>
      <c r="D1002" s="305"/>
      <c r="E1002" s="305"/>
      <c r="F1002" s="305"/>
      <c r="G1002" s="305"/>
      <c r="H1002" s="305"/>
      <c r="J1002" s="76"/>
      <c r="K1002" s="169"/>
      <c r="L1002" s="305"/>
      <c r="M1002" s="305"/>
      <c r="N1002" s="305"/>
      <c r="W1002" s="306"/>
      <c r="X1002" s="306"/>
      <c r="Y1002" s="306"/>
      <c r="Z1002" s="306"/>
      <c r="AA1002" s="306"/>
      <c r="AB1002" s="306"/>
      <c r="AC1002" s="306"/>
      <c r="AD1002" s="306"/>
      <c r="AE1002" s="306"/>
      <c r="AF1002" s="306"/>
      <c r="AG1002" s="306"/>
      <c r="AH1002" s="306"/>
    </row>
    <row r="1003" spans="2:34" s="27" customFormat="1">
      <c r="B1003" s="10"/>
      <c r="C1003" s="10">
        <v>5</v>
      </c>
      <c r="D1003" s="305"/>
      <c r="E1003" s="305"/>
      <c r="F1003" s="305"/>
      <c r="G1003" s="305"/>
      <c r="H1003" s="305"/>
      <c r="I1003" s="305"/>
      <c r="J1003" s="84"/>
      <c r="K1003" s="592"/>
      <c r="L1003" s="31"/>
      <c r="M1003" s="31"/>
      <c r="N1003" s="31"/>
      <c r="O1003" s="31"/>
      <c r="P1003" s="31"/>
      <c r="Q1003" s="31"/>
      <c r="R1003" s="31"/>
      <c r="S1003" s="31"/>
      <c r="T1003" s="31"/>
      <c r="U1003" s="31"/>
      <c r="V1003" s="31"/>
    </row>
    <row r="1004" spans="2:34" s="27" customFormat="1">
      <c r="B1004" s="10"/>
      <c r="C1004" s="10">
        <v>6</v>
      </c>
      <c r="D1004" s="305"/>
      <c r="E1004" s="305"/>
      <c r="F1004" s="305"/>
      <c r="G1004" s="305"/>
      <c r="H1004" s="305"/>
      <c r="I1004" s="305"/>
      <c r="J1004" s="84"/>
      <c r="K1004" s="592"/>
      <c r="L1004" s="31"/>
      <c r="M1004" s="31"/>
      <c r="N1004" s="31"/>
      <c r="O1004" s="31"/>
      <c r="P1004" s="31"/>
      <c r="Q1004" s="31"/>
      <c r="R1004" s="31"/>
      <c r="S1004" s="31"/>
      <c r="T1004" s="31"/>
      <c r="U1004" s="31"/>
      <c r="V1004" s="31"/>
    </row>
    <row r="1005" spans="2:34" s="27" customFormat="1">
      <c r="B1005" s="10"/>
      <c r="C1005" s="10">
        <v>7</v>
      </c>
      <c r="D1005" s="305"/>
      <c r="E1005" s="305"/>
      <c r="F1005" s="305"/>
      <c r="G1005" s="305"/>
      <c r="H1005" s="305"/>
      <c r="I1005" s="305"/>
      <c r="J1005" s="76"/>
      <c r="K1005" s="593"/>
      <c r="L1005" s="31"/>
      <c r="M1005" s="31"/>
      <c r="N1005" s="31"/>
      <c r="O1005" s="31"/>
      <c r="P1005" s="31"/>
      <c r="Q1005" s="31"/>
      <c r="R1005" s="31"/>
      <c r="S1005" s="31"/>
      <c r="T1005" s="31"/>
      <c r="U1005" s="31"/>
      <c r="V1005" s="31"/>
    </row>
    <row r="1006" spans="2:34" s="27" customFormat="1">
      <c r="B1006" s="10"/>
      <c r="C1006" s="10">
        <v>8</v>
      </c>
      <c r="D1006" s="305"/>
      <c r="E1006" s="305"/>
      <c r="F1006" s="305"/>
      <c r="G1006" s="305"/>
      <c r="H1006" s="305"/>
      <c r="I1006" s="305"/>
      <c r="J1006" s="76"/>
      <c r="K1006" s="592"/>
      <c r="L1006" s="31"/>
      <c r="M1006" s="31"/>
      <c r="N1006" s="31"/>
      <c r="O1006" s="31"/>
      <c r="P1006" s="31"/>
      <c r="Q1006" s="31"/>
      <c r="R1006" s="31"/>
      <c r="S1006" s="31"/>
      <c r="T1006" s="31"/>
      <c r="U1006" s="31"/>
      <c r="V1006" s="31"/>
    </row>
    <row r="1007" spans="2:34" s="27" customFormat="1">
      <c r="B1007" s="10"/>
      <c r="C1007" s="10">
        <v>9</v>
      </c>
      <c r="D1007" s="305"/>
      <c r="E1007" s="305"/>
      <c r="F1007" s="305"/>
      <c r="G1007" s="305"/>
      <c r="H1007" s="305"/>
      <c r="I1007" s="305"/>
      <c r="J1007" s="84"/>
      <c r="K1007" s="592"/>
      <c r="L1007" s="31"/>
      <c r="M1007" s="31"/>
      <c r="N1007" s="31"/>
      <c r="O1007" s="31"/>
      <c r="P1007" s="31"/>
      <c r="Q1007" s="31"/>
      <c r="R1007" s="31"/>
      <c r="S1007" s="31"/>
      <c r="T1007" s="31"/>
      <c r="U1007" s="31"/>
      <c r="V1007" s="31"/>
    </row>
    <row r="1008" spans="2:34" s="27" customFormat="1">
      <c r="B1008" s="10"/>
      <c r="C1008" s="10">
        <v>10</v>
      </c>
      <c r="D1008" s="305"/>
      <c r="E1008" s="305"/>
      <c r="F1008" s="305"/>
      <c r="G1008" s="305"/>
      <c r="H1008" s="305"/>
      <c r="I1008" s="305"/>
      <c r="J1008" s="84"/>
      <c r="K1008" s="592"/>
      <c r="L1008" s="31"/>
      <c r="M1008" s="31"/>
      <c r="N1008" s="31"/>
      <c r="O1008" s="31"/>
      <c r="P1008" s="31"/>
      <c r="Q1008" s="31"/>
      <c r="R1008" s="31"/>
      <c r="S1008" s="31"/>
      <c r="T1008" s="31"/>
      <c r="U1008" s="31"/>
      <c r="V1008" s="31"/>
    </row>
    <row r="1009" spans="2:34" s="27" customFormat="1">
      <c r="B1009" s="10"/>
      <c r="C1009" s="10">
        <v>11</v>
      </c>
      <c r="D1009" s="305"/>
      <c r="E1009" s="305"/>
      <c r="F1009" s="305"/>
      <c r="G1009" s="305"/>
      <c r="H1009" s="305"/>
      <c r="I1009" s="305"/>
      <c r="J1009" s="76"/>
      <c r="K1009" s="593"/>
      <c r="L1009" s="31"/>
      <c r="M1009" s="31"/>
      <c r="N1009" s="31"/>
      <c r="O1009" s="31"/>
      <c r="P1009" s="31"/>
      <c r="Q1009" s="31"/>
      <c r="R1009" s="31"/>
      <c r="S1009" s="31"/>
      <c r="T1009" s="31"/>
      <c r="U1009" s="31"/>
      <c r="V1009" s="31"/>
    </row>
    <row r="1010" spans="2:34" s="27" customFormat="1">
      <c r="B1010" s="10"/>
      <c r="C1010" s="10">
        <v>12</v>
      </c>
      <c r="D1010" s="305"/>
      <c r="E1010" s="305"/>
      <c r="F1010" s="305"/>
      <c r="G1010" s="305"/>
      <c r="H1010" s="305"/>
      <c r="I1010" s="305"/>
      <c r="J1010" s="76"/>
      <c r="K1010" s="592"/>
      <c r="L1010" s="31"/>
      <c r="M1010" s="31"/>
      <c r="N1010" s="31"/>
      <c r="O1010" s="31"/>
      <c r="P1010" s="31"/>
      <c r="Q1010" s="31"/>
      <c r="R1010" s="31"/>
      <c r="S1010" s="31"/>
      <c r="T1010" s="31"/>
      <c r="U1010" s="31"/>
      <c r="V1010" s="31"/>
    </row>
    <row r="1011" spans="2:34" s="27" customFormat="1">
      <c r="B1011" s="10"/>
      <c r="C1011" s="10">
        <v>13</v>
      </c>
      <c r="D1011" s="305"/>
      <c r="E1011" s="305"/>
      <c r="F1011" s="305"/>
      <c r="G1011" s="305"/>
      <c r="H1011" s="305"/>
      <c r="I1011" s="305"/>
      <c r="J1011" s="84"/>
      <c r="K1011" s="592"/>
      <c r="L1011" s="31"/>
      <c r="M1011" s="31"/>
      <c r="N1011" s="31"/>
      <c r="O1011" s="31"/>
      <c r="P1011" s="31"/>
      <c r="Q1011" s="31"/>
      <c r="R1011" s="31"/>
      <c r="S1011" s="31"/>
      <c r="T1011" s="31"/>
      <c r="U1011" s="31"/>
      <c r="V1011" s="31"/>
    </row>
    <row r="1012" spans="2:34" s="27" customFormat="1">
      <c r="B1012" s="10"/>
      <c r="C1012" s="10">
        <v>14</v>
      </c>
      <c r="D1012" s="305"/>
      <c r="E1012" s="305"/>
      <c r="F1012" s="305"/>
      <c r="G1012" s="305"/>
      <c r="H1012" s="305"/>
      <c r="I1012" s="305"/>
      <c r="J1012" s="84"/>
      <c r="K1012" s="592"/>
      <c r="L1012" s="31"/>
      <c r="M1012" s="31"/>
      <c r="N1012" s="31"/>
      <c r="O1012" s="31"/>
      <c r="P1012" s="31"/>
      <c r="Q1012" s="31"/>
      <c r="R1012" s="31"/>
      <c r="S1012" s="31"/>
      <c r="T1012" s="31"/>
      <c r="U1012" s="31"/>
      <c r="V1012" s="31"/>
    </row>
    <row r="1013" spans="2:34" s="27" customFormat="1">
      <c r="B1013" s="10"/>
      <c r="C1013" s="10">
        <v>15</v>
      </c>
      <c r="D1013" s="305"/>
      <c r="E1013" s="305"/>
      <c r="F1013" s="305"/>
      <c r="G1013" s="305"/>
      <c r="H1013" s="305"/>
      <c r="I1013" s="305"/>
      <c r="J1013" s="76"/>
      <c r="K1013" s="593"/>
      <c r="L1013" s="31"/>
      <c r="M1013" s="31"/>
      <c r="N1013" s="31"/>
      <c r="O1013" s="31"/>
      <c r="P1013" s="31"/>
      <c r="Q1013" s="31"/>
      <c r="R1013" s="31"/>
      <c r="S1013" s="31"/>
      <c r="T1013" s="31"/>
      <c r="U1013" s="31"/>
      <c r="V1013" s="31"/>
    </row>
    <row r="1014" spans="2:34" s="27" customFormat="1">
      <c r="B1014" s="10"/>
      <c r="C1014" s="10">
        <v>16</v>
      </c>
      <c r="D1014" s="305"/>
      <c r="E1014" s="305"/>
      <c r="F1014" s="305"/>
      <c r="G1014" s="305"/>
      <c r="H1014" s="305"/>
      <c r="I1014" s="305"/>
      <c r="J1014" s="76"/>
      <c r="K1014" s="592"/>
      <c r="L1014" s="31"/>
      <c r="M1014" s="31"/>
      <c r="N1014" s="31"/>
      <c r="O1014" s="31"/>
      <c r="P1014" s="31"/>
      <c r="Q1014" s="31"/>
      <c r="R1014" s="31"/>
      <c r="S1014" s="31"/>
      <c r="T1014" s="31"/>
      <c r="U1014" s="31"/>
      <c r="V1014" s="31"/>
    </row>
    <row r="1015" spans="2:34" s="27" customFormat="1">
      <c r="B1015" s="10"/>
      <c r="C1015" s="10">
        <v>17</v>
      </c>
      <c r="D1015" s="305"/>
      <c r="E1015" s="305"/>
      <c r="F1015" s="305"/>
      <c r="G1015" s="305"/>
      <c r="H1015" s="305"/>
      <c r="I1015" s="305"/>
      <c r="J1015" s="84"/>
      <c r="K1015" s="592"/>
      <c r="L1015" s="31"/>
      <c r="M1015" s="31"/>
      <c r="N1015" s="31"/>
      <c r="O1015" s="31"/>
      <c r="P1015" s="31"/>
      <c r="Q1015" s="31"/>
      <c r="R1015" s="31"/>
      <c r="S1015" s="31"/>
      <c r="T1015" s="31"/>
      <c r="U1015" s="31"/>
      <c r="V1015" s="31"/>
    </row>
    <row r="1016" spans="2:34" s="27" customFormat="1">
      <c r="B1016" s="10"/>
      <c r="C1016" s="10">
        <v>18</v>
      </c>
      <c r="D1016" s="305"/>
      <c r="E1016" s="305"/>
      <c r="F1016" s="305"/>
      <c r="G1016" s="305"/>
      <c r="H1016" s="305"/>
      <c r="I1016" s="305"/>
      <c r="J1016" s="84"/>
      <c r="K1016" s="592"/>
      <c r="L1016" s="31"/>
      <c r="M1016" s="31"/>
      <c r="N1016" s="31"/>
      <c r="O1016" s="31"/>
      <c r="P1016" s="31"/>
      <c r="Q1016" s="31"/>
      <c r="R1016" s="31"/>
      <c r="S1016" s="31"/>
      <c r="T1016" s="31"/>
      <c r="U1016" s="31"/>
      <c r="V1016" s="31"/>
    </row>
    <row r="1017" spans="2:34" s="27" customFormat="1">
      <c r="B1017" s="10"/>
      <c r="C1017" s="10">
        <v>19</v>
      </c>
      <c r="D1017" s="305"/>
      <c r="E1017" s="305"/>
      <c r="F1017" s="305"/>
      <c r="G1017" s="305"/>
      <c r="H1017" s="305"/>
      <c r="I1017" s="305"/>
      <c r="J1017" s="76"/>
      <c r="K1017" s="593"/>
      <c r="L1017" s="31"/>
      <c r="M1017" s="31"/>
      <c r="N1017" s="31"/>
      <c r="O1017" s="31"/>
      <c r="P1017" s="31"/>
      <c r="Q1017" s="31"/>
      <c r="R1017" s="31"/>
      <c r="S1017" s="31"/>
      <c r="T1017" s="31"/>
      <c r="U1017" s="31"/>
      <c r="V1017" s="31"/>
    </row>
    <row r="1018" spans="2:34" s="27" customFormat="1">
      <c r="B1018" s="10"/>
      <c r="C1018" s="10">
        <v>20</v>
      </c>
      <c r="D1018" s="305"/>
      <c r="E1018" s="305"/>
      <c r="F1018" s="305"/>
      <c r="G1018" s="305"/>
      <c r="H1018" s="305"/>
      <c r="I1018" s="305"/>
      <c r="J1018" s="76"/>
      <c r="K1018" s="592"/>
      <c r="L1018" s="31"/>
      <c r="M1018" s="31"/>
      <c r="N1018" s="31"/>
      <c r="O1018" s="31"/>
      <c r="P1018" s="31"/>
      <c r="Q1018" s="31"/>
      <c r="R1018" s="31"/>
      <c r="S1018" s="31"/>
      <c r="T1018" s="31"/>
      <c r="U1018" s="31"/>
      <c r="V1018" s="31"/>
    </row>
    <row r="1019" spans="2:34" s="27" customFormat="1">
      <c r="B1019" s="10"/>
      <c r="C1019" s="10">
        <v>21</v>
      </c>
      <c r="D1019" s="305"/>
      <c r="E1019" s="305"/>
      <c r="F1019" s="305"/>
      <c r="G1019" s="305"/>
      <c r="H1019" s="305"/>
      <c r="I1019" s="305"/>
      <c r="J1019" s="84"/>
      <c r="K1019" s="592"/>
      <c r="L1019" s="31"/>
      <c r="M1019" s="31"/>
      <c r="N1019" s="31"/>
      <c r="O1019" s="31"/>
      <c r="P1019" s="31"/>
      <c r="Q1019" s="31"/>
      <c r="R1019" s="31"/>
      <c r="S1019" s="31"/>
      <c r="T1019" s="31"/>
      <c r="U1019" s="31"/>
      <c r="V1019" s="31"/>
    </row>
    <row r="1020" spans="2:34" s="27" customFormat="1">
      <c r="B1020" s="10"/>
      <c r="C1020" s="10">
        <v>22</v>
      </c>
      <c r="D1020" s="305"/>
      <c r="E1020" s="305"/>
      <c r="F1020" s="305"/>
      <c r="G1020" s="305"/>
      <c r="H1020" s="305"/>
      <c r="I1020" s="305"/>
      <c r="J1020" s="594"/>
      <c r="K1020" s="592"/>
      <c r="L1020" s="31"/>
      <c r="M1020" s="31"/>
      <c r="N1020" s="31"/>
      <c r="O1020" s="31"/>
      <c r="P1020" s="31"/>
      <c r="Q1020" s="31"/>
      <c r="R1020" s="31"/>
      <c r="S1020" s="31"/>
      <c r="T1020" s="31"/>
      <c r="U1020" s="31"/>
      <c r="V1020" s="31"/>
    </row>
    <row r="1021" spans="2:34" s="27" customFormat="1">
      <c r="B1021" s="10">
        <v>47</v>
      </c>
      <c r="C1021" s="10">
        <v>1</v>
      </c>
      <c r="D1021" s="305"/>
      <c r="E1021" s="305"/>
      <c r="F1021" s="305"/>
      <c r="G1021" s="305"/>
      <c r="H1021" s="305"/>
      <c r="I1021" s="305"/>
      <c r="J1021" s="76"/>
      <c r="K1021" s="588"/>
      <c r="L1021" s="31"/>
      <c r="M1021" s="31"/>
      <c r="N1021" s="31"/>
      <c r="O1021" s="31"/>
      <c r="P1021" s="31"/>
      <c r="Q1021" s="31"/>
      <c r="R1021" s="31"/>
      <c r="S1021" s="31"/>
      <c r="T1021" s="31"/>
      <c r="U1021" s="31"/>
      <c r="V1021" s="31"/>
    </row>
    <row r="1022" spans="2:34" s="27" customFormat="1">
      <c r="B1022" s="10"/>
      <c r="C1022" s="10">
        <v>2</v>
      </c>
      <c r="D1022" s="305"/>
      <c r="E1022" s="305"/>
      <c r="F1022" s="305"/>
      <c r="G1022" s="305"/>
      <c r="H1022" s="305"/>
      <c r="I1022" s="305"/>
      <c r="J1022" s="76"/>
      <c r="K1022" s="588"/>
      <c r="L1022" s="31"/>
      <c r="M1022" s="31"/>
      <c r="N1022" s="31"/>
      <c r="O1022" s="31"/>
      <c r="P1022" s="31"/>
      <c r="Q1022" s="31"/>
      <c r="R1022" s="31"/>
      <c r="S1022" s="31"/>
      <c r="T1022" s="31"/>
      <c r="U1022" s="31"/>
      <c r="V1022" s="31"/>
    </row>
    <row r="1023" spans="2:34" s="27" customFormat="1">
      <c r="B1023" s="10"/>
      <c r="C1023" s="10">
        <v>3</v>
      </c>
      <c r="D1023" s="305"/>
      <c r="E1023" s="305"/>
      <c r="F1023" s="305"/>
      <c r="G1023" s="305"/>
      <c r="H1023" s="305"/>
      <c r="I1023" s="305"/>
      <c r="J1023" s="76"/>
      <c r="K1023" s="588"/>
      <c r="L1023" s="31"/>
      <c r="M1023" s="31"/>
      <c r="N1023" s="31"/>
      <c r="O1023" s="31"/>
      <c r="P1023" s="31"/>
      <c r="Q1023" s="31"/>
      <c r="R1023" s="31"/>
      <c r="S1023" s="31"/>
      <c r="T1023" s="31"/>
      <c r="U1023" s="31"/>
      <c r="V1023" s="31"/>
    </row>
    <row r="1024" spans="2:34">
      <c r="B1024" s="10"/>
      <c r="C1024" s="10">
        <v>4</v>
      </c>
      <c r="D1024" s="305"/>
      <c r="E1024" s="305"/>
      <c r="F1024" s="305"/>
      <c r="G1024" s="305"/>
      <c r="H1024" s="305"/>
      <c r="J1024" s="76"/>
      <c r="K1024" s="169"/>
      <c r="L1024" s="305"/>
      <c r="M1024" s="305"/>
      <c r="N1024" s="305"/>
      <c r="W1024" s="306"/>
      <c r="X1024" s="306"/>
      <c r="Y1024" s="306"/>
      <c r="Z1024" s="306"/>
      <c r="AA1024" s="306"/>
      <c r="AB1024" s="306"/>
      <c r="AC1024" s="306"/>
      <c r="AD1024" s="306"/>
      <c r="AE1024" s="306"/>
      <c r="AF1024" s="306"/>
      <c r="AG1024" s="306"/>
      <c r="AH1024" s="306"/>
    </row>
    <row r="1025" spans="2:22" s="27" customFormat="1">
      <c r="B1025" s="10"/>
      <c r="C1025" s="10">
        <v>5</v>
      </c>
      <c r="D1025" s="305"/>
      <c r="E1025" s="305"/>
      <c r="F1025" s="305"/>
      <c r="G1025" s="305"/>
      <c r="H1025" s="305"/>
      <c r="I1025" s="305"/>
      <c r="J1025" s="84"/>
      <c r="K1025" s="592"/>
      <c r="L1025" s="31"/>
      <c r="M1025" s="31"/>
      <c r="N1025" s="31"/>
      <c r="O1025" s="31"/>
      <c r="P1025" s="31"/>
      <c r="Q1025" s="31"/>
      <c r="R1025" s="31"/>
      <c r="S1025" s="31"/>
      <c r="T1025" s="31"/>
      <c r="U1025" s="31"/>
      <c r="V1025" s="31"/>
    </row>
    <row r="1026" spans="2:22" s="27" customFormat="1">
      <c r="B1026" s="10"/>
      <c r="C1026" s="10">
        <v>6</v>
      </c>
      <c r="D1026" s="305"/>
      <c r="E1026" s="305"/>
      <c r="F1026" s="305"/>
      <c r="G1026" s="305"/>
      <c r="H1026" s="305"/>
      <c r="I1026" s="305"/>
      <c r="J1026" s="84"/>
      <c r="K1026" s="592"/>
      <c r="L1026" s="31"/>
      <c r="M1026" s="31"/>
      <c r="N1026" s="31"/>
      <c r="O1026" s="31"/>
      <c r="P1026" s="31"/>
      <c r="Q1026" s="31"/>
      <c r="R1026" s="31"/>
      <c r="S1026" s="31"/>
      <c r="T1026" s="31"/>
      <c r="U1026" s="31"/>
      <c r="V1026" s="31"/>
    </row>
    <row r="1027" spans="2:22" s="27" customFormat="1">
      <c r="B1027" s="10"/>
      <c r="C1027" s="10">
        <v>7</v>
      </c>
      <c r="D1027" s="305"/>
      <c r="E1027" s="305"/>
      <c r="F1027" s="305"/>
      <c r="G1027" s="305"/>
      <c r="H1027" s="305"/>
      <c r="I1027" s="305"/>
      <c r="J1027" s="76"/>
      <c r="K1027" s="593"/>
      <c r="L1027" s="31"/>
      <c r="M1027" s="31"/>
      <c r="N1027" s="31"/>
      <c r="O1027" s="31"/>
      <c r="P1027" s="31"/>
      <c r="Q1027" s="31"/>
      <c r="R1027" s="31"/>
      <c r="S1027" s="31"/>
      <c r="T1027" s="31"/>
      <c r="U1027" s="31"/>
      <c r="V1027" s="31"/>
    </row>
    <row r="1028" spans="2:22" s="27" customFormat="1">
      <c r="B1028" s="10"/>
      <c r="C1028" s="10">
        <v>8</v>
      </c>
      <c r="D1028" s="305"/>
      <c r="E1028" s="305"/>
      <c r="F1028" s="305"/>
      <c r="G1028" s="305"/>
      <c r="H1028" s="305"/>
      <c r="I1028" s="305"/>
      <c r="J1028" s="76"/>
      <c r="K1028" s="592"/>
      <c r="L1028" s="31"/>
      <c r="M1028" s="31"/>
      <c r="N1028" s="31"/>
      <c r="O1028" s="31"/>
      <c r="P1028" s="31"/>
      <c r="Q1028" s="31"/>
      <c r="R1028" s="31"/>
      <c r="S1028" s="31"/>
      <c r="T1028" s="31"/>
      <c r="U1028" s="31"/>
      <c r="V1028" s="31"/>
    </row>
    <row r="1029" spans="2:22" s="27" customFormat="1">
      <c r="B1029" s="10"/>
      <c r="C1029" s="10">
        <v>9</v>
      </c>
      <c r="D1029" s="305"/>
      <c r="E1029" s="305"/>
      <c r="F1029" s="305"/>
      <c r="G1029" s="305"/>
      <c r="H1029" s="305"/>
      <c r="I1029" s="305"/>
      <c r="J1029" s="84"/>
      <c r="K1029" s="592"/>
      <c r="L1029" s="31"/>
      <c r="M1029" s="31"/>
      <c r="N1029" s="31"/>
      <c r="O1029" s="31"/>
      <c r="P1029" s="31"/>
      <c r="Q1029" s="31"/>
      <c r="R1029" s="31"/>
      <c r="S1029" s="31"/>
      <c r="T1029" s="31"/>
      <c r="U1029" s="31"/>
      <c r="V1029" s="31"/>
    </row>
    <row r="1030" spans="2:22" s="27" customFormat="1">
      <c r="B1030" s="10"/>
      <c r="C1030" s="10">
        <v>10</v>
      </c>
      <c r="D1030" s="305"/>
      <c r="E1030" s="305"/>
      <c r="F1030" s="305"/>
      <c r="G1030" s="305"/>
      <c r="H1030" s="305"/>
      <c r="I1030" s="305"/>
      <c r="J1030" s="84"/>
      <c r="K1030" s="592"/>
      <c r="L1030" s="31"/>
      <c r="M1030" s="31"/>
      <c r="N1030" s="31"/>
      <c r="O1030" s="31"/>
      <c r="P1030" s="31"/>
      <c r="Q1030" s="31"/>
      <c r="R1030" s="31"/>
      <c r="S1030" s="31"/>
      <c r="T1030" s="31"/>
      <c r="U1030" s="31"/>
      <c r="V1030" s="31"/>
    </row>
    <row r="1031" spans="2:22" s="27" customFormat="1">
      <c r="B1031" s="10"/>
      <c r="C1031" s="10">
        <v>11</v>
      </c>
      <c r="D1031" s="305"/>
      <c r="E1031" s="305"/>
      <c r="F1031" s="305"/>
      <c r="G1031" s="305"/>
      <c r="H1031" s="305"/>
      <c r="I1031" s="305"/>
      <c r="J1031" s="76"/>
      <c r="K1031" s="593"/>
      <c r="L1031" s="31"/>
      <c r="M1031" s="31"/>
      <c r="N1031" s="31"/>
      <c r="O1031" s="31"/>
      <c r="P1031" s="31"/>
      <c r="Q1031" s="31"/>
      <c r="R1031" s="31"/>
      <c r="S1031" s="31"/>
      <c r="T1031" s="31"/>
      <c r="U1031" s="31"/>
      <c r="V1031" s="31"/>
    </row>
    <row r="1032" spans="2:22" s="27" customFormat="1">
      <c r="B1032" s="10"/>
      <c r="C1032" s="10">
        <v>12</v>
      </c>
      <c r="D1032" s="305"/>
      <c r="E1032" s="305"/>
      <c r="F1032" s="305"/>
      <c r="G1032" s="305"/>
      <c r="H1032" s="305"/>
      <c r="I1032" s="305"/>
      <c r="J1032" s="76"/>
      <c r="K1032" s="592"/>
      <c r="L1032" s="31"/>
      <c r="M1032" s="31"/>
      <c r="N1032" s="31"/>
      <c r="O1032" s="31"/>
      <c r="P1032" s="31"/>
      <c r="Q1032" s="31"/>
      <c r="R1032" s="31"/>
      <c r="S1032" s="31"/>
      <c r="T1032" s="31"/>
      <c r="U1032" s="31"/>
      <c r="V1032" s="31"/>
    </row>
    <row r="1033" spans="2:22" s="27" customFormat="1">
      <c r="B1033" s="10"/>
      <c r="C1033" s="10">
        <v>13</v>
      </c>
      <c r="D1033" s="305"/>
      <c r="E1033" s="305"/>
      <c r="F1033" s="305"/>
      <c r="G1033" s="305"/>
      <c r="H1033" s="305"/>
      <c r="I1033" s="305"/>
      <c r="J1033" s="84"/>
      <c r="K1033" s="592"/>
      <c r="L1033" s="31"/>
      <c r="M1033" s="31"/>
      <c r="N1033" s="31"/>
      <c r="O1033" s="31"/>
      <c r="P1033" s="31"/>
      <c r="Q1033" s="31"/>
      <c r="R1033" s="31"/>
      <c r="S1033" s="31"/>
      <c r="T1033" s="31"/>
      <c r="U1033" s="31"/>
      <c r="V1033" s="31"/>
    </row>
    <row r="1034" spans="2:22" s="27" customFormat="1">
      <c r="B1034" s="10"/>
      <c r="C1034" s="10">
        <v>14</v>
      </c>
      <c r="D1034" s="305"/>
      <c r="E1034" s="305"/>
      <c r="F1034" s="305"/>
      <c r="G1034" s="305"/>
      <c r="H1034" s="305"/>
      <c r="I1034" s="305"/>
      <c r="J1034" s="84"/>
      <c r="K1034" s="592"/>
      <c r="L1034" s="31"/>
      <c r="M1034" s="31"/>
      <c r="N1034" s="31"/>
      <c r="O1034" s="31"/>
      <c r="P1034" s="31"/>
      <c r="Q1034" s="31"/>
      <c r="R1034" s="31"/>
      <c r="S1034" s="31"/>
      <c r="T1034" s="31"/>
      <c r="U1034" s="31"/>
      <c r="V1034" s="31"/>
    </row>
    <row r="1035" spans="2:22" s="27" customFormat="1">
      <c r="B1035" s="10"/>
      <c r="C1035" s="10">
        <v>15</v>
      </c>
      <c r="D1035" s="305"/>
      <c r="E1035" s="305"/>
      <c r="F1035" s="305"/>
      <c r="G1035" s="305"/>
      <c r="H1035" s="305"/>
      <c r="I1035" s="305"/>
      <c r="J1035" s="76"/>
      <c r="K1035" s="593"/>
      <c r="L1035" s="31"/>
      <c r="M1035" s="31"/>
      <c r="N1035" s="31"/>
      <c r="O1035" s="31"/>
      <c r="P1035" s="31"/>
      <c r="Q1035" s="31"/>
      <c r="R1035" s="31"/>
      <c r="S1035" s="31"/>
      <c r="T1035" s="31"/>
      <c r="U1035" s="31"/>
      <c r="V1035" s="31"/>
    </row>
    <row r="1036" spans="2:22" s="27" customFormat="1">
      <c r="B1036" s="10"/>
      <c r="C1036" s="10">
        <v>16</v>
      </c>
      <c r="D1036" s="305"/>
      <c r="E1036" s="305"/>
      <c r="F1036" s="305"/>
      <c r="G1036" s="305"/>
      <c r="H1036" s="305"/>
      <c r="I1036" s="305"/>
      <c r="J1036" s="76"/>
      <c r="K1036" s="592"/>
      <c r="L1036" s="31"/>
      <c r="M1036" s="31"/>
      <c r="N1036" s="31"/>
      <c r="O1036" s="31"/>
      <c r="P1036" s="31"/>
      <c r="Q1036" s="31"/>
      <c r="R1036" s="31"/>
      <c r="S1036" s="31"/>
      <c r="T1036" s="31"/>
      <c r="U1036" s="31"/>
      <c r="V1036" s="31"/>
    </row>
    <row r="1037" spans="2:22" s="27" customFormat="1">
      <c r="B1037" s="10"/>
      <c r="C1037" s="10">
        <v>17</v>
      </c>
      <c r="D1037" s="305"/>
      <c r="E1037" s="305"/>
      <c r="F1037" s="305"/>
      <c r="G1037" s="305"/>
      <c r="H1037" s="305"/>
      <c r="I1037" s="305"/>
      <c r="J1037" s="84"/>
      <c r="K1037" s="592"/>
      <c r="L1037" s="31"/>
      <c r="M1037" s="31"/>
      <c r="N1037" s="31"/>
      <c r="O1037" s="31"/>
      <c r="P1037" s="31"/>
      <c r="Q1037" s="31"/>
      <c r="R1037" s="31"/>
      <c r="S1037" s="31"/>
      <c r="T1037" s="31"/>
      <c r="U1037" s="31"/>
      <c r="V1037" s="31"/>
    </row>
    <row r="1038" spans="2:22" s="27" customFormat="1">
      <c r="B1038" s="10"/>
      <c r="C1038" s="10">
        <v>18</v>
      </c>
      <c r="D1038" s="305"/>
      <c r="E1038" s="305"/>
      <c r="F1038" s="305"/>
      <c r="G1038" s="305"/>
      <c r="H1038" s="305"/>
      <c r="I1038" s="305"/>
      <c r="J1038" s="84"/>
      <c r="K1038" s="592"/>
      <c r="L1038" s="31"/>
      <c r="M1038" s="31"/>
      <c r="N1038" s="31"/>
      <c r="O1038" s="31"/>
      <c r="P1038" s="31"/>
      <c r="Q1038" s="31"/>
      <c r="R1038" s="31"/>
      <c r="S1038" s="31"/>
      <c r="T1038" s="31"/>
      <c r="U1038" s="31"/>
      <c r="V1038" s="31"/>
    </row>
    <row r="1039" spans="2:22" s="27" customFormat="1">
      <c r="B1039" s="10"/>
      <c r="C1039" s="10">
        <v>19</v>
      </c>
      <c r="D1039" s="305"/>
      <c r="E1039" s="305"/>
      <c r="F1039" s="305"/>
      <c r="G1039" s="305"/>
      <c r="H1039" s="305"/>
      <c r="I1039" s="305"/>
      <c r="J1039" s="76"/>
      <c r="K1039" s="593"/>
      <c r="L1039" s="31"/>
      <c r="M1039" s="31"/>
      <c r="N1039" s="31"/>
      <c r="O1039" s="31"/>
      <c r="P1039" s="31"/>
      <c r="Q1039" s="31"/>
      <c r="R1039" s="31"/>
      <c r="S1039" s="31"/>
      <c r="T1039" s="31"/>
      <c r="U1039" s="31"/>
      <c r="V1039" s="31"/>
    </row>
    <row r="1040" spans="2:22" s="27" customFormat="1">
      <c r="B1040" s="10"/>
      <c r="C1040" s="10">
        <v>20</v>
      </c>
      <c r="D1040" s="305"/>
      <c r="E1040" s="305"/>
      <c r="F1040" s="305"/>
      <c r="G1040" s="305"/>
      <c r="H1040" s="305"/>
      <c r="I1040" s="305"/>
      <c r="J1040" s="76"/>
      <c r="K1040" s="592"/>
      <c r="L1040" s="31"/>
      <c r="M1040" s="31"/>
      <c r="N1040" s="31"/>
      <c r="O1040" s="31"/>
      <c r="P1040" s="31"/>
      <c r="Q1040" s="31"/>
      <c r="R1040" s="31"/>
      <c r="S1040" s="31"/>
      <c r="T1040" s="31"/>
      <c r="U1040" s="31"/>
      <c r="V1040" s="31"/>
    </row>
    <row r="1041" spans="2:34" s="27" customFormat="1">
      <c r="B1041" s="10"/>
      <c r="C1041" s="10">
        <v>21</v>
      </c>
      <c r="D1041" s="305"/>
      <c r="E1041" s="305"/>
      <c r="F1041" s="305"/>
      <c r="G1041" s="305"/>
      <c r="H1041" s="305"/>
      <c r="I1041" s="305"/>
      <c r="J1041" s="84"/>
      <c r="K1041" s="592"/>
      <c r="L1041" s="31"/>
      <c r="M1041" s="31"/>
      <c r="N1041" s="31"/>
      <c r="O1041" s="31"/>
      <c r="P1041" s="31"/>
      <c r="Q1041" s="31"/>
      <c r="R1041" s="31"/>
      <c r="S1041" s="31"/>
      <c r="T1041" s="31"/>
      <c r="U1041" s="31"/>
      <c r="V1041" s="31"/>
    </row>
    <row r="1042" spans="2:34" s="27" customFormat="1">
      <c r="B1042" s="10"/>
      <c r="C1042" s="10">
        <v>22</v>
      </c>
      <c r="D1042" s="305"/>
      <c r="E1042" s="305"/>
      <c r="F1042" s="305"/>
      <c r="G1042" s="305"/>
      <c r="H1042" s="305"/>
      <c r="I1042" s="305"/>
      <c r="J1042" s="594"/>
      <c r="K1042" s="592"/>
      <c r="L1042" s="31"/>
      <c r="M1042" s="31"/>
      <c r="N1042" s="31"/>
      <c r="O1042" s="31"/>
      <c r="P1042" s="31"/>
      <c r="Q1042" s="31"/>
      <c r="R1042" s="31"/>
      <c r="S1042" s="31"/>
      <c r="T1042" s="31"/>
      <c r="U1042" s="31"/>
      <c r="V1042" s="31"/>
    </row>
    <row r="1043" spans="2:34" s="27" customFormat="1">
      <c r="B1043" s="10">
        <v>48</v>
      </c>
      <c r="C1043" s="10">
        <v>1</v>
      </c>
      <c r="D1043" s="305"/>
      <c r="E1043" s="305"/>
      <c r="F1043" s="305"/>
      <c r="G1043" s="305"/>
      <c r="H1043" s="305"/>
      <c r="I1043" s="305"/>
      <c r="J1043" s="76"/>
      <c r="K1043" s="588"/>
      <c r="L1043" s="31"/>
      <c r="M1043" s="31"/>
      <c r="N1043" s="31"/>
      <c r="O1043" s="31"/>
      <c r="P1043" s="31"/>
      <c r="Q1043" s="31"/>
      <c r="R1043" s="31"/>
      <c r="S1043" s="31"/>
      <c r="T1043" s="31"/>
      <c r="U1043" s="31"/>
      <c r="V1043" s="31"/>
    </row>
    <row r="1044" spans="2:34" s="27" customFormat="1">
      <c r="B1044" s="10"/>
      <c r="C1044" s="10">
        <v>2</v>
      </c>
      <c r="D1044" s="305"/>
      <c r="E1044" s="305"/>
      <c r="F1044" s="305"/>
      <c r="G1044" s="305"/>
      <c r="H1044" s="305"/>
      <c r="I1044" s="305"/>
      <c r="J1044" s="76"/>
      <c r="K1044" s="588"/>
      <c r="L1044" s="31"/>
      <c r="M1044" s="31"/>
      <c r="N1044" s="31"/>
      <c r="O1044" s="31"/>
      <c r="P1044" s="31"/>
      <c r="Q1044" s="31"/>
      <c r="R1044" s="31"/>
      <c r="S1044" s="31"/>
      <c r="T1044" s="31"/>
      <c r="U1044" s="31"/>
      <c r="V1044" s="31"/>
    </row>
    <row r="1045" spans="2:34" s="27" customFormat="1">
      <c r="B1045" s="10"/>
      <c r="C1045" s="10">
        <v>3</v>
      </c>
      <c r="D1045" s="305"/>
      <c r="E1045" s="305"/>
      <c r="F1045" s="305"/>
      <c r="G1045" s="305"/>
      <c r="H1045" s="305"/>
      <c r="I1045" s="305"/>
      <c r="J1045" s="76"/>
      <c r="K1045" s="588"/>
      <c r="L1045" s="31"/>
      <c r="M1045" s="31"/>
      <c r="N1045" s="31"/>
      <c r="O1045" s="31"/>
      <c r="P1045" s="31"/>
      <c r="Q1045" s="31"/>
      <c r="R1045" s="31"/>
      <c r="S1045" s="31"/>
      <c r="T1045" s="31"/>
      <c r="U1045" s="31"/>
      <c r="V1045" s="31"/>
    </row>
    <row r="1046" spans="2:34">
      <c r="B1046" s="10"/>
      <c r="C1046" s="10">
        <v>4</v>
      </c>
      <c r="D1046" s="305"/>
      <c r="E1046" s="305"/>
      <c r="F1046" s="305"/>
      <c r="G1046" s="305"/>
      <c r="H1046" s="305"/>
      <c r="J1046" s="76"/>
      <c r="K1046" s="169"/>
      <c r="L1046" s="305"/>
      <c r="M1046" s="305"/>
      <c r="N1046" s="305"/>
      <c r="W1046" s="306"/>
      <c r="X1046" s="306"/>
      <c r="Y1046" s="306"/>
      <c r="Z1046" s="306"/>
      <c r="AA1046" s="306"/>
      <c r="AB1046" s="306"/>
      <c r="AC1046" s="306"/>
      <c r="AD1046" s="306"/>
      <c r="AE1046" s="306"/>
      <c r="AF1046" s="306"/>
      <c r="AG1046" s="306"/>
      <c r="AH1046" s="306"/>
    </row>
    <row r="1047" spans="2:34" s="27" customFormat="1">
      <c r="B1047" s="10"/>
      <c r="C1047" s="10">
        <v>5</v>
      </c>
      <c r="D1047" s="305"/>
      <c r="E1047" s="305"/>
      <c r="F1047" s="305"/>
      <c r="G1047" s="305"/>
      <c r="H1047" s="305"/>
      <c r="I1047" s="305"/>
      <c r="J1047" s="84"/>
      <c r="K1047" s="592"/>
      <c r="L1047" s="31"/>
      <c r="M1047" s="31"/>
      <c r="N1047" s="31"/>
      <c r="O1047" s="31"/>
      <c r="P1047" s="31"/>
      <c r="Q1047" s="31"/>
      <c r="R1047" s="31"/>
      <c r="S1047" s="31"/>
      <c r="T1047" s="31"/>
      <c r="U1047" s="31"/>
      <c r="V1047" s="31"/>
    </row>
    <row r="1048" spans="2:34" s="27" customFormat="1">
      <c r="B1048" s="10"/>
      <c r="C1048" s="10">
        <v>6</v>
      </c>
      <c r="D1048" s="305"/>
      <c r="E1048" s="305"/>
      <c r="F1048" s="305"/>
      <c r="G1048" s="305"/>
      <c r="H1048" s="305"/>
      <c r="I1048" s="305"/>
      <c r="J1048" s="84"/>
      <c r="K1048" s="592"/>
      <c r="L1048" s="31"/>
      <c r="M1048" s="31"/>
      <c r="N1048" s="31"/>
      <c r="O1048" s="31"/>
      <c r="P1048" s="31"/>
      <c r="Q1048" s="31"/>
      <c r="R1048" s="31"/>
      <c r="S1048" s="31"/>
      <c r="T1048" s="31"/>
      <c r="U1048" s="31"/>
      <c r="V1048" s="31"/>
    </row>
    <row r="1049" spans="2:34" s="27" customFormat="1">
      <c r="B1049" s="10"/>
      <c r="C1049" s="10">
        <v>7</v>
      </c>
      <c r="D1049" s="305"/>
      <c r="E1049" s="305"/>
      <c r="F1049" s="305"/>
      <c r="G1049" s="305"/>
      <c r="H1049" s="305"/>
      <c r="I1049" s="305"/>
      <c r="J1049" s="76"/>
      <c r="K1049" s="593"/>
      <c r="L1049" s="31"/>
      <c r="M1049" s="31"/>
      <c r="N1049" s="31"/>
      <c r="O1049" s="31"/>
      <c r="P1049" s="31"/>
      <c r="Q1049" s="31"/>
      <c r="R1049" s="31"/>
      <c r="S1049" s="31"/>
      <c r="T1049" s="31"/>
      <c r="U1049" s="31"/>
      <c r="V1049" s="31"/>
    </row>
    <row r="1050" spans="2:34" s="27" customFormat="1">
      <c r="B1050" s="10"/>
      <c r="C1050" s="10">
        <v>8</v>
      </c>
      <c r="D1050" s="305"/>
      <c r="E1050" s="305"/>
      <c r="F1050" s="305"/>
      <c r="G1050" s="305"/>
      <c r="H1050" s="305"/>
      <c r="I1050" s="305"/>
      <c r="J1050" s="76"/>
      <c r="K1050" s="592"/>
      <c r="L1050" s="31"/>
      <c r="M1050" s="31"/>
      <c r="N1050" s="31"/>
      <c r="O1050" s="31"/>
      <c r="P1050" s="31"/>
      <c r="Q1050" s="31"/>
      <c r="R1050" s="31"/>
      <c r="S1050" s="31"/>
      <c r="T1050" s="31"/>
      <c r="U1050" s="31"/>
      <c r="V1050" s="31"/>
    </row>
    <row r="1051" spans="2:34" s="27" customFormat="1">
      <c r="B1051" s="10"/>
      <c r="C1051" s="10">
        <v>9</v>
      </c>
      <c r="D1051" s="305"/>
      <c r="E1051" s="305"/>
      <c r="F1051" s="305"/>
      <c r="G1051" s="305"/>
      <c r="H1051" s="305"/>
      <c r="I1051" s="305"/>
      <c r="J1051" s="84"/>
      <c r="K1051" s="592"/>
      <c r="L1051" s="31"/>
      <c r="M1051" s="31"/>
      <c r="N1051" s="31"/>
      <c r="O1051" s="31"/>
      <c r="P1051" s="31"/>
      <c r="Q1051" s="31"/>
      <c r="R1051" s="31"/>
      <c r="S1051" s="31"/>
      <c r="T1051" s="31"/>
      <c r="U1051" s="31"/>
      <c r="V1051" s="31"/>
    </row>
    <row r="1052" spans="2:34" s="27" customFormat="1">
      <c r="B1052" s="10"/>
      <c r="C1052" s="10">
        <v>10</v>
      </c>
      <c r="D1052" s="305"/>
      <c r="E1052" s="305"/>
      <c r="F1052" s="305"/>
      <c r="G1052" s="305"/>
      <c r="H1052" s="305"/>
      <c r="I1052" s="305"/>
      <c r="J1052" s="84"/>
      <c r="K1052" s="592"/>
      <c r="L1052" s="31"/>
      <c r="M1052" s="31"/>
      <c r="N1052" s="31"/>
      <c r="O1052" s="31"/>
      <c r="P1052" s="31"/>
      <c r="Q1052" s="31"/>
      <c r="R1052" s="31"/>
      <c r="S1052" s="31"/>
      <c r="T1052" s="31"/>
      <c r="U1052" s="31"/>
      <c r="V1052" s="31"/>
    </row>
    <row r="1053" spans="2:34" s="27" customFormat="1">
      <c r="B1053" s="10"/>
      <c r="C1053" s="10">
        <v>11</v>
      </c>
      <c r="D1053" s="305"/>
      <c r="E1053" s="305"/>
      <c r="F1053" s="305"/>
      <c r="G1053" s="305"/>
      <c r="H1053" s="305"/>
      <c r="I1053" s="305"/>
      <c r="J1053" s="76"/>
      <c r="K1053" s="593"/>
      <c r="L1053" s="31"/>
      <c r="M1053" s="31"/>
      <c r="N1053" s="31"/>
      <c r="O1053" s="31"/>
      <c r="P1053" s="31"/>
      <c r="Q1053" s="31"/>
      <c r="R1053" s="31"/>
      <c r="S1053" s="31"/>
      <c r="T1053" s="31"/>
      <c r="U1053" s="31"/>
      <c r="V1053" s="31"/>
    </row>
    <row r="1054" spans="2:34" s="27" customFormat="1">
      <c r="B1054" s="10"/>
      <c r="C1054" s="10">
        <v>12</v>
      </c>
      <c r="D1054" s="305"/>
      <c r="E1054" s="305"/>
      <c r="F1054" s="305"/>
      <c r="G1054" s="305"/>
      <c r="H1054" s="305"/>
      <c r="I1054" s="305"/>
      <c r="J1054" s="76"/>
      <c r="K1054" s="592"/>
      <c r="L1054" s="31"/>
      <c r="M1054" s="31"/>
      <c r="N1054" s="31"/>
      <c r="O1054" s="31"/>
      <c r="P1054" s="31"/>
      <c r="Q1054" s="31"/>
      <c r="R1054" s="31"/>
      <c r="S1054" s="31"/>
      <c r="T1054" s="31"/>
      <c r="U1054" s="31"/>
      <c r="V1054" s="31"/>
    </row>
    <row r="1055" spans="2:34" s="27" customFormat="1">
      <c r="B1055" s="10"/>
      <c r="C1055" s="10">
        <v>13</v>
      </c>
      <c r="D1055" s="305"/>
      <c r="E1055" s="305"/>
      <c r="F1055" s="305"/>
      <c r="G1055" s="305"/>
      <c r="H1055" s="305"/>
      <c r="I1055" s="305"/>
      <c r="J1055" s="84"/>
      <c r="K1055" s="592"/>
      <c r="L1055" s="31"/>
      <c r="M1055" s="31"/>
      <c r="N1055" s="31"/>
      <c r="O1055" s="31"/>
      <c r="P1055" s="31"/>
      <c r="Q1055" s="31"/>
      <c r="R1055" s="31"/>
      <c r="S1055" s="31"/>
      <c r="T1055" s="31"/>
      <c r="U1055" s="31"/>
      <c r="V1055" s="31"/>
    </row>
    <row r="1056" spans="2:34" s="27" customFormat="1">
      <c r="B1056" s="10"/>
      <c r="C1056" s="10">
        <v>14</v>
      </c>
      <c r="D1056" s="305"/>
      <c r="E1056" s="305"/>
      <c r="F1056" s="305"/>
      <c r="G1056" s="305"/>
      <c r="H1056" s="305"/>
      <c r="I1056" s="305"/>
      <c r="J1056" s="84"/>
      <c r="K1056" s="592"/>
      <c r="L1056" s="31"/>
      <c r="M1056" s="31"/>
      <c r="N1056" s="31"/>
      <c r="O1056" s="31"/>
      <c r="P1056" s="31"/>
      <c r="Q1056" s="31"/>
      <c r="R1056" s="31"/>
      <c r="S1056" s="31"/>
      <c r="T1056" s="31"/>
      <c r="U1056" s="31"/>
      <c r="V1056" s="31"/>
    </row>
    <row r="1057" spans="2:34" s="27" customFormat="1">
      <c r="B1057" s="10"/>
      <c r="C1057" s="10">
        <v>15</v>
      </c>
      <c r="D1057" s="305"/>
      <c r="E1057" s="305"/>
      <c r="F1057" s="305"/>
      <c r="G1057" s="305"/>
      <c r="H1057" s="305"/>
      <c r="I1057" s="305"/>
      <c r="J1057" s="76"/>
      <c r="K1057" s="593"/>
      <c r="L1057" s="31"/>
      <c r="M1057" s="31"/>
      <c r="N1057" s="31"/>
      <c r="O1057" s="31"/>
      <c r="P1057" s="31"/>
      <c r="Q1057" s="31"/>
      <c r="R1057" s="31"/>
      <c r="S1057" s="31"/>
      <c r="T1057" s="31"/>
      <c r="U1057" s="31"/>
      <c r="V1057" s="31"/>
    </row>
    <row r="1058" spans="2:34" s="27" customFormat="1">
      <c r="B1058" s="10"/>
      <c r="C1058" s="10">
        <v>16</v>
      </c>
      <c r="D1058" s="305"/>
      <c r="E1058" s="305"/>
      <c r="F1058" s="305"/>
      <c r="G1058" s="305"/>
      <c r="H1058" s="305"/>
      <c r="I1058" s="305"/>
      <c r="J1058" s="76"/>
      <c r="K1058" s="592"/>
      <c r="L1058" s="31"/>
      <c r="M1058" s="31"/>
      <c r="N1058" s="31"/>
      <c r="O1058" s="31"/>
      <c r="P1058" s="31"/>
      <c r="Q1058" s="31"/>
      <c r="R1058" s="31"/>
      <c r="S1058" s="31"/>
      <c r="T1058" s="31"/>
      <c r="U1058" s="31"/>
      <c r="V1058" s="31"/>
    </row>
    <row r="1059" spans="2:34" s="27" customFormat="1">
      <c r="B1059" s="10"/>
      <c r="C1059" s="10">
        <v>17</v>
      </c>
      <c r="D1059" s="305"/>
      <c r="E1059" s="305"/>
      <c r="F1059" s="305"/>
      <c r="G1059" s="305"/>
      <c r="H1059" s="305"/>
      <c r="I1059" s="305"/>
      <c r="J1059" s="84"/>
      <c r="K1059" s="592"/>
      <c r="L1059" s="31"/>
      <c r="M1059" s="31"/>
      <c r="N1059" s="31"/>
      <c r="O1059" s="31"/>
      <c r="P1059" s="31"/>
      <c r="Q1059" s="31"/>
      <c r="R1059" s="31"/>
      <c r="S1059" s="31"/>
      <c r="T1059" s="31"/>
      <c r="U1059" s="31"/>
      <c r="V1059" s="31"/>
    </row>
    <row r="1060" spans="2:34" s="27" customFormat="1">
      <c r="B1060" s="10"/>
      <c r="C1060" s="10">
        <v>18</v>
      </c>
      <c r="D1060" s="305"/>
      <c r="E1060" s="305"/>
      <c r="F1060" s="305"/>
      <c r="G1060" s="305"/>
      <c r="H1060" s="305"/>
      <c r="I1060" s="305"/>
      <c r="J1060" s="84"/>
      <c r="K1060" s="592"/>
      <c r="L1060" s="31"/>
      <c r="M1060" s="31"/>
      <c r="N1060" s="31"/>
      <c r="O1060" s="31"/>
      <c r="P1060" s="31"/>
      <c r="Q1060" s="31"/>
      <c r="R1060" s="31"/>
      <c r="S1060" s="31"/>
      <c r="T1060" s="31"/>
      <c r="U1060" s="31"/>
      <c r="V1060" s="31"/>
    </row>
    <row r="1061" spans="2:34" s="27" customFormat="1">
      <c r="B1061" s="10"/>
      <c r="C1061" s="10">
        <v>19</v>
      </c>
      <c r="D1061" s="305"/>
      <c r="E1061" s="305"/>
      <c r="F1061" s="305"/>
      <c r="G1061" s="305"/>
      <c r="H1061" s="305"/>
      <c r="I1061" s="305"/>
      <c r="J1061" s="76"/>
      <c r="K1061" s="593"/>
      <c r="L1061" s="31"/>
      <c r="M1061" s="31"/>
      <c r="N1061" s="31"/>
      <c r="O1061" s="31"/>
      <c r="P1061" s="31"/>
      <c r="Q1061" s="31"/>
      <c r="R1061" s="31"/>
      <c r="S1061" s="31"/>
      <c r="T1061" s="31"/>
      <c r="U1061" s="31"/>
      <c r="V1061" s="31"/>
    </row>
    <row r="1062" spans="2:34" s="27" customFormat="1">
      <c r="B1062" s="10"/>
      <c r="C1062" s="10">
        <v>20</v>
      </c>
      <c r="D1062" s="305"/>
      <c r="E1062" s="305"/>
      <c r="F1062" s="305"/>
      <c r="G1062" s="305"/>
      <c r="H1062" s="305"/>
      <c r="I1062" s="305"/>
      <c r="J1062" s="76"/>
      <c r="K1062" s="592"/>
      <c r="L1062" s="31"/>
      <c r="M1062" s="31"/>
      <c r="N1062" s="31"/>
      <c r="O1062" s="31"/>
      <c r="P1062" s="31"/>
      <c r="Q1062" s="31"/>
      <c r="R1062" s="31"/>
      <c r="S1062" s="31"/>
      <c r="T1062" s="31"/>
      <c r="U1062" s="31"/>
      <c r="V1062" s="31"/>
    </row>
    <row r="1063" spans="2:34" s="27" customFormat="1">
      <c r="B1063" s="10"/>
      <c r="C1063" s="10">
        <v>21</v>
      </c>
      <c r="D1063" s="305"/>
      <c r="E1063" s="305"/>
      <c r="F1063" s="305"/>
      <c r="G1063" s="305"/>
      <c r="H1063" s="305"/>
      <c r="I1063" s="305"/>
      <c r="J1063" s="84"/>
      <c r="K1063" s="592"/>
      <c r="L1063" s="31"/>
      <c r="M1063" s="31"/>
      <c r="N1063" s="31"/>
      <c r="O1063" s="31"/>
      <c r="P1063" s="31"/>
      <c r="Q1063" s="31"/>
      <c r="R1063" s="31"/>
      <c r="S1063" s="31"/>
      <c r="T1063" s="31"/>
      <c r="U1063" s="31"/>
      <c r="V1063" s="31"/>
    </row>
    <row r="1064" spans="2:34" s="27" customFormat="1">
      <c r="B1064" s="10"/>
      <c r="C1064" s="10">
        <v>22</v>
      </c>
      <c r="D1064" s="305"/>
      <c r="E1064" s="305"/>
      <c r="F1064" s="305"/>
      <c r="G1064" s="305"/>
      <c r="H1064" s="305"/>
      <c r="I1064" s="305"/>
      <c r="J1064" s="594"/>
      <c r="K1064" s="592"/>
      <c r="L1064" s="31"/>
      <c r="M1064" s="31"/>
      <c r="N1064" s="31"/>
      <c r="O1064" s="31"/>
      <c r="P1064" s="31"/>
      <c r="Q1064" s="31"/>
      <c r="R1064" s="31"/>
      <c r="S1064" s="31"/>
      <c r="T1064" s="31"/>
      <c r="U1064" s="31"/>
      <c r="V1064" s="31"/>
    </row>
    <row r="1065" spans="2:34" s="27" customFormat="1">
      <c r="B1065" s="10">
        <v>49</v>
      </c>
      <c r="C1065" s="10">
        <v>1</v>
      </c>
      <c r="D1065" s="305"/>
      <c r="E1065" s="305"/>
      <c r="F1065" s="305"/>
      <c r="G1065" s="305"/>
      <c r="H1065" s="305"/>
      <c r="I1065" s="305"/>
      <c r="J1065" s="76"/>
      <c r="K1065" s="588"/>
      <c r="L1065" s="31"/>
      <c r="M1065" s="31"/>
      <c r="N1065" s="31"/>
      <c r="O1065" s="31"/>
      <c r="P1065" s="31"/>
      <c r="Q1065" s="31"/>
      <c r="R1065" s="31"/>
      <c r="S1065" s="31"/>
      <c r="T1065" s="31"/>
      <c r="U1065" s="31"/>
      <c r="V1065" s="31"/>
    </row>
    <row r="1066" spans="2:34" s="27" customFormat="1">
      <c r="B1066" s="10"/>
      <c r="C1066" s="10">
        <v>2</v>
      </c>
      <c r="D1066" s="305"/>
      <c r="E1066" s="305"/>
      <c r="F1066" s="305"/>
      <c r="G1066" s="305"/>
      <c r="H1066" s="305"/>
      <c r="I1066" s="305"/>
      <c r="J1066" s="76"/>
      <c r="K1066" s="588"/>
      <c r="L1066" s="31"/>
      <c r="M1066" s="31"/>
      <c r="N1066" s="31"/>
      <c r="O1066" s="31"/>
      <c r="P1066" s="31"/>
      <c r="Q1066" s="31"/>
      <c r="R1066" s="31"/>
      <c r="S1066" s="31"/>
      <c r="T1066" s="31"/>
      <c r="U1066" s="31"/>
      <c r="V1066" s="31"/>
    </row>
    <row r="1067" spans="2:34" s="27" customFormat="1">
      <c r="B1067" s="10"/>
      <c r="C1067" s="10">
        <v>3</v>
      </c>
      <c r="D1067" s="305"/>
      <c r="E1067" s="305"/>
      <c r="F1067" s="305"/>
      <c r="G1067" s="305"/>
      <c r="H1067" s="305"/>
      <c r="I1067" s="305"/>
      <c r="J1067" s="76"/>
      <c r="K1067" s="588"/>
      <c r="L1067" s="31"/>
      <c r="M1067" s="31"/>
      <c r="N1067" s="31"/>
      <c r="O1067" s="31"/>
      <c r="P1067" s="31"/>
      <c r="Q1067" s="31"/>
      <c r="R1067" s="31"/>
      <c r="S1067" s="31"/>
      <c r="T1067" s="31"/>
      <c r="U1067" s="31"/>
      <c r="V1067" s="31"/>
    </row>
    <row r="1068" spans="2:34">
      <c r="B1068" s="10"/>
      <c r="C1068" s="10">
        <v>4</v>
      </c>
      <c r="D1068" s="305"/>
      <c r="E1068" s="305"/>
      <c r="F1068" s="305"/>
      <c r="G1068" s="305"/>
      <c r="H1068" s="305"/>
      <c r="J1068" s="76"/>
      <c r="K1068" s="169"/>
      <c r="L1068" s="305"/>
      <c r="M1068" s="305"/>
      <c r="N1068" s="305"/>
      <c r="W1068" s="306"/>
      <c r="X1068" s="306"/>
      <c r="Y1068" s="306"/>
      <c r="Z1068" s="306"/>
      <c r="AA1068" s="306"/>
      <c r="AB1068" s="306"/>
      <c r="AC1068" s="306"/>
      <c r="AD1068" s="306"/>
      <c r="AE1068" s="306"/>
      <c r="AF1068" s="306"/>
      <c r="AG1068" s="306"/>
      <c r="AH1068" s="306"/>
    </row>
    <row r="1069" spans="2:34" s="27" customFormat="1">
      <c r="B1069" s="10"/>
      <c r="C1069" s="10">
        <v>5</v>
      </c>
      <c r="D1069" s="305"/>
      <c r="E1069" s="305"/>
      <c r="F1069" s="305"/>
      <c r="G1069" s="305"/>
      <c r="H1069" s="305"/>
      <c r="I1069" s="305"/>
      <c r="J1069" s="84"/>
      <c r="K1069" s="592"/>
      <c r="L1069" s="31"/>
      <c r="M1069" s="31"/>
      <c r="N1069" s="31"/>
      <c r="O1069" s="31"/>
      <c r="P1069" s="31"/>
      <c r="Q1069" s="31"/>
      <c r="R1069" s="31"/>
      <c r="S1069" s="31"/>
      <c r="T1069" s="31"/>
      <c r="U1069" s="31"/>
      <c r="V1069" s="31"/>
    </row>
    <row r="1070" spans="2:34" s="27" customFormat="1">
      <c r="B1070" s="10"/>
      <c r="C1070" s="10">
        <v>6</v>
      </c>
      <c r="D1070" s="305"/>
      <c r="E1070" s="305"/>
      <c r="F1070" s="305"/>
      <c r="G1070" s="305"/>
      <c r="H1070" s="305"/>
      <c r="I1070" s="305"/>
      <c r="J1070" s="84"/>
      <c r="K1070" s="592"/>
      <c r="L1070" s="31"/>
      <c r="M1070" s="31"/>
      <c r="N1070" s="31"/>
      <c r="O1070" s="31"/>
      <c r="P1070" s="31"/>
      <c r="Q1070" s="31"/>
      <c r="R1070" s="31"/>
      <c r="S1070" s="31"/>
      <c r="T1070" s="31"/>
      <c r="U1070" s="31"/>
      <c r="V1070" s="31"/>
    </row>
    <row r="1071" spans="2:34" s="27" customFormat="1">
      <c r="B1071" s="10"/>
      <c r="C1071" s="10">
        <v>7</v>
      </c>
      <c r="D1071" s="305"/>
      <c r="E1071" s="305"/>
      <c r="F1071" s="305"/>
      <c r="G1071" s="305"/>
      <c r="H1071" s="305"/>
      <c r="I1071" s="305"/>
      <c r="J1071" s="76"/>
      <c r="K1071" s="593"/>
      <c r="L1071" s="31"/>
      <c r="M1071" s="31"/>
      <c r="N1071" s="31"/>
      <c r="O1071" s="31"/>
      <c r="P1071" s="31"/>
      <c r="Q1071" s="31"/>
      <c r="R1071" s="31"/>
      <c r="S1071" s="31"/>
      <c r="T1071" s="31"/>
      <c r="U1071" s="31"/>
      <c r="V1071" s="31"/>
    </row>
    <row r="1072" spans="2:34" s="27" customFormat="1">
      <c r="B1072" s="10"/>
      <c r="C1072" s="10">
        <v>8</v>
      </c>
      <c r="D1072" s="305"/>
      <c r="E1072" s="305"/>
      <c r="F1072" s="305"/>
      <c r="G1072" s="305"/>
      <c r="H1072" s="305"/>
      <c r="I1072" s="305"/>
      <c r="J1072" s="76"/>
      <c r="K1072" s="592"/>
      <c r="L1072" s="31"/>
      <c r="M1072" s="31"/>
      <c r="N1072" s="31"/>
      <c r="O1072" s="31"/>
      <c r="P1072" s="31"/>
      <c r="Q1072" s="31"/>
      <c r="R1072" s="31"/>
      <c r="S1072" s="31"/>
      <c r="T1072" s="31"/>
      <c r="U1072" s="31"/>
      <c r="V1072" s="31"/>
    </row>
    <row r="1073" spans="2:22" s="27" customFormat="1">
      <c r="B1073" s="10"/>
      <c r="C1073" s="10">
        <v>9</v>
      </c>
      <c r="D1073" s="305"/>
      <c r="E1073" s="305"/>
      <c r="F1073" s="305"/>
      <c r="G1073" s="305"/>
      <c r="H1073" s="305"/>
      <c r="I1073" s="305"/>
      <c r="J1073" s="84"/>
      <c r="K1073" s="592"/>
      <c r="L1073" s="31"/>
      <c r="M1073" s="31"/>
      <c r="N1073" s="31"/>
      <c r="O1073" s="31"/>
      <c r="P1073" s="31"/>
      <c r="Q1073" s="31"/>
      <c r="R1073" s="31"/>
      <c r="S1073" s="31"/>
      <c r="T1073" s="31"/>
      <c r="U1073" s="31"/>
      <c r="V1073" s="31"/>
    </row>
    <row r="1074" spans="2:22" s="27" customFormat="1">
      <c r="B1074" s="10"/>
      <c r="C1074" s="10">
        <v>10</v>
      </c>
      <c r="D1074" s="305"/>
      <c r="E1074" s="305"/>
      <c r="F1074" s="305"/>
      <c r="G1074" s="305"/>
      <c r="H1074" s="305"/>
      <c r="I1074" s="305"/>
      <c r="J1074" s="84"/>
      <c r="K1074" s="592"/>
      <c r="L1074" s="31"/>
      <c r="M1074" s="31"/>
      <c r="N1074" s="31"/>
      <c r="O1074" s="31"/>
      <c r="P1074" s="31"/>
      <c r="Q1074" s="31"/>
      <c r="R1074" s="31"/>
      <c r="S1074" s="31"/>
      <c r="T1074" s="31"/>
      <c r="U1074" s="31"/>
      <c r="V1074" s="31"/>
    </row>
    <row r="1075" spans="2:22" s="27" customFormat="1">
      <c r="B1075" s="10"/>
      <c r="C1075" s="10">
        <v>11</v>
      </c>
      <c r="D1075" s="305"/>
      <c r="E1075" s="305"/>
      <c r="F1075" s="305"/>
      <c r="G1075" s="305"/>
      <c r="H1075" s="305"/>
      <c r="I1075" s="305"/>
      <c r="J1075" s="76"/>
      <c r="K1075" s="593"/>
      <c r="L1075" s="31"/>
      <c r="M1075" s="31"/>
      <c r="N1075" s="31"/>
      <c r="O1075" s="31"/>
      <c r="P1075" s="31"/>
      <c r="Q1075" s="31"/>
      <c r="R1075" s="31"/>
      <c r="S1075" s="31"/>
      <c r="T1075" s="31"/>
      <c r="U1075" s="31"/>
      <c r="V1075" s="31"/>
    </row>
    <row r="1076" spans="2:22" s="27" customFormat="1">
      <c r="B1076" s="10"/>
      <c r="C1076" s="10">
        <v>12</v>
      </c>
      <c r="D1076" s="305"/>
      <c r="E1076" s="305"/>
      <c r="F1076" s="305"/>
      <c r="G1076" s="305"/>
      <c r="H1076" s="305"/>
      <c r="I1076" s="305"/>
      <c r="J1076" s="76"/>
      <c r="K1076" s="592"/>
      <c r="L1076" s="31"/>
      <c r="M1076" s="31"/>
      <c r="N1076" s="31"/>
      <c r="O1076" s="31"/>
      <c r="P1076" s="31"/>
      <c r="Q1076" s="31"/>
      <c r="R1076" s="31"/>
      <c r="S1076" s="31"/>
      <c r="T1076" s="31"/>
      <c r="U1076" s="31"/>
      <c r="V1076" s="31"/>
    </row>
    <row r="1077" spans="2:22" s="27" customFormat="1">
      <c r="B1077" s="10"/>
      <c r="C1077" s="10">
        <v>13</v>
      </c>
      <c r="D1077" s="305"/>
      <c r="E1077" s="305"/>
      <c r="F1077" s="305"/>
      <c r="G1077" s="305"/>
      <c r="H1077" s="305"/>
      <c r="I1077" s="305"/>
      <c r="J1077" s="84"/>
      <c r="K1077" s="592"/>
      <c r="L1077" s="31"/>
      <c r="M1077" s="31"/>
      <c r="N1077" s="31"/>
      <c r="O1077" s="31"/>
      <c r="P1077" s="31"/>
      <c r="Q1077" s="31"/>
      <c r="R1077" s="31"/>
      <c r="S1077" s="31"/>
      <c r="T1077" s="31"/>
      <c r="U1077" s="31"/>
      <c r="V1077" s="31"/>
    </row>
    <row r="1078" spans="2:22" s="27" customFormat="1">
      <c r="B1078" s="10"/>
      <c r="C1078" s="10">
        <v>14</v>
      </c>
      <c r="D1078" s="305"/>
      <c r="E1078" s="305"/>
      <c r="F1078" s="305"/>
      <c r="G1078" s="305"/>
      <c r="H1078" s="305"/>
      <c r="I1078" s="305"/>
      <c r="J1078" s="84"/>
      <c r="K1078" s="592"/>
      <c r="L1078" s="31"/>
      <c r="M1078" s="31"/>
      <c r="N1078" s="31"/>
      <c r="O1078" s="31"/>
      <c r="P1078" s="31"/>
      <c r="Q1078" s="31"/>
      <c r="R1078" s="31"/>
      <c r="S1078" s="31"/>
      <c r="T1078" s="31"/>
      <c r="U1078" s="31"/>
      <c r="V1078" s="31"/>
    </row>
    <row r="1079" spans="2:22" s="27" customFormat="1">
      <c r="B1079" s="10"/>
      <c r="C1079" s="10">
        <v>15</v>
      </c>
      <c r="D1079" s="305"/>
      <c r="E1079" s="305"/>
      <c r="F1079" s="305"/>
      <c r="G1079" s="305"/>
      <c r="H1079" s="305"/>
      <c r="I1079" s="305"/>
      <c r="J1079" s="76"/>
      <c r="K1079" s="593"/>
      <c r="L1079" s="31"/>
      <c r="M1079" s="31"/>
      <c r="N1079" s="31"/>
      <c r="O1079" s="31"/>
      <c r="P1079" s="31"/>
      <c r="Q1079" s="31"/>
      <c r="R1079" s="31"/>
      <c r="S1079" s="31"/>
      <c r="T1079" s="31"/>
      <c r="U1079" s="31"/>
      <c r="V1079" s="31"/>
    </row>
    <row r="1080" spans="2:22" s="27" customFormat="1">
      <c r="B1080" s="10"/>
      <c r="C1080" s="10">
        <v>16</v>
      </c>
      <c r="D1080" s="305"/>
      <c r="E1080" s="305"/>
      <c r="F1080" s="305"/>
      <c r="G1080" s="305"/>
      <c r="H1080" s="305"/>
      <c r="I1080" s="305"/>
      <c r="J1080" s="76"/>
      <c r="K1080" s="592"/>
      <c r="L1080" s="31"/>
      <c r="M1080" s="31"/>
      <c r="N1080" s="31"/>
      <c r="O1080" s="31"/>
      <c r="P1080" s="31"/>
      <c r="Q1080" s="31"/>
      <c r="R1080" s="31"/>
      <c r="S1080" s="31"/>
      <c r="T1080" s="31"/>
      <c r="U1080" s="31"/>
      <c r="V1080" s="31"/>
    </row>
    <row r="1081" spans="2:22" s="27" customFormat="1">
      <c r="B1081" s="10"/>
      <c r="C1081" s="10">
        <v>17</v>
      </c>
      <c r="D1081" s="305"/>
      <c r="E1081" s="305"/>
      <c r="F1081" s="305"/>
      <c r="G1081" s="305"/>
      <c r="H1081" s="305"/>
      <c r="I1081" s="305"/>
      <c r="J1081" s="84"/>
      <c r="K1081" s="592"/>
      <c r="L1081" s="31"/>
      <c r="M1081" s="31"/>
      <c r="N1081" s="31"/>
      <c r="O1081" s="31"/>
      <c r="P1081" s="31"/>
      <c r="Q1081" s="31"/>
      <c r="R1081" s="31"/>
      <c r="S1081" s="31"/>
      <c r="T1081" s="31"/>
      <c r="U1081" s="31"/>
      <c r="V1081" s="31"/>
    </row>
    <row r="1082" spans="2:22" s="27" customFormat="1">
      <c r="B1082" s="10"/>
      <c r="C1082" s="10">
        <v>18</v>
      </c>
      <c r="D1082" s="305"/>
      <c r="E1082" s="305"/>
      <c r="F1082" s="305"/>
      <c r="G1082" s="305"/>
      <c r="H1082" s="305"/>
      <c r="I1082" s="305"/>
      <c r="J1082" s="84"/>
      <c r="K1082" s="592"/>
      <c r="L1082" s="31"/>
      <c r="M1082" s="31"/>
      <c r="N1082" s="31"/>
      <c r="O1082" s="31"/>
      <c r="P1082" s="31"/>
      <c r="Q1082" s="31"/>
      <c r="R1082" s="31"/>
      <c r="S1082" s="31"/>
      <c r="T1082" s="31"/>
      <c r="U1082" s="31"/>
      <c r="V1082" s="31"/>
    </row>
    <row r="1083" spans="2:22" s="27" customFormat="1">
      <c r="B1083" s="10"/>
      <c r="C1083" s="10">
        <v>19</v>
      </c>
      <c r="D1083" s="305"/>
      <c r="E1083" s="305"/>
      <c r="F1083" s="305"/>
      <c r="G1083" s="305"/>
      <c r="H1083" s="305"/>
      <c r="I1083" s="305"/>
      <c r="J1083" s="76"/>
      <c r="K1083" s="593"/>
      <c r="L1083" s="31"/>
      <c r="M1083" s="31"/>
      <c r="N1083" s="31"/>
      <c r="O1083" s="31"/>
      <c r="P1083" s="31"/>
      <c r="Q1083" s="31"/>
      <c r="R1083" s="31"/>
      <c r="S1083" s="31"/>
      <c r="T1083" s="31"/>
      <c r="U1083" s="31"/>
      <c r="V1083" s="31"/>
    </row>
    <row r="1084" spans="2:22" s="27" customFormat="1">
      <c r="B1084" s="10"/>
      <c r="C1084" s="10">
        <v>20</v>
      </c>
      <c r="D1084" s="305"/>
      <c r="E1084" s="305"/>
      <c r="F1084" s="305"/>
      <c r="G1084" s="305"/>
      <c r="H1084" s="305"/>
      <c r="I1084" s="305"/>
      <c r="J1084" s="76"/>
      <c r="K1084" s="592"/>
      <c r="L1084" s="31"/>
      <c r="M1084" s="31"/>
      <c r="N1084" s="31"/>
      <c r="O1084" s="31"/>
      <c r="P1084" s="31"/>
      <c r="Q1084" s="31"/>
      <c r="R1084" s="31"/>
      <c r="S1084" s="31"/>
      <c r="T1084" s="31"/>
      <c r="U1084" s="31"/>
      <c r="V1084" s="31"/>
    </row>
    <row r="1085" spans="2:22" s="27" customFormat="1">
      <c r="B1085" s="10"/>
      <c r="C1085" s="10">
        <v>21</v>
      </c>
      <c r="D1085" s="305"/>
      <c r="E1085" s="305"/>
      <c r="F1085" s="305"/>
      <c r="G1085" s="305"/>
      <c r="H1085" s="305"/>
      <c r="I1085" s="305"/>
      <c r="J1085" s="84"/>
      <c r="K1085" s="592"/>
      <c r="L1085" s="31"/>
      <c r="M1085" s="31"/>
      <c r="N1085" s="31"/>
      <c r="O1085" s="31"/>
      <c r="P1085" s="31"/>
      <c r="Q1085" s="31"/>
      <c r="R1085" s="31"/>
      <c r="S1085" s="31"/>
      <c r="T1085" s="31"/>
      <c r="U1085" s="31"/>
      <c r="V1085" s="31"/>
    </row>
    <row r="1086" spans="2:22" s="27" customFormat="1">
      <c r="B1086" s="10"/>
      <c r="C1086" s="10">
        <v>22</v>
      </c>
      <c r="D1086" s="305"/>
      <c r="E1086" s="305"/>
      <c r="F1086" s="305"/>
      <c r="G1086" s="305"/>
      <c r="H1086" s="305"/>
      <c r="I1086" s="305"/>
      <c r="J1086" s="594"/>
      <c r="K1086" s="592"/>
      <c r="L1086" s="31"/>
      <c r="M1086" s="31"/>
      <c r="N1086" s="31"/>
      <c r="O1086" s="31"/>
      <c r="P1086" s="31"/>
      <c r="Q1086" s="31"/>
      <c r="R1086" s="31"/>
      <c r="S1086" s="31"/>
      <c r="T1086" s="31"/>
      <c r="U1086" s="31"/>
      <c r="V1086" s="31"/>
    </row>
    <row r="1087" spans="2:22" s="27" customFormat="1">
      <c r="B1087" s="10">
        <v>50</v>
      </c>
      <c r="C1087" s="10">
        <v>1</v>
      </c>
      <c r="D1087" s="305"/>
      <c r="E1087" s="305"/>
      <c r="F1087" s="305"/>
      <c r="G1087" s="305"/>
      <c r="H1087" s="305"/>
      <c r="I1087" s="305"/>
      <c r="J1087" s="76"/>
      <c r="K1087" s="588"/>
      <c r="L1087" s="31"/>
      <c r="M1087" s="31"/>
      <c r="N1087" s="31"/>
      <c r="O1087" s="31"/>
      <c r="P1087" s="31"/>
      <c r="Q1087" s="31"/>
      <c r="R1087" s="31"/>
      <c r="S1087" s="31"/>
      <c r="T1087" s="31"/>
      <c r="U1087" s="31"/>
      <c r="V1087" s="31"/>
    </row>
    <row r="1088" spans="2:22" s="27" customFormat="1">
      <c r="B1088" s="10"/>
      <c r="C1088" s="10">
        <v>2</v>
      </c>
      <c r="D1088" s="305"/>
      <c r="E1088" s="305"/>
      <c r="F1088" s="305"/>
      <c r="G1088" s="305"/>
      <c r="H1088" s="305"/>
      <c r="I1088" s="305"/>
      <c r="J1088" s="76"/>
      <c r="K1088" s="588"/>
      <c r="L1088" s="31"/>
      <c r="M1088" s="31"/>
      <c r="N1088" s="31"/>
      <c r="O1088" s="31"/>
      <c r="P1088" s="31"/>
      <c r="Q1088" s="31"/>
      <c r="R1088" s="31"/>
      <c r="S1088" s="31"/>
      <c r="T1088" s="31"/>
      <c r="U1088" s="31"/>
      <c r="V1088" s="31"/>
    </row>
    <row r="1089" spans="2:34" s="27" customFormat="1">
      <c r="B1089" s="10"/>
      <c r="C1089" s="10">
        <v>3</v>
      </c>
      <c r="D1089" s="305"/>
      <c r="E1089" s="305"/>
      <c r="F1089" s="305"/>
      <c r="G1089" s="305"/>
      <c r="H1089" s="305"/>
      <c r="I1089" s="305"/>
      <c r="J1089" s="76"/>
      <c r="K1089" s="588"/>
      <c r="L1089" s="31"/>
      <c r="M1089" s="31"/>
      <c r="N1089" s="31"/>
      <c r="O1089" s="31"/>
      <c r="P1089" s="31"/>
      <c r="Q1089" s="31"/>
      <c r="R1089" s="31"/>
      <c r="S1089" s="31"/>
      <c r="T1089" s="31"/>
      <c r="U1089" s="31"/>
      <c r="V1089" s="31"/>
    </row>
    <row r="1090" spans="2:34">
      <c r="B1090" s="10"/>
      <c r="C1090" s="10">
        <v>4</v>
      </c>
      <c r="D1090" s="305"/>
      <c r="E1090" s="305"/>
      <c r="F1090" s="305"/>
      <c r="G1090" s="305"/>
      <c r="H1090" s="305"/>
      <c r="J1090" s="76"/>
      <c r="K1090" s="169"/>
      <c r="L1090" s="305"/>
      <c r="M1090" s="305"/>
      <c r="N1090" s="305"/>
      <c r="W1090" s="306"/>
      <c r="X1090" s="306"/>
      <c r="Y1090" s="306"/>
      <c r="Z1090" s="306"/>
      <c r="AA1090" s="306"/>
      <c r="AB1090" s="306"/>
      <c r="AC1090" s="306"/>
      <c r="AD1090" s="306"/>
      <c r="AE1090" s="306"/>
      <c r="AF1090" s="306"/>
      <c r="AG1090" s="306"/>
      <c r="AH1090" s="306"/>
    </row>
    <row r="1091" spans="2:34" s="27" customFormat="1">
      <c r="B1091" s="10"/>
      <c r="C1091" s="10">
        <v>5</v>
      </c>
      <c r="D1091" s="305"/>
      <c r="E1091" s="305"/>
      <c r="F1091" s="305"/>
      <c r="G1091" s="305"/>
      <c r="H1091" s="305"/>
      <c r="I1091" s="305"/>
      <c r="J1091" s="84"/>
      <c r="K1091" s="592"/>
      <c r="L1091" s="31"/>
      <c r="M1091" s="31"/>
      <c r="N1091" s="31"/>
      <c r="O1091" s="31"/>
      <c r="P1091" s="31"/>
      <c r="Q1091" s="31"/>
      <c r="R1091" s="31"/>
      <c r="S1091" s="31"/>
      <c r="T1091" s="31"/>
      <c r="U1091" s="31"/>
      <c r="V1091" s="31"/>
    </row>
    <row r="1092" spans="2:34" s="27" customFormat="1">
      <c r="B1092" s="10"/>
      <c r="C1092" s="10">
        <v>6</v>
      </c>
      <c r="D1092" s="305"/>
      <c r="E1092" s="305"/>
      <c r="F1092" s="305"/>
      <c r="G1092" s="305"/>
      <c r="H1092" s="305"/>
      <c r="I1092" s="305"/>
      <c r="J1092" s="84"/>
      <c r="K1092" s="592"/>
      <c r="L1092" s="31"/>
      <c r="M1092" s="31"/>
      <c r="N1092" s="31"/>
      <c r="O1092" s="31"/>
      <c r="P1092" s="31"/>
      <c r="Q1092" s="31"/>
      <c r="R1092" s="31"/>
      <c r="S1092" s="31"/>
      <c r="T1092" s="31"/>
      <c r="U1092" s="31"/>
      <c r="V1092" s="31"/>
    </row>
    <row r="1093" spans="2:34" s="27" customFormat="1">
      <c r="B1093" s="10"/>
      <c r="C1093" s="10">
        <v>7</v>
      </c>
      <c r="D1093" s="305"/>
      <c r="E1093" s="305"/>
      <c r="F1093" s="305"/>
      <c r="G1093" s="305"/>
      <c r="H1093" s="305"/>
      <c r="I1093" s="305"/>
      <c r="J1093" s="76"/>
      <c r="K1093" s="593"/>
      <c r="L1093" s="31"/>
      <c r="M1093" s="31"/>
      <c r="N1093" s="31"/>
      <c r="O1093" s="31"/>
      <c r="P1093" s="31"/>
      <c r="Q1093" s="31"/>
      <c r="R1093" s="31"/>
      <c r="S1093" s="31"/>
      <c r="T1093" s="31"/>
      <c r="U1093" s="31"/>
      <c r="V1093" s="31"/>
    </row>
    <row r="1094" spans="2:34" s="27" customFormat="1">
      <c r="B1094" s="10"/>
      <c r="C1094" s="10">
        <v>8</v>
      </c>
      <c r="D1094" s="305"/>
      <c r="E1094" s="305"/>
      <c r="F1094" s="305"/>
      <c r="G1094" s="305"/>
      <c r="H1094" s="305"/>
      <c r="I1094" s="305"/>
      <c r="J1094" s="76"/>
      <c r="K1094" s="592"/>
      <c r="L1094" s="31"/>
      <c r="M1094" s="31"/>
      <c r="N1094" s="31"/>
      <c r="O1094" s="31"/>
      <c r="P1094" s="31"/>
      <c r="Q1094" s="31"/>
      <c r="R1094" s="31"/>
      <c r="S1094" s="31"/>
      <c r="T1094" s="31"/>
      <c r="U1094" s="31"/>
      <c r="V1094" s="31"/>
    </row>
    <row r="1095" spans="2:34" s="27" customFormat="1">
      <c r="B1095" s="10"/>
      <c r="C1095" s="10">
        <v>9</v>
      </c>
      <c r="D1095" s="305"/>
      <c r="E1095" s="305"/>
      <c r="F1095" s="305"/>
      <c r="G1095" s="305"/>
      <c r="H1095" s="305"/>
      <c r="I1095" s="305"/>
      <c r="J1095" s="84"/>
      <c r="K1095" s="592"/>
      <c r="L1095" s="31"/>
      <c r="M1095" s="31"/>
      <c r="N1095" s="31"/>
      <c r="O1095" s="31"/>
      <c r="P1095" s="31"/>
      <c r="Q1095" s="31"/>
      <c r="R1095" s="31"/>
      <c r="S1095" s="31"/>
      <c r="T1095" s="31"/>
      <c r="U1095" s="31"/>
      <c r="V1095" s="31"/>
    </row>
    <row r="1096" spans="2:34" s="27" customFormat="1">
      <c r="B1096" s="10"/>
      <c r="C1096" s="10">
        <v>10</v>
      </c>
      <c r="D1096" s="305"/>
      <c r="E1096" s="305"/>
      <c r="F1096" s="305"/>
      <c r="G1096" s="305"/>
      <c r="H1096" s="305"/>
      <c r="I1096" s="305"/>
      <c r="J1096" s="84"/>
      <c r="K1096" s="592"/>
      <c r="L1096" s="31"/>
      <c r="M1096" s="31"/>
      <c r="N1096" s="31"/>
      <c r="O1096" s="31"/>
      <c r="P1096" s="31"/>
      <c r="Q1096" s="31"/>
      <c r="R1096" s="31"/>
      <c r="S1096" s="31"/>
      <c r="T1096" s="31"/>
      <c r="U1096" s="31"/>
      <c r="V1096" s="31"/>
    </row>
    <row r="1097" spans="2:34" s="27" customFormat="1">
      <c r="B1097" s="10"/>
      <c r="C1097" s="10">
        <v>11</v>
      </c>
      <c r="D1097" s="305"/>
      <c r="E1097" s="305"/>
      <c r="F1097" s="305"/>
      <c r="G1097" s="305"/>
      <c r="H1097" s="305"/>
      <c r="I1097" s="305"/>
      <c r="J1097" s="76"/>
      <c r="K1097" s="593"/>
      <c r="L1097" s="31"/>
      <c r="M1097" s="31"/>
      <c r="N1097" s="31"/>
      <c r="O1097" s="31"/>
      <c r="P1097" s="31"/>
      <c r="Q1097" s="31"/>
      <c r="R1097" s="31"/>
      <c r="S1097" s="31"/>
      <c r="T1097" s="31"/>
      <c r="U1097" s="31"/>
      <c r="V1097" s="31"/>
    </row>
    <row r="1098" spans="2:34" s="27" customFormat="1">
      <c r="B1098" s="10"/>
      <c r="C1098" s="10">
        <v>12</v>
      </c>
      <c r="D1098" s="305"/>
      <c r="E1098" s="305"/>
      <c r="F1098" s="305"/>
      <c r="G1098" s="305"/>
      <c r="H1098" s="305"/>
      <c r="I1098" s="305"/>
      <c r="J1098" s="76"/>
      <c r="K1098" s="592"/>
      <c r="L1098" s="31"/>
      <c r="M1098" s="31"/>
      <c r="N1098" s="31"/>
      <c r="O1098" s="31"/>
      <c r="P1098" s="31"/>
      <c r="Q1098" s="31"/>
      <c r="R1098" s="31"/>
      <c r="S1098" s="31"/>
      <c r="T1098" s="31"/>
      <c r="U1098" s="31"/>
      <c r="V1098" s="31"/>
    </row>
    <row r="1099" spans="2:34" s="27" customFormat="1">
      <c r="B1099" s="10"/>
      <c r="C1099" s="10">
        <v>13</v>
      </c>
      <c r="D1099" s="305"/>
      <c r="E1099" s="305"/>
      <c r="F1099" s="305"/>
      <c r="G1099" s="305"/>
      <c r="H1099" s="305"/>
      <c r="I1099" s="305"/>
      <c r="J1099" s="84"/>
      <c r="K1099" s="592"/>
      <c r="L1099" s="31"/>
      <c r="M1099" s="31"/>
      <c r="N1099" s="31"/>
      <c r="O1099" s="31"/>
      <c r="P1099" s="31"/>
      <c r="Q1099" s="31"/>
      <c r="R1099" s="31"/>
      <c r="S1099" s="31"/>
      <c r="T1099" s="31"/>
      <c r="U1099" s="31"/>
      <c r="V1099" s="31"/>
    </row>
    <row r="1100" spans="2:34" s="27" customFormat="1">
      <c r="B1100" s="10"/>
      <c r="C1100" s="10">
        <v>14</v>
      </c>
      <c r="D1100" s="305"/>
      <c r="E1100" s="305"/>
      <c r="F1100" s="305"/>
      <c r="G1100" s="305"/>
      <c r="H1100" s="305"/>
      <c r="I1100" s="305"/>
      <c r="J1100" s="84"/>
      <c r="K1100" s="592"/>
      <c r="L1100" s="31"/>
      <c r="M1100" s="31"/>
      <c r="N1100" s="31"/>
      <c r="O1100" s="31"/>
      <c r="P1100" s="31"/>
      <c r="Q1100" s="31"/>
      <c r="R1100" s="31"/>
      <c r="S1100" s="31"/>
      <c r="T1100" s="31"/>
      <c r="U1100" s="31"/>
      <c r="V1100" s="31"/>
    </row>
    <row r="1101" spans="2:34" s="27" customFormat="1">
      <c r="B1101" s="10"/>
      <c r="C1101" s="10">
        <v>15</v>
      </c>
      <c r="D1101" s="305"/>
      <c r="E1101" s="305"/>
      <c r="F1101" s="305"/>
      <c r="G1101" s="305"/>
      <c r="H1101" s="305"/>
      <c r="I1101" s="305"/>
      <c r="J1101" s="76"/>
      <c r="K1101" s="593"/>
      <c r="L1101" s="31"/>
      <c r="M1101" s="31"/>
      <c r="N1101" s="31"/>
      <c r="O1101" s="31"/>
      <c r="P1101" s="31"/>
      <c r="Q1101" s="31"/>
      <c r="R1101" s="31"/>
      <c r="S1101" s="31"/>
      <c r="T1101" s="31"/>
      <c r="U1101" s="31"/>
      <c r="V1101" s="31"/>
    </row>
    <row r="1102" spans="2:34" s="27" customFormat="1">
      <c r="B1102" s="10"/>
      <c r="C1102" s="10">
        <v>16</v>
      </c>
      <c r="D1102" s="305"/>
      <c r="E1102" s="305"/>
      <c r="F1102" s="305"/>
      <c r="G1102" s="305"/>
      <c r="H1102" s="305"/>
      <c r="I1102" s="305"/>
      <c r="J1102" s="76"/>
      <c r="K1102" s="592"/>
      <c r="L1102" s="31"/>
      <c r="M1102" s="31"/>
      <c r="N1102" s="31"/>
      <c r="O1102" s="31"/>
      <c r="P1102" s="31"/>
      <c r="Q1102" s="31"/>
      <c r="R1102" s="31"/>
      <c r="S1102" s="31"/>
      <c r="T1102" s="31"/>
      <c r="U1102" s="31"/>
      <c r="V1102" s="31"/>
    </row>
    <row r="1103" spans="2:34" s="27" customFormat="1">
      <c r="B1103" s="10"/>
      <c r="C1103" s="10">
        <v>17</v>
      </c>
      <c r="D1103" s="305"/>
      <c r="E1103" s="305"/>
      <c r="F1103" s="305"/>
      <c r="G1103" s="305"/>
      <c r="H1103" s="305"/>
      <c r="I1103" s="305"/>
      <c r="J1103" s="84"/>
      <c r="K1103" s="592"/>
      <c r="L1103" s="31"/>
      <c r="M1103" s="31"/>
      <c r="N1103" s="31"/>
      <c r="O1103" s="31"/>
      <c r="P1103" s="31"/>
      <c r="Q1103" s="31"/>
      <c r="R1103" s="31"/>
      <c r="S1103" s="31"/>
      <c r="T1103" s="31"/>
      <c r="U1103" s="31"/>
      <c r="V1103" s="31"/>
    </row>
    <row r="1104" spans="2:34" s="27" customFormat="1">
      <c r="B1104" s="10"/>
      <c r="C1104" s="10">
        <v>18</v>
      </c>
      <c r="D1104" s="305"/>
      <c r="E1104" s="305"/>
      <c r="F1104" s="305"/>
      <c r="G1104" s="305"/>
      <c r="H1104" s="305"/>
      <c r="I1104" s="305"/>
      <c r="J1104" s="84"/>
      <c r="K1104" s="592"/>
      <c r="L1104" s="31"/>
      <c r="M1104" s="31"/>
      <c r="N1104" s="31"/>
      <c r="O1104" s="31"/>
      <c r="P1104" s="31"/>
      <c r="Q1104" s="31"/>
      <c r="R1104" s="31"/>
      <c r="S1104" s="31"/>
      <c r="T1104" s="31"/>
      <c r="U1104" s="31"/>
      <c r="V1104" s="31"/>
    </row>
    <row r="1105" spans="2:34" s="27" customFormat="1">
      <c r="B1105" s="10"/>
      <c r="C1105" s="10">
        <v>19</v>
      </c>
      <c r="D1105" s="305"/>
      <c r="E1105" s="305"/>
      <c r="F1105" s="305"/>
      <c r="G1105" s="305"/>
      <c r="H1105" s="305"/>
      <c r="I1105" s="305"/>
      <c r="J1105" s="76"/>
      <c r="K1105" s="593"/>
      <c r="L1105" s="31"/>
      <c r="M1105" s="31"/>
      <c r="N1105" s="31"/>
      <c r="O1105" s="31"/>
      <c r="P1105" s="31"/>
      <c r="Q1105" s="31"/>
      <c r="R1105" s="31"/>
      <c r="S1105" s="31"/>
      <c r="T1105" s="31"/>
      <c r="U1105" s="31"/>
      <c r="V1105" s="31"/>
    </row>
    <row r="1106" spans="2:34" s="27" customFormat="1">
      <c r="B1106" s="10"/>
      <c r="C1106" s="10">
        <v>20</v>
      </c>
      <c r="D1106" s="305"/>
      <c r="E1106" s="305"/>
      <c r="F1106" s="305"/>
      <c r="G1106" s="305"/>
      <c r="H1106" s="305"/>
      <c r="I1106" s="305"/>
      <c r="J1106" s="76"/>
      <c r="K1106" s="592"/>
      <c r="L1106" s="31"/>
      <c r="M1106" s="31"/>
      <c r="N1106" s="31"/>
      <c r="O1106" s="31"/>
      <c r="P1106" s="31"/>
      <c r="Q1106" s="31"/>
      <c r="R1106" s="31"/>
      <c r="S1106" s="31"/>
      <c r="T1106" s="31"/>
      <c r="U1106" s="31"/>
      <c r="V1106" s="31"/>
    </row>
    <row r="1107" spans="2:34" s="27" customFormat="1">
      <c r="B1107" s="10"/>
      <c r="C1107" s="10">
        <v>21</v>
      </c>
      <c r="D1107" s="305"/>
      <c r="E1107" s="305"/>
      <c r="F1107" s="305"/>
      <c r="G1107" s="305"/>
      <c r="H1107" s="305"/>
      <c r="I1107" s="305"/>
      <c r="J1107" s="84"/>
      <c r="K1107" s="592"/>
      <c r="L1107" s="31"/>
      <c r="M1107" s="31"/>
      <c r="N1107" s="31"/>
      <c r="O1107" s="31"/>
      <c r="P1107" s="31"/>
      <c r="Q1107" s="31"/>
      <c r="R1107" s="31"/>
      <c r="S1107" s="31"/>
      <c r="T1107" s="31"/>
      <c r="U1107" s="31"/>
      <c r="V1107" s="31"/>
    </row>
    <row r="1108" spans="2:34" s="27" customFormat="1">
      <c r="B1108" s="10"/>
      <c r="C1108" s="10">
        <v>22</v>
      </c>
      <c r="D1108" s="305"/>
      <c r="E1108" s="305"/>
      <c r="F1108" s="305"/>
      <c r="G1108" s="305"/>
      <c r="H1108" s="305"/>
      <c r="I1108" s="305"/>
      <c r="J1108" s="594"/>
      <c r="K1108" s="592"/>
      <c r="L1108" s="31"/>
      <c r="M1108" s="31"/>
      <c r="N1108" s="31"/>
      <c r="O1108" s="31"/>
      <c r="P1108" s="31"/>
      <c r="Q1108" s="31"/>
      <c r="R1108" s="31"/>
      <c r="S1108" s="31"/>
      <c r="T1108" s="31"/>
      <c r="U1108" s="31"/>
      <c r="V1108" s="31"/>
    </row>
    <row r="1109" spans="2:34" s="27" customFormat="1">
      <c r="B1109" s="10">
        <v>51</v>
      </c>
      <c r="C1109" s="10">
        <v>1</v>
      </c>
      <c r="D1109" s="305"/>
      <c r="E1109" s="305"/>
      <c r="F1109" s="305"/>
      <c r="G1109" s="305"/>
      <c r="H1109" s="305"/>
      <c r="I1109" s="305"/>
      <c r="J1109" s="76"/>
      <c r="K1109" s="588"/>
      <c r="L1109" s="31"/>
      <c r="M1109" s="31"/>
      <c r="N1109" s="31"/>
      <c r="O1109" s="31"/>
      <c r="P1109" s="31"/>
      <c r="Q1109" s="31"/>
      <c r="R1109" s="31"/>
      <c r="S1109" s="31"/>
      <c r="T1109" s="31"/>
      <c r="U1109" s="31"/>
      <c r="V1109" s="31"/>
    </row>
    <row r="1110" spans="2:34" s="27" customFormat="1">
      <c r="B1110" s="10"/>
      <c r="C1110" s="10">
        <v>2</v>
      </c>
      <c r="D1110" s="305"/>
      <c r="E1110" s="305"/>
      <c r="F1110" s="305"/>
      <c r="G1110" s="305"/>
      <c r="H1110" s="305"/>
      <c r="I1110" s="305"/>
      <c r="J1110" s="76"/>
      <c r="K1110" s="588"/>
      <c r="L1110" s="31"/>
      <c r="M1110" s="31"/>
      <c r="N1110" s="31"/>
      <c r="O1110" s="31"/>
      <c r="P1110" s="31"/>
      <c r="Q1110" s="31"/>
      <c r="R1110" s="31"/>
      <c r="S1110" s="31"/>
      <c r="T1110" s="31"/>
      <c r="U1110" s="31"/>
      <c r="V1110" s="31"/>
    </row>
    <row r="1111" spans="2:34" s="27" customFormat="1">
      <c r="B1111" s="28"/>
      <c r="C1111" s="10">
        <v>3</v>
      </c>
      <c r="D1111" s="305"/>
      <c r="E1111" s="305"/>
      <c r="F1111" s="305"/>
      <c r="G1111" s="305"/>
      <c r="H1111" s="305"/>
      <c r="I1111" s="305"/>
      <c r="J1111" s="76"/>
      <c r="K1111" s="588"/>
      <c r="L1111" s="31"/>
      <c r="M1111" s="31"/>
      <c r="N1111" s="31"/>
      <c r="O1111" s="31"/>
      <c r="P1111" s="31"/>
      <c r="Q1111" s="31"/>
      <c r="R1111" s="31"/>
      <c r="S1111" s="31"/>
      <c r="T1111" s="31"/>
      <c r="U1111" s="31"/>
      <c r="V1111" s="31"/>
    </row>
    <row r="1112" spans="2:34">
      <c r="B1112" s="28"/>
      <c r="C1112" s="10">
        <v>4</v>
      </c>
      <c r="D1112" s="305"/>
      <c r="E1112" s="305"/>
      <c r="F1112" s="305"/>
      <c r="G1112" s="305"/>
      <c r="H1112" s="305"/>
      <c r="J1112" s="76"/>
      <c r="K1112" s="169"/>
      <c r="L1112" s="305"/>
      <c r="M1112" s="305"/>
      <c r="N1112" s="305"/>
      <c r="W1112" s="306"/>
      <c r="X1112" s="306"/>
      <c r="Y1112" s="306"/>
      <c r="Z1112" s="306"/>
      <c r="AA1112" s="306"/>
      <c r="AB1112" s="306"/>
      <c r="AC1112" s="306"/>
      <c r="AD1112" s="306"/>
      <c r="AE1112" s="306"/>
      <c r="AF1112" s="306"/>
      <c r="AG1112" s="306"/>
      <c r="AH1112" s="306"/>
    </row>
    <row r="1113" spans="2:34" s="27" customFormat="1">
      <c r="B1113" s="28"/>
      <c r="C1113" s="10">
        <v>5</v>
      </c>
      <c r="D1113" s="305"/>
      <c r="E1113" s="305"/>
      <c r="F1113" s="305"/>
      <c r="G1113" s="305"/>
      <c r="H1113" s="305"/>
      <c r="I1113" s="305"/>
      <c r="J1113" s="84"/>
      <c r="K1113" s="592"/>
      <c r="L1113" s="31"/>
      <c r="M1113" s="31"/>
      <c r="N1113" s="31"/>
      <c r="O1113" s="31"/>
      <c r="P1113" s="31"/>
      <c r="Q1113" s="31"/>
      <c r="R1113" s="31"/>
      <c r="S1113" s="31"/>
      <c r="T1113" s="31"/>
      <c r="U1113" s="31"/>
      <c r="V1113" s="31"/>
    </row>
    <row r="1114" spans="2:34" s="27" customFormat="1">
      <c r="B1114" s="28"/>
      <c r="C1114" s="10">
        <v>6</v>
      </c>
      <c r="D1114" s="305"/>
      <c r="E1114" s="305"/>
      <c r="F1114" s="305"/>
      <c r="G1114" s="305"/>
      <c r="H1114" s="305"/>
      <c r="I1114" s="305"/>
      <c r="J1114" s="84"/>
      <c r="K1114" s="592"/>
      <c r="L1114" s="31"/>
      <c r="M1114" s="31"/>
      <c r="N1114" s="31"/>
      <c r="O1114" s="31"/>
      <c r="P1114" s="31"/>
      <c r="Q1114" s="31"/>
      <c r="R1114" s="31"/>
      <c r="S1114" s="31"/>
      <c r="T1114" s="31"/>
      <c r="U1114" s="31"/>
      <c r="V1114" s="31"/>
    </row>
    <row r="1115" spans="2:34" s="27" customFormat="1">
      <c r="B1115" s="28"/>
      <c r="C1115" s="10">
        <v>7</v>
      </c>
      <c r="D1115" s="305"/>
      <c r="E1115" s="305"/>
      <c r="F1115" s="305"/>
      <c r="G1115" s="305"/>
      <c r="H1115" s="305"/>
      <c r="I1115" s="305"/>
      <c r="J1115" s="76"/>
      <c r="K1115" s="593"/>
      <c r="L1115" s="31"/>
      <c r="M1115" s="31"/>
      <c r="N1115" s="31"/>
      <c r="O1115" s="31"/>
      <c r="P1115" s="31"/>
      <c r="Q1115" s="31"/>
      <c r="R1115" s="31"/>
      <c r="S1115" s="31"/>
      <c r="T1115" s="31"/>
      <c r="U1115" s="31"/>
      <c r="V1115" s="31"/>
    </row>
    <row r="1116" spans="2:34" s="27" customFormat="1">
      <c r="B1116" s="28"/>
      <c r="C1116" s="10">
        <v>8</v>
      </c>
      <c r="D1116" s="305"/>
      <c r="E1116" s="305"/>
      <c r="F1116" s="305"/>
      <c r="G1116" s="305"/>
      <c r="H1116" s="305"/>
      <c r="I1116" s="305"/>
      <c r="J1116" s="76"/>
      <c r="K1116" s="592"/>
      <c r="L1116" s="31"/>
      <c r="M1116" s="31"/>
      <c r="N1116" s="31"/>
      <c r="O1116" s="31"/>
      <c r="P1116" s="31"/>
      <c r="Q1116" s="31"/>
      <c r="R1116" s="31"/>
      <c r="S1116" s="31"/>
      <c r="T1116" s="31"/>
      <c r="U1116" s="31"/>
      <c r="V1116" s="31"/>
    </row>
    <row r="1117" spans="2:34" s="27" customFormat="1">
      <c r="B1117" s="28"/>
      <c r="C1117" s="10">
        <v>9</v>
      </c>
      <c r="D1117" s="305"/>
      <c r="E1117" s="305"/>
      <c r="F1117" s="305"/>
      <c r="G1117" s="305"/>
      <c r="H1117" s="305"/>
      <c r="I1117" s="305"/>
      <c r="J1117" s="84"/>
      <c r="K1117" s="592"/>
      <c r="L1117" s="31"/>
      <c r="M1117" s="31"/>
      <c r="N1117" s="31"/>
      <c r="O1117" s="31"/>
      <c r="P1117" s="31"/>
      <c r="Q1117" s="31"/>
      <c r="R1117" s="31"/>
      <c r="S1117" s="31"/>
      <c r="T1117" s="31"/>
      <c r="U1117" s="31"/>
      <c r="V1117" s="31"/>
    </row>
    <row r="1118" spans="2:34" s="27" customFormat="1">
      <c r="B1118" s="28"/>
      <c r="C1118" s="10">
        <v>10</v>
      </c>
      <c r="D1118" s="305"/>
      <c r="E1118" s="305"/>
      <c r="F1118" s="305"/>
      <c r="G1118" s="305"/>
      <c r="H1118" s="305"/>
      <c r="I1118" s="305"/>
      <c r="J1118" s="84"/>
      <c r="K1118" s="592"/>
      <c r="L1118" s="31"/>
      <c r="M1118" s="31"/>
      <c r="N1118" s="31"/>
      <c r="O1118" s="31"/>
      <c r="P1118" s="31"/>
      <c r="Q1118" s="31"/>
      <c r="R1118" s="31"/>
      <c r="S1118" s="31"/>
      <c r="T1118" s="31"/>
      <c r="U1118" s="31"/>
      <c r="V1118" s="31"/>
    </row>
    <row r="1119" spans="2:34" s="27" customFormat="1">
      <c r="B1119" s="10"/>
      <c r="C1119" s="10">
        <v>11</v>
      </c>
      <c r="D1119" s="305"/>
      <c r="E1119" s="305"/>
      <c r="F1119" s="305"/>
      <c r="G1119" s="305"/>
      <c r="H1119" s="305"/>
      <c r="I1119" s="305"/>
      <c r="J1119" s="76"/>
      <c r="K1119" s="593"/>
      <c r="L1119" s="31"/>
      <c r="M1119" s="31"/>
      <c r="N1119" s="31"/>
      <c r="O1119" s="31"/>
      <c r="P1119" s="31"/>
      <c r="Q1119" s="31"/>
      <c r="R1119" s="31"/>
      <c r="S1119" s="31"/>
      <c r="T1119" s="31"/>
      <c r="U1119" s="31"/>
      <c r="V1119" s="31"/>
    </row>
    <row r="1120" spans="2:34" s="27" customFormat="1">
      <c r="B1120" s="10"/>
      <c r="C1120" s="10">
        <v>12</v>
      </c>
      <c r="D1120" s="305"/>
      <c r="E1120" s="305"/>
      <c r="F1120" s="305"/>
      <c r="G1120" s="305"/>
      <c r="H1120" s="305"/>
      <c r="I1120" s="305"/>
      <c r="J1120" s="76"/>
      <c r="K1120" s="592"/>
      <c r="L1120" s="31"/>
      <c r="M1120" s="31"/>
      <c r="N1120" s="31"/>
      <c r="O1120" s="31"/>
      <c r="P1120" s="31"/>
      <c r="Q1120" s="31"/>
      <c r="R1120" s="31"/>
      <c r="S1120" s="31"/>
      <c r="T1120" s="31"/>
      <c r="U1120" s="31"/>
      <c r="V1120" s="31"/>
    </row>
    <row r="1121" spans="2:34" s="27" customFormat="1">
      <c r="B1121" s="10"/>
      <c r="C1121" s="10">
        <v>13</v>
      </c>
      <c r="D1121" s="305"/>
      <c r="E1121" s="305"/>
      <c r="F1121" s="305"/>
      <c r="G1121" s="305"/>
      <c r="H1121" s="305"/>
      <c r="I1121" s="305"/>
      <c r="J1121" s="84"/>
      <c r="K1121" s="592"/>
      <c r="L1121" s="31"/>
      <c r="M1121" s="31"/>
      <c r="N1121" s="31"/>
      <c r="O1121" s="31"/>
      <c r="P1121" s="31"/>
      <c r="Q1121" s="31"/>
      <c r="R1121" s="31"/>
      <c r="S1121" s="31"/>
      <c r="T1121" s="31"/>
      <c r="U1121" s="31"/>
      <c r="V1121" s="31"/>
    </row>
    <row r="1122" spans="2:34" s="27" customFormat="1">
      <c r="B1122" s="10"/>
      <c r="C1122" s="10">
        <v>14</v>
      </c>
      <c r="D1122" s="305"/>
      <c r="E1122" s="305"/>
      <c r="F1122" s="305"/>
      <c r="G1122" s="305"/>
      <c r="H1122" s="305"/>
      <c r="I1122" s="305"/>
      <c r="J1122" s="84"/>
      <c r="K1122" s="592"/>
      <c r="L1122" s="31"/>
      <c r="M1122" s="31"/>
      <c r="N1122" s="31"/>
      <c r="O1122" s="31"/>
      <c r="P1122" s="31"/>
      <c r="Q1122" s="31"/>
      <c r="R1122" s="31"/>
      <c r="S1122" s="31"/>
      <c r="T1122" s="31"/>
      <c r="U1122" s="31"/>
      <c r="V1122" s="31"/>
    </row>
    <row r="1123" spans="2:34" s="27" customFormat="1">
      <c r="B1123" s="10"/>
      <c r="C1123" s="10">
        <v>15</v>
      </c>
      <c r="D1123" s="305"/>
      <c r="E1123" s="305"/>
      <c r="F1123" s="305"/>
      <c r="G1123" s="305"/>
      <c r="H1123" s="305"/>
      <c r="I1123" s="305"/>
      <c r="J1123" s="76"/>
      <c r="K1123" s="593"/>
      <c r="L1123" s="31"/>
      <c r="M1123" s="31"/>
      <c r="N1123" s="31"/>
      <c r="O1123" s="31"/>
      <c r="P1123" s="31"/>
      <c r="Q1123" s="31"/>
      <c r="R1123" s="31"/>
      <c r="S1123" s="31"/>
      <c r="T1123" s="31"/>
      <c r="U1123" s="31"/>
      <c r="V1123" s="31"/>
    </row>
    <row r="1124" spans="2:34" s="27" customFormat="1">
      <c r="B1124" s="10"/>
      <c r="C1124" s="10">
        <v>16</v>
      </c>
      <c r="D1124" s="305"/>
      <c r="E1124" s="305"/>
      <c r="F1124" s="305"/>
      <c r="G1124" s="305"/>
      <c r="H1124" s="305"/>
      <c r="I1124" s="305"/>
      <c r="J1124" s="76"/>
      <c r="K1124" s="592"/>
      <c r="L1124" s="31"/>
      <c r="M1124" s="31"/>
      <c r="N1124" s="31"/>
      <c r="O1124" s="31"/>
      <c r="P1124" s="31"/>
      <c r="Q1124" s="31"/>
      <c r="R1124" s="31"/>
      <c r="S1124" s="31"/>
      <c r="T1124" s="31"/>
      <c r="U1124" s="31"/>
      <c r="V1124" s="31"/>
    </row>
    <row r="1125" spans="2:34" s="27" customFormat="1">
      <c r="B1125" s="10"/>
      <c r="C1125" s="10">
        <v>17</v>
      </c>
      <c r="D1125" s="305"/>
      <c r="E1125" s="305"/>
      <c r="F1125" s="305"/>
      <c r="G1125" s="305"/>
      <c r="H1125" s="305"/>
      <c r="I1125" s="305"/>
      <c r="J1125" s="84"/>
      <c r="K1125" s="592"/>
      <c r="L1125" s="31"/>
      <c r="M1125" s="31"/>
      <c r="N1125" s="31"/>
      <c r="O1125" s="31"/>
      <c r="P1125" s="31"/>
      <c r="Q1125" s="31"/>
      <c r="R1125" s="31"/>
      <c r="S1125" s="31"/>
      <c r="T1125" s="31"/>
      <c r="U1125" s="31"/>
      <c r="V1125" s="31"/>
    </row>
    <row r="1126" spans="2:34" s="27" customFormat="1">
      <c r="B1126" s="10"/>
      <c r="C1126" s="10">
        <v>18</v>
      </c>
      <c r="D1126" s="305"/>
      <c r="E1126" s="305"/>
      <c r="F1126" s="305"/>
      <c r="G1126" s="305"/>
      <c r="H1126" s="305"/>
      <c r="I1126" s="305"/>
      <c r="J1126" s="84"/>
      <c r="K1126" s="592"/>
      <c r="L1126" s="31"/>
      <c r="M1126" s="31"/>
      <c r="N1126" s="31"/>
      <c r="O1126" s="31"/>
      <c r="P1126" s="31"/>
      <c r="Q1126" s="31"/>
      <c r="R1126" s="31"/>
      <c r="S1126" s="31"/>
      <c r="T1126" s="31"/>
      <c r="U1126" s="31"/>
      <c r="V1126" s="31"/>
    </row>
    <row r="1127" spans="2:34" s="27" customFormat="1">
      <c r="B1127" s="10"/>
      <c r="C1127" s="10">
        <v>19</v>
      </c>
      <c r="D1127" s="305"/>
      <c r="E1127" s="305"/>
      <c r="F1127" s="305"/>
      <c r="G1127" s="305"/>
      <c r="H1127" s="305"/>
      <c r="I1127" s="305"/>
      <c r="J1127" s="76"/>
      <c r="K1127" s="593"/>
      <c r="L1127" s="31"/>
      <c r="M1127" s="31"/>
      <c r="N1127" s="31"/>
      <c r="O1127" s="31"/>
      <c r="P1127" s="31"/>
      <c r="Q1127" s="31"/>
      <c r="R1127" s="31"/>
      <c r="S1127" s="31"/>
      <c r="T1127" s="31"/>
      <c r="U1127" s="31"/>
      <c r="V1127" s="31"/>
    </row>
    <row r="1128" spans="2:34" s="27" customFormat="1">
      <c r="B1128" s="10"/>
      <c r="C1128" s="10">
        <v>20</v>
      </c>
      <c r="D1128" s="305"/>
      <c r="E1128" s="305"/>
      <c r="F1128" s="305"/>
      <c r="G1128" s="305"/>
      <c r="H1128" s="305"/>
      <c r="I1128" s="305"/>
      <c r="J1128" s="76"/>
      <c r="K1128" s="592"/>
      <c r="L1128" s="31"/>
      <c r="M1128" s="31"/>
      <c r="N1128" s="31"/>
      <c r="O1128" s="31"/>
      <c r="P1128" s="31"/>
      <c r="Q1128" s="31"/>
      <c r="R1128" s="31"/>
      <c r="S1128" s="31"/>
      <c r="T1128" s="31"/>
      <c r="U1128" s="31"/>
      <c r="V1128" s="31"/>
    </row>
    <row r="1129" spans="2:34" s="27" customFormat="1">
      <c r="B1129" s="10"/>
      <c r="C1129" s="10">
        <v>21</v>
      </c>
      <c r="D1129" s="305"/>
      <c r="E1129" s="305"/>
      <c r="F1129" s="305"/>
      <c r="G1129" s="305"/>
      <c r="H1129" s="305"/>
      <c r="I1129" s="305"/>
      <c r="J1129" s="84"/>
      <c r="K1129" s="592"/>
      <c r="L1129" s="31"/>
      <c r="M1129" s="31"/>
      <c r="N1129" s="31"/>
      <c r="O1129" s="31"/>
      <c r="P1129" s="31"/>
      <c r="Q1129" s="31"/>
      <c r="R1129" s="31"/>
      <c r="S1129" s="31"/>
      <c r="T1129" s="31"/>
      <c r="U1129" s="31"/>
      <c r="V1129" s="31"/>
    </row>
    <row r="1130" spans="2:34" s="27" customFormat="1">
      <c r="B1130" s="10"/>
      <c r="C1130" s="10">
        <v>22</v>
      </c>
      <c r="D1130" s="305"/>
      <c r="E1130" s="305"/>
      <c r="F1130" s="305"/>
      <c r="G1130" s="305"/>
      <c r="H1130" s="305"/>
      <c r="I1130" s="305"/>
      <c r="J1130" s="594"/>
      <c r="K1130" s="592"/>
      <c r="L1130" s="31"/>
      <c r="M1130" s="31"/>
      <c r="N1130" s="31"/>
      <c r="O1130" s="31"/>
      <c r="P1130" s="31"/>
      <c r="Q1130" s="31"/>
      <c r="R1130" s="31"/>
      <c r="S1130" s="31"/>
      <c r="T1130" s="31"/>
      <c r="U1130" s="31"/>
      <c r="V1130" s="31"/>
    </row>
    <row r="1131" spans="2:34" s="27" customFormat="1">
      <c r="B1131" s="10">
        <v>52</v>
      </c>
      <c r="C1131" s="10">
        <v>1</v>
      </c>
      <c r="D1131" s="305"/>
      <c r="E1131" s="305"/>
      <c r="F1131" s="305"/>
      <c r="G1131" s="305"/>
      <c r="H1131" s="305"/>
      <c r="I1131" s="305"/>
      <c r="J1131" s="76"/>
      <c r="K1131" s="588"/>
      <c r="L1131" s="31"/>
      <c r="M1131" s="31"/>
      <c r="N1131" s="31"/>
      <c r="O1131" s="31"/>
      <c r="P1131" s="31"/>
      <c r="Q1131" s="31"/>
      <c r="R1131" s="31"/>
      <c r="S1131" s="31"/>
      <c r="T1131" s="31"/>
      <c r="U1131" s="31"/>
      <c r="V1131" s="31"/>
    </row>
    <row r="1132" spans="2:34" s="27" customFormat="1">
      <c r="B1132" s="10"/>
      <c r="C1132" s="10">
        <v>2</v>
      </c>
      <c r="D1132" s="305"/>
      <c r="E1132" s="305"/>
      <c r="F1132" s="305"/>
      <c r="G1132" s="305"/>
      <c r="H1132" s="305"/>
      <c r="I1132" s="305"/>
      <c r="J1132" s="76"/>
      <c r="K1132" s="588"/>
      <c r="L1132" s="31"/>
      <c r="M1132" s="31"/>
      <c r="N1132" s="31"/>
      <c r="O1132" s="31"/>
      <c r="P1132" s="31"/>
      <c r="Q1132" s="31"/>
      <c r="R1132" s="31"/>
      <c r="S1132" s="31"/>
      <c r="T1132" s="31"/>
      <c r="U1132" s="31"/>
      <c r="V1132" s="31"/>
    </row>
    <row r="1133" spans="2:34" s="27" customFormat="1">
      <c r="B1133" s="10"/>
      <c r="C1133" s="10">
        <v>3</v>
      </c>
      <c r="D1133" s="305"/>
      <c r="E1133" s="305"/>
      <c r="F1133" s="305"/>
      <c r="G1133" s="305"/>
      <c r="H1133" s="305"/>
      <c r="I1133" s="305"/>
      <c r="J1133" s="76"/>
      <c r="K1133" s="588"/>
      <c r="L1133" s="31"/>
      <c r="M1133" s="31"/>
      <c r="N1133" s="31"/>
      <c r="O1133" s="31"/>
      <c r="P1133" s="31"/>
      <c r="Q1133" s="31"/>
      <c r="R1133" s="31"/>
      <c r="S1133" s="31"/>
      <c r="T1133" s="31"/>
      <c r="U1133" s="31"/>
      <c r="V1133" s="31"/>
    </row>
    <row r="1134" spans="2:34">
      <c r="B1134" s="10"/>
      <c r="C1134" s="10">
        <v>4</v>
      </c>
      <c r="D1134" s="305"/>
      <c r="E1134" s="305"/>
      <c r="F1134" s="305"/>
      <c r="G1134" s="305"/>
      <c r="H1134" s="305"/>
      <c r="J1134" s="76"/>
      <c r="K1134" s="169"/>
      <c r="L1134" s="305"/>
      <c r="M1134" s="305"/>
      <c r="N1134" s="305"/>
      <c r="W1134" s="306"/>
      <c r="X1134" s="306"/>
      <c r="Y1134" s="306"/>
      <c r="Z1134" s="306"/>
      <c r="AA1134" s="306"/>
      <c r="AB1134" s="306"/>
      <c r="AC1134" s="306"/>
      <c r="AD1134" s="306"/>
      <c r="AE1134" s="306"/>
      <c r="AF1134" s="306"/>
      <c r="AG1134" s="306"/>
      <c r="AH1134" s="306"/>
    </row>
    <row r="1135" spans="2:34" s="27" customFormat="1">
      <c r="B1135" s="10"/>
      <c r="C1135" s="10">
        <v>5</v>
      </c>
      <c r="D1135" s="305"/>
      <c r="E1135" s="305"/>
      <c r="F1135" s="305"/>
      <c r="G1135" s="305"/>
      <c r="H1135" s="305"/>
      <c r="I1135" s="305"/>
      <c r="J1135" s="84"/>
      <c r="K1135" s="592"/>
      <c r="L1135" s="31"/>
      <c r="M1135" s="31"/>
      <c r="N1135" s="31"/>
      <c r="O1135" s="31"/>
      <c r="P1135" s="31"/>
      <c r="Q1135" s="31"/>
      <c r="R1135" s="31"/>
      <c r="S1135" s="31"/>
      <c r="T1135" s="31"/>
      <c r="U1135" s="31"/>
      <c r="V1135" s="31"/>
    </row>
    <row r="1136" spans="2:34" s="27" customFormat="1">
      <c r="B1136" s="10"/>
      <c r="C1136" s="10">
        <v>6</v>
      </c>
      <c r="D1136" s="305"/>
      <c r="E1136" s="305"/>
      <c r="F1136" s="305"/>
      <c r="G1136" s="305"/>
      <c r="H1136" s="305"/>
      <c r="I1136" s="305"/>
      <c r="J1136" s="84"/>
      <c r="K1136" s="592"/>
      <c r="L1136" s="31"/>
      <c r="M1136" s="31"/>
      <c r="N1136" s="31"/>
      <c r="O1136" s="31"/>
      <c r="P1136" s="31"/>
      <c r="Q1136" s="31"/>
      <c r="R1136" s="31"/>
      <c r="S1136" s="31"/>
      <c r="T1136" s="31"/>
      <c r="U1136" s="31"/>
      <c r="V1136" s="31"/>
    </row>
    <row r="1137" spans="2:22" s="27" customFormat="1">
      <c r="B1137" s="10"/>
      <c r="C1137" s="10">
        <v>7</v>
      </c>
      <c r="D1137" s="305"/>
      <c r="E1137" s="305"/>
      <c r="F1137" s="305"/>
      <c r="G1137" s="305"/>
      <c r="H1137" s="305"/>
      <c r="I1137" s="305"/>
      <c r="J1137" s="76"/>
      <c r="K1137" s="593"/>
      <c r="L1137" s="31"/>
      <c r="M1137" s="31"/>
      <c r="N1137" s="31"/>
      <c r="O1137" s="31"/>
      <c r="P1137" s="31"/>
      <c r="Q1137" s="31"/>
      <c r="R1137" s="31"/>
      <c r="S1137" s="31"/>
      <c r="T1137" s="31"/>
      <c r="U1137" s="31"/>
      <c r="V1137" s="31"/>
    </row>
    <row r="1138" spans="2:22" s="27" customFormat="1">
      <c r="B1138" s="10"/>
      <c r="C1138" s="10">
        <v>8</v>
      </c>
      <c r="D1138" s="305"/>
      <c r="E1138" s="305"/>
      <c r="F1138" s="305"/>
      <c r="G1138" s="305"/>
      <c r="H1138" s="305"/>
      <c r="I1138" s="305"/>
      <c r="J1138" s="76"/>
      <c r="K1138" s="592"/>
      <c r="L1138" s="31"/>
      <c r="M1138" s="31"/>
      <c r="N1138" s="31"/>
      <c r="O1138" s="31"/>
      <c r="P1138" s="31"/>
      <c r="Q1138" s="31"/>
      <c r="R1138" s="31"/>
      <c r="S1138" s="31"/>
      <c r="T1138" s="31"/>
      <c r="U1138" s="31"/>
      <c r="V1138" s="31"/>
    </row>
    <row r="1139" spans="2:22" s="27" customFormat="1">
      <c r="B1139" s="10"/>
      <c r="C1139" s="10">
        <v>9</v>
      </c>
      <c r="D1139" s="305"/>
      <c r="E1139" s="305"/>
      <c r="F1139" s="305"/>
      <c r="G1139" s="305"/>
      <c r="H1139" s="305"/>
      <c r="I1139" s="305"/>
      <c r="J1139" s="84"/>
      <c r="K1139" s="592"/>
      <c r="L1139" s="31"/>
      <c r="M1139" s="31"/>
      <c r="N1139" s="31"/>
      <c r="O1139" s="31"/>
      <c r="P1139" s="31"/>
      <c r="Q1139" s="31"/>
      <c r="R1139" s="31"/>
      <c r="S1139" s="31"/>
      <c r="T1139" s="31"/>
      <c r="U1139" s="31"/>
      <c r="V1139" s="31"/>
    </row>
    <row r="1140" spans="2:22" s="27" customFormat="1">
      <c r="B1140" s="10"/>
      <c r="C1140" s="10">
        <v>10</v>
      </c>
      <c r="D1140" s="305"/>
      <c r="E1140" s="305"/>
      <c r="F1140" s="305"/>
      <c r="G1140" s="305"/>
      <c r="H1140" s="305"/>
      <c r="I1140" s="305"/>
      <c r="J1140" s="84"/>
      <c r="K1140" s="592"/>
      <c r="L1140" s="31"/>
      <c r="M1140" s="31"/>
      <c r="N1140" s="31"/>
      <c r="O1140" s="31"/>
      <c r="P1140" s="31"/>
      <c r="Q1140" s="31"/>
      <c r="R1140" s="31"/>
      <c r="S1140" s="31"/>
      <c r="T1140" s="31"/>
      <c r="U1140" s="31"/>
      <c r="V1140" s="31"/>
    </row>
    <row r="1141" spans="2:22" s="27" customFormat="1">
      <c r="B1141" s="10"/>
      <c r="C1141" s="10">
        <v>11</v>
      </c>
      <c r="D1141" s="305"/>
      <c r="E1141" s="305"/>
      <c r="F1141" s="305"/>
      <c r="G1141" s="305"/>
      <c r="H1141" s="305"/>
      <c r="I1141" s="305"/>
      <c r="J1141" s="76"/>
      <c r="K1141" s="593"/>
      <c r="L1141" s="31"/>
      <c r="M1141" s="31"/>
      <c r="N1141" s="31"/>
      <c r="O1141" s="31"/>
      <c r="P1141" s="31"/>
      <c r="Q1141" s="31"/>
      <c r="R1141" s="31"/>
      <c r="S1141" s="31"/>
      <c r="T1141" s="31"/>
      <c r="U1141" s="31"/>
      <c r="V1141" s="31"/>
    </row>
    <row r="1142" spans="2:22" s="27" customFormat="1">
      <c r="B1142" s="10"/>
      <c r="C1142" s="10">
        <v>12</v>
      </c>
      <c r="D1142" s="305"/>
      <c r="E1142" s="305"/>
      <c r="F1142" s="305"/>
      <c r="G1142" s="305"/>
      <c r="H1142" s="305"/>
      <c r="I1142" s="305"/>
      <c r="J1142" s="76"/>
      <c r="K1142" s="592"/>
      <c r="L1142" s="31"/>
      <c r="M1142" s="31"/>
      <c r="N1142" s="31"/>
      <c r="O1142" s="31"/>
      <c r="P1142" s="31"/>
      <c r="Q1142" s="31"/>
      <c r="R1142" s="31"/>
      <c r="S1142" s="31"/>
      <c r="T1142" s="31"/>
      <c r="U1142" s="31"/>
      <c r="V1142" s="31"/>
    </row>
    <row r="1143" spans="2:22" s="27" customFormat="1">
      <c r="B1143" s="10"/>
      <c r="C1143" s="10">
        <v>13</v>
      </c>
      <c r="D1143" s="305"/>
      <c r="E1143" s="305"/>
      <c r="F1143" s="305"/>
      <c r="G1143" s="305"/>
      <c r="H1143" s="305"/>
      <c r="I1143" s="305"/>
      <c r="J1143" s="84"/>
      <c r="K1143" s="592"/>
      <c r="L1143" s="31"/>
      <c r="M1143" s="31"/>
      <c r="N1143" s="31"/>
      <c r="O1143" s="31"/>
      <c r="P1143" s="31"/>
      <c r="Q1143" s="31"/>
      <c r="R1143" s="31"/>
      <c r="S1143" s="31"/>
      <c r="T1143" s="31"/>
      <c r="U1143" s="31"/>
      <c r="V1143" s="31"/>
    </row>
    <row r="1144" spans="2:22" s="27" customFormat="1">
      <c r="B1144" s="10"/>
      <c r="C1144" s="10">
        <v>14</v>
      </c>
      <c r="D1144" s="305"/>
      <c r="E1144" s="305"/>
      <c r="F1144" s="305"/>
      <c r="G1144" s="305"/>
      <c r="H1144" s="305"/>
      <c r="I1144" s="305"/>
      <c r="J1144" s="84"/>
      <c r="K1144" s="592"/>
      <c r="L1144" s="31"/>
      <c r="M1144" s="31"/>
      <c r="N1144" s="31"/>
      <c r="O1144" s="31"/>
      <c r="P1144" s="31"/>
      <c r="Q1144" s="31"/>
      <c r="R1144" s="31"/>
      <c r="S1144" s="31"/>
      <c r="T1144" s="31"/>
      <c r="U1144" s="31"/>
      <c r="V1144" s="31"/>
    </row>
    <row r="1145" spans="2:22" s="27" customFormat="1">
      <c r="B1145" s="10"/>
      <c r="C1145" s="10">
        <v>15</v>
      </c>
      <c r="D1145" s="305"/>
      <c r="E1145" s="305"/>
      <c r="F1145" s="305"/>
      <c r="G1145" s="305"/>
      <c r="H1145" s="305"/>
      <c r="I1145" s="305"/>
      <c r="J1145" s="76"/>
      <c r="K1145" s="593"/>
      <c r="L1145" s="31"/>
      <c r="M1145" s="31"/>
      <c r="N1145" s="31"/>
      <c r="O1145" s="31"/>
      <c r="P1145" s="31"/>
      <c r="Q1145" s="31"/>
      <c r="R1145" s="31"/>
      <c r="S1145" s="31"/>
      <c r="T1145" s="31"/>
      <c r="U1145" s="31"/>
      <c r="V1145" s="31"/>
    </row>
    <row r="1146" spans="2:22" s="27" customFormat="1">
      <c r="B1146" s="10"/>
      <c r="C1146" s="10">
        <v>16</v>
      </c>
      <c r="D1146" s="305"/>
      <c r="E1146" s="305"/>
      <c r="F1146" s="305"/>
      <c r="G1146" s="305"/>
      <c r="H1146" s="305"/>
      <c r="I1146" s="305"/>
      <c r="J1146" s="76"/>
      <c r="K1146" s="592"/>
      <c r="L1146" s="31"/>
      <c r="M1146" s="31"/>
      <c r="N1146" s="31"/>
      <c r="O1146" s="31"/>
      <c r="P1146" s="31"/>
      <c r="Q1146" s="31"/>
      <c r="R1146" s="31"/>
      <c r="S1146" s="31"/>
      <c r="T1146" s="31"/>
      <c r="U1146" s="31"/>
      <c r="V1146" s="31"/>
    </row>
    <row r="1147" spans="2:22" s="27" customFormat="1">
      <c r="B1147" s="10"/>
      <c r="C1147" s="10">
        <v>17</v>
      </c>
      <c r="D1147" s="305"/>
      <c r="E1147" s="305"/>
      <c r="F1147" s="305"/>
      <c r="G1147" s="305"/>
      <c r="H1147" s="305"/>
      <c r="I1147" s="305"/>
      <c r="J1147" s="84"/>
      <c r="K1147" s="592"/>
      <c r="L1147" s="31"/>
      <c r="M1147" s="31"/>
      <c r="N1147" s="31"/>
      <c r="O1147" s="31"/>
      <c r="P1147" s="31"/>
      <c r="Q1147" s="31"/>
      <c r="R1147" s="31"/>
      <c r="S1147" s="31"/>
      <c r="T1147" s="31"/>
      <c r="U1147" s="31"/>
      <c r="V1147" s="31"/>
    </row>
    <row r="1148" spans="2:22" s="27" customFormat="1">
      <c r="B1148" s="10"/>
      <c r="C1148" s="10">
        <v>18</v>
      </c>
      <c r="D1148" s="305"/>
      <c r="E1148" s="305"/>
      <c r="F1148" s="305"/>
      <c r="G1148" s="305"/>
      <c r="H1148" s="305"/>
      <c r="I1148" s="305"/>
      <c r="J1148" s="84"/>
      <c r="K1148" s="592"/>
      <c r="L1148" s="31"/>
      <c r="M1148" s="31"/>
      <c r="N1148" s="31"/>
      <c r="O1148" s="31"/>
      <c r="P1148" s="31"/>
      <c r="Q1148" s="31"/>
      <c r="R1148" s="31"/>
      <c r="S1148" s="31"/>
      <c r="T1148" s="31"/>
      <c r="U1148" s="31"/>
      <c r="V1148" s="31"/>
    </row>
    <row r="1149" spans="2:22" s="27" customFormat="1">
      <c r="B1149" s="10"/>
      <c r="C1149" s="10">
        <v>19</v>
      </c>
      <c r="D1149" s="305"/>
      <c r="E1149" s="305"/>
      <c r="F1149" s="305"/>
      <c r="G1149" s="305"/>
      <c r="H1149" s="305"/>
      <c r="I1149" s="305"/>
      <c r="J1149" s="76"/>
      <c r="K1149" s="593"/>
      <c r="L1149" s="31"/>
      <c r="M1149" s="31"/>
      <c r="N1149" s="31"/>
      <c r="O1149" s="31"/>
      <c r="P1149" s="31"/>
      <c r="Q1149" s="31"/>
      <c r="R1149" s="31"/>
      <c r="S1149" s="31"/>
      <c r="T1149" s="31"/>
      <c r="U1149" s="31"/>
      <c r="V1149" s="31"/>
    </row>
    <row r="1150" spans="2:22" s="27" customFormat="1">
      <c r="B1150" s="10"/>
      <c r="C1150" s="10">
        <v>20</v>
      </c>
      <c r="D1150" s="305"/>
      <c r="E1150" s="305"/>
      <c r="F1150" s="305"/>
      <c r="G1150" s="305"/>
      <c r="H1150" s="305"/>
      <c r="I1150" s="305"/>
      <c r="J1150" s="76"/>
      <c r="K1150" s="592"/>
      <c r="L1150" s="31"/>
      <c r="M1150" s="31"/>
      <c r="N1150" s="31"/>
      <c r="O1150" s="31"/>
      <c r="P1150" s="31"/>
      <c r="Q1150" s="31"/>
      <c r="R1150" s="31"/>
      <c r="S1150" s="31"/>
      <c r="T1150" s="31"/>
      <c r="U1150" s="31"/>
      <c r="V1150" s="31"/>
    </row>
    <row r="1151" spans="2:22" s="27" customFormat="1">
      <c r="B1151" s="10"/>
      <c r="C1151" s="10">
        <v>21</v>
      </c>
      <c r="D1151" s="305"/>
      <c r="E1151" s="305"/>
      <c r="F1151" s="305"/>
      <c r="G1151" s="305"/>
      <c r="H1151" s="305"/>
      <c r="I1151" s="305"/>
      <c r="J1151" s="84"/>
      <c r="K1151" s="592"/>
      <c r="L1151" s="31"/>
      <c r="M1151" s="31"/>
      <c r="N1151" s="31"/>
      <c r="O1151" s="31"/>
      <c r="P1151" s="31"/>
      <c r="Q1151" s="31"/>
      <c r="R1151" s="31"/>
      <c r="S1151" s="31"/>
      <c r="T1151" s="31"/>
      <c r="U1151" s="31"/>
      <c r="V1151" s="31"/>
    </row>
    <row r="1152" spans="2:22" s="27" customFormat="1">
      <c r="B1152" s="10"/>
      <c r="C1152" s="10">
        <v>22</v>
      </c>
      <c r="D1152" s="305"/>
      <c r="E1152" s="305"/>
      <c r="F1152" s="305"/>
      <c r="G1152" s="305"/>
      <c r="H1152" s="305"/>
      <c r="I1152" s="305"/>
      <c r="J1152" s="594"/>
      <c r="K1152" s="592"/>
      <c r="L1152" s="31"/>
      <c r="M1152" s="31"/>
      <c r="N1152" s="31"/>
      <c r="O1152" s="31"/>
      <c r="P1152" s="31"/>
      <c r="Q1152" s="31"/>
      <c r="R1152" s="31"/>
      <c r="S1152" s="31"/>
      <c r="T1152" s="31"/>
      <c r="U1152" s="31"/>
      <c r="V1152" s="31"/>
    </row>
    <row r="1153" spans="2:34" s="27" customFormat="1">
      <c r="B1153" s="10">
        <v>53</v>
      </c>
      <c r="C1153" s="10">
        <v>1</v>
      </c>
      <c r="D1153" s="305"/>
      <c r="E1153" s="305"/>
      <c r="F1153" s="305"/>
      <c r="G1153" s="305"/>
      <c r="H1153" s="305"/>
      <c r="I1153" s="305"/>
      <c r="J1153" s="76"/>
      <c r="K1153" s="588"/>
      <c r="L1153" s="31"/>
      <c r="M1153" s="31"/>
      <c r="N1153" s="31"/>
      <c r="O1153" s="31"/>
      <c r="P1153" s="31"/>
      <c r="Q1153" s="31"/>
      <c r="R1153" s="31"/>
      <c r="S1153" s="31"/>
      <c r="T1153" s="31"/>
      <c r="U1153" s="31"/>
      <c r="V1153" s="31"/>
    </row>
    <row r="1154" spans="2:34" s="27" customFormat="1">
      <c r="B1154" s="10"/>
      <c r="C1154" s="10">
        <v>2</v>
      </c>
      <c r="D1154" s="305"/>
      <c r="E1154" s="305"/>
      <c r="F1154" s="305"/>
      <c r="G1154" s="305"/>
      <c r="H1154" s="305"/>
      <c r="I1154" s="305"/>
      <c r="J1154" s="76"/>
      <c r="K1154" s="588"/>
      <c r="L1154" s="31"/>
      <c r="M1154" s="31"/>
      <c r="N1154" s="31"/>
      <c r="O1154" s="31"/>
      <c r="P1154" s="31"/>
      <c r="Q1154" s="31"/>
      <c r="R1154" s="31"/>
      <c r="S1154" s="31"/>
      <c r="T1154" s="31"/>
      <c r="U1154" s="31"/>
      <c r="V1154" s="31"/>
    </row>
    <row r="1155" spans="2:34" s="27" customFormat="1">
      <c r="B1155" s="10"/>
      <c r="C1155" s="10">
        <v>3</v>
      </c>
      <c r="D1155" s="305"/>
      <c r="E1155" s="305"/>
      <c r="F1155" s="305"/>
      <c r="G1155" s="305"/>
      <c r="H1155" s="305"/>
      <c r="I1155" s="305"/>
      <c r="J1155" s="76"/>
      <c r="K1155" s="588"/>
      <c r="L1155" s="31"/>
      <c r="M1155" s="31"/>
      <c r="N1155" s="31"/>
      <c r="O1155" s="31"/>
      <c r="P1155" s="31"/>
      <c r="Q1155" s="31"/>
      <c r="R1155" s="31"/>
      <c r="S1155" s="31"/>
      <c r="T1155" s="31"/>
      <c r="U1155" s="31"/>
      <c r="V1155" s="31"/>
    </row>
    <row r="1156" spans="2:34">
      <c r="B1156" s="10"/>
      <c r="C1156" s="10">
        <v>4</v>
      </c>
      <c r="D1156" s="305"/>
      <c r="E1156" s="305"/>
      <c r="F1156" s="305"/>
      <c r="G1156" s="305"/>
      <c r="H1156" s="305"/>
      <c r="J1156" s="76"/>
      <c r="K1156" s="169"/>
      <c r="L1156" s="305"/>
      <c r="M1156" s="305"/>
      <c r="N1156" s="305"/>
      <c r="W1156" s="306"/>
      <c r="X1156" s="306"/>
      <c r="Y1156" s="306"/>
      <c r="Z1156" s="306"/>
      <c r="AA1156" s="306"/>
      <c r="AB1156" s="306"/>
      <c r="AC1156" s="306"/>
      <c r="AD1156" s="306"/>
      <c r="AE1156" s="306"/>
      <c r="AF1156" s="306"/>
      <c r="AG1156" s="306"/>
      <c r="AH1156" s="306"/>
    </row>
    <row r="1157" spans="2:34" s="27" customFormat="1">
      <c r="B1157" s="10"/>
      <c r="C1157" s="10">
        <v>5</v>
      </c>
      <c r="D1157" s="305"/>
      <c r="E1157" s="305"/>
      <c r="F1157" s="305"/>
      <c r="G1157" s="305"/>
      <c r="H1157" s="305"/>
      <c r="I1157" s="305"/>
      <c r="J1157" s="84"/>
      <c r="K1157" s="592"/>
      <c r="L1157" s="31"/>
      <c r="M1157" s="31"/>
      <c r="N1157" s="31"/>
      <c r="O1157" s="31"/>
      <c r="P1157" s="31"/>
      <c r="Q1157" s="31"/>
      <c r="R1157" s="31"/>
      <c r="S1157" s="31"/>
      <c r="T1157" s="31"/>
      <c r="U1157" s="31"/>
      <c r="V1157" s="31"/>
    </row>
    <row r="1158" spans="2:34" s="27" customFormat="1">
      <c r="B1158" s="10"/>
      <c r="C1158" s="10">
        <v>6</v>
      </c>
      <c r="D1158" s="305"/>
      <c r="E1158" s="305"/>
      <c r="F1158" s="305"/>
      <c r="G1158" s="305"/>
      <c r="H1158" s="305"/>
      <c r="I1158" s="305"/>
      <c r="J1158" s="84"/>
      <c r="K1158" s="592"/>
      <c r="L1158" s="31"/>
      <c r="M1158" s="31"/>
      <c r="N1158" s="31"/>
      <c r="O1158" s="31"/>
      <c r="P1158" s="31"/>
      <c r="Q1158" s="31"/>
      <c r="R1158" s="31"/>
      <c r="S1158" s="31"/>
      <c r="T1158" s="31"/>
      <c r="U1158" s="31"/>
      <c r="V1158" s="31"/>
    </row>
    <row r="1159" spans="2:34" s="27" customFormat="1">
      <c r="B1159" s="10"/>
      <c r="C1159" s="10">
        <v>7</v>
      </c>
      <c r="D1159" s="305"/>
      <c r="E1159" s="305"/>
      <c r="F1159" s="305"/>
      <c r="G1159" s="305"/>
      <c r="H1159" s="305"/>
      <c r="I1159" s="305"/>
      <c r="J1159" s="76"/>
      <c r="K1159" s="593"/>
      <c r="L1159" s="31"/>
      <c r="M1159" s="31"/>
      <c r="N1159" s="31"/>
      <c r="O1159" s="31"/>
      <c r="P1159" s="31"/>
      <c r="Q1159" s="31"/>
      <c r="R1159" s="31"/>
      <c r="S1159" s="31"/>
      <c r="T1159" s="31"/>
      <c r="U1159" s="31"/>
      <c r="V1159" s="31"/>
    </row>
    <row r="1160" spans="2:34" s="27" customFormat="1">
      <c r="B1160" s="10"/>
      <c r="C1160" s="10">
        <v>8</v>
      </c>
      <c r="D1160" s="305"/>
      <c r="E1160" s="305"/>
      <c r="F1160" s="305"/>
      <c r="G1160" s="305"/>
      <c r="H1160" s="305"/>
      <c r="I1160" s="305"/>
      <c r="J1160" s="76"/>
      <c r="K1160" s="592"/>
      <c r="L1160" s="31"/>
      <c r="M1160" s="31"/>
      <c r="N1160" s="31"/>
      <c r="O1160" s="31"/>
      <c r="P1160" s="31"/>
      <c r="Q1160" s="31"/>
      <c r="R1160" s="31"/>
      <c r="S1160" s="31"/>
      <c r="T1160" s="31"/>
      <c r="U1160" s="31"/>
      <c r="V1160" s="31"/>
    </row>
    <row r="1161" spans="2:34" s="27" customFormat="1">
      <c r="B1161" s="10"/>
      <c r="C1161" s="10">
        <v>9</v>
      </c>
      <c r="D1161" s="305"/>
      <c r="E1161" s="305"/>
      <c r="F1161" s="305"/>
      <c r="G1161" s="305"/>
      <c r="H1161" s="305"/>
      <c r="I1161" s="305"/>
      <c r="J1161" s="84"/>
      <c r="K1161" s="592"/>
      <c r="L1161" s="31"/>
      <c r="M1161" s="31"/>
      <c r="N1161" s="31"/>
      <c r="O1161" s="31"/>
      <c r="P1161" s="31"/>
      <c r="Q1161" s="31"/>
      <c r="R1161" s="31"/>
      <c r="S1161" s="31"/>
      <c r="T1161" s="31"/>
      <c r="U1161" s="31"/>
      <c r="V1161" s="31"/>
    </row>
    <row r="1162" spans="2:34" s="27" customFormat="1">
      <c r="B1162" s="10"/>
      <c r="C1162" s="10">
        <v>10</v>
      </c>
      <c r="D1162" s="305"/>
      <c r="E1162" s="305"/>
      <c r="F1162" s="305"/>
      <c r="G1162" s="305"/>
      <c r="H1162" s="305"/>
      <c r="I1162" s="305"/>
      <c r="J1162" s="84"/>
      <c r="K1162" s="592"/>
      <c r="L1162" s="31"/>
      <c r="M1162" s="31"/>
      <c r="N1162" s="31"/>
      <c r="O1162" s="31"/>
      <c r="P1162" s="31"/>
      <c r="Q1162" s="31"/>
      <c r="R1162" s="31"/>
      <c r="S1162" s="31"/>
      <c r="T1162" s="31"/>
      <c r="U1162" s="31"/>
      <c r="V1162" s="31"/>
    </row>
    <row r="1163" spans="2:34" s="27" customFormat="1">
      <c r="B1163" s="10"/>
      <c r="C1163" s="10">
        <v>11</v>
      </c>
      <c r="D1163" s="305"/>
      <c r="E1163" s="305"/>
      <c r="F1163" s="305"/>
      <c r="G1163" s="305"/>
      <c r="H1163" s="305"/>
      <c r="I1163" s="305"/>
      <c r="J1163" s="76"/>
      <c r="K1163" s="593"/>
      <c r="L1163" s="31"/>
      <c r="M1163" s="31"/>
      <c r="N1163" s="31"/>
      <c r="O1163" s="31"/>
      <c r="P1163" s="31"/>
      <c r="Q1163" s="31"/>
      <c r="R1163" s="31"/>
      <c r="S1163" s="31"/>
      <c r="T1163" s="31"/>
      <c r="U1163" s="31"/>
      <c r="V1163" s="31"/>
    </row>
    <row r="1164" spans="2:34" s="27" customFormat="1">
      <c r="B1164" s="10"/>
      <c r="C1164" s="10">
        <v>12</v>
      </c>
      <c r="D1164" s="305"/>
      <c r="E1164" s="305"/>
      <c r="F1164" s="305"/>
      <c r="G1164" s="305"/>
      <c r="H1164" s="305"/>
      <c r="I1164" s="305"/>
      <c r="J1164" s="76"/>
      <c r="K1164" s="592"/>
      <c r="L1164" s="31"/>
      <c r="M1164" s="31"/>
      <c r="N1164" s="31"/>
      <c r="O1164" s="31"/>
      <c r="P1164" s="31"/>
      <c r="Q1164" s="31"/>
      <c r="R1164" s="31"/>
      <c r="S1164" s="31"/>
      <c r="T1164" s="31"/>
      <c r="U1164" s="31"/>
      <c r="V1164" s="31"/>
    </row>
    <row r="1165" spans="2:34" s="27" customFormat="1">
      <c r="B1165" s="10"/>
      <c r="C1165" s="10">
        <v>13</v>
      </c>
      <c r="D1165" s="305"/>
      <c r="E1165" s="305"/>
      <c r="F1165" s="305"/>
      <c r="G1165" s="305"/>
      <c r="H1165" s="305"/>
      <c r="I1165" s="305"/>
      <c r="J1165" s="84"/>
      <c r="K1165" s="592"/>
      <c r="L1165" s="31"/>
      <c r="M1165" s="31"/>
      <c r="N1165" s="31"/>
      <c r="O1165" s="31"/>
      <c r="P1165" s="31"/>
      <c r="Q1165" s="31"/>
      <c r="R1165" s="31"/>
      <c r="S1165" s="31"/>
      <c r="T1165" s="31"/>
      <c r="U1165" s="31"/>
      <c r="V1165" s="31"/>
    </row>
    <row r="1166" spans="2:34" s="27" customFormat="1">
      <c r="B1166" s="10"/>
      <c r="C1166" s="10">
        <v>14</v>
      </c>
      <c r="D1166" s="305"/>
      <c r="E1166" s="305"/>
      <c r="F1166" s="305"/>
      <c r="G1166" s="305"/>
      <c r="H1166" s="305"/>
      <c r="I1166" s="305"/>
      <c r="J1166" s="84"/>
      <c r="K1166" s="592"/>
      <c r="L1166" s="31"/>
      <c r="M1166" s="31"/>
      <c r="N1166" s="31"/>
      <c r="O1166" s="31"/>
      <c r="P1166" s="31"/>
      <c r="Q1166" s="31"/>
      <c r="R1166" s="31"/>
      <c r="S1166" s="31"/>
      <c r="T1166" s="31"/>
      <c r="U1166" s="31"/>
      <c r="V1166" s="31"/>
    </row>
    <row r="1167" spans="2:34" s="27" customFormat="1">
      <c r="B1167" s="10"/>
      <c r="C1167" s="10">
        <v>15</v>
      </c>
      <c r="D1167" s="305"/>
      <c r="E1167" s="305"/>
      <c r="F1167" s="305"/>
      <c r="G1167" s="305"/>
      <c r="H1167" s="305"/>
      <c r="I1167" s="305"/>
      <c r="J1167" s="76"/>
      <c r="K1167" s="593"/>
      <c r="L1167" s="31"/>
      <c r="M1167" s="31"/>
      <c r="N1167" s="31"/>
      <c r="O1167" s="31"/>
      <c r="P1167" s="31"/>
      <c r="Q1167" s="31"/>
      <c r="R1167" s="31"/>
      <c r="S1167" s="31"/>
      <c r="T1167" s="31"/>
      <c r="U1167" s="31"/>
      <c r="V1167" s="31"/>
    </row>
    <row r="1168" spans="2:34" s="27" customFormat="1">
      <c r="B1168" s="10"/>
      <c r="C1168" s="10">
        <v>16</v>
      </c>
      <c r="D1168" s="305"/>
      <c r="E1168" s="305"/>
      <c r="F1168" s="305"/>
      <c r="G1168" s="305"/>
      <c r="H1168" s="305"/>
      <c r="I1168" s="305"/>
      <c r="J1168" s="76"/>
      <c r="K1168" s="592"/>
      <c r="L1168" s="31"/>
      <c r="M1168" s="31"/>
      <c r="N1168" s="31"/>
      <c r="O1168" s="31"/>
      <c r="P1168" s="31"/>
      <c r="Q1168" s="31"/>
      <c r="R1168" s="31"/>
      <c r="S1168" s="31"/>
      <c r="T1168" s="31"/>
      <c r="U1168" s="31"/>
      <c r="V1168" s="31"/>
    </row>
    <row r="1169" spans="2:34" s="27" customFormat="1">
      <c r="B1169" s="10"/>
      <c r="C1169" s="10">
        <v>17</v>
      </c>
      <c r="D1169" s="305"/>
      <c r="E1169" s="305"/>
      <c r="F1169" s="305"/>
      <c r="G1169" s="305"/>
      <c r="H1169" s="305"/>
      <c r="I1169" s="305"/>
      <c r="J1169" s="84"/>
      <c r="K1169" s="592"/>
      <c r="L1169" s="31"/>
      <c r="M1169" s="31"/>
      <c r="N1169" s="31"/>
      <c r="O1169" s="31"/>
      <c r="P1169" s="31"/>
      <c r="Q1169" s="31"/>
      <c r="R1169" s="31"/>
      <c r="S1169" s="31"/>
      <c r="T1169" s="31"/>
      <c r="U1169" s="31"/>
      <c r="V1169" s="31"/>
    </row>
    <row r="1170" spans="2:34" s="27" customFormat="1">
      <c r="B1170" s="10"/>
      <c r="C1170" s="10">
        <v>18</v>
      </c>
      <c r="D1170" s="305"/>
      <c r="E1170" s="305"/>
      <c r="F1170" s="305"/>
      <c r="G1170" s="305"/>
      <c r="H1170" s="305"/>
      <c r="I1170" s="305"/>
      <c r="J1170" s="84"/>
      <c r="K1170" s="592"/>
      <c r="L1170" s="31"/>
      <c r="M1170" s="31"/>
      <c r="N1170" s="31"/>
      <c r="O1170" s="31"/>
      <c r="P1170" s="31"/>
      <c r="Q1170" s="31"/>
      <c r="R1170" s="31"/>
      <c r="S1170" s="31"/>
      <c r="T1170" s="31"/>
      <c r="U1170" s="31"/>
      <c r="V1170" s="31"/>
    </row>
    <row r="1171" spans="2:34" s="27" customFormat="1">
      <c r="B1171" s="10"/>
      <c r="C1171" s="10">
        <v>19</v>
      </c>
      <c r="D1171" s="305"/>
      <c r="E1171" s="305"/>
      <c r="F1171" s="305"/>
      <c r="G1171" s="305"/>
      <c r="H1171" s="305"/>
      <c r="I1171" s="305"/>
      <c r="J1171" s="76"/>
      <c r="K1171" s="593"/>
      <c r="L1171" s="31"/>
      <c r="M1171" s="31"/>
      <c r="N1171" s="31"/>
      <c r="O1171" s="31"/>
      <c r="P1171" s="31"/>
      <c r="Q1171" s="31"/>
      <c r="R1171" s="31"/>
      <c r="S1171" s="31"/>
      <c r="T1171" s="31"/>
      <c r="U1171" s="31"/>
      <c r="V1171" s="31"/>
    </row>
    <row r="1172" spans="2:34" s="27" customFormat="1">
      <c r="B1172" s="10"/>
      <c r="C1172" s="10">
        <v>20</v>
      </c>
      <c r="D1172" s="305"/>
      <c r="E1172" s="305"/>
      <c r="F1172" s="305"/>
      <c r="G1172" s="305"/>
      <c r="H1172" s="305"/>
      <c r="I1172" s="305"/>
      <c r="J1172" s="76"/>
      <c r="K1172" s="592"/>
      <c r="L1172" s="31"/>
      <c r="M1172" s="31"/>
      <c r="N1172" s="31"/>
      <c r="O1172" s="31"/>
      <c r="P1172" s="31"/>
      <c r="Q1172" s="31"/>
      <c r="R1172" s="31"/>
      <c r="S1172" s="31"/>
      <c r="T1172" s="31"/>
      <c r="U1172" s="31"/>
      <c r="V1172" s="31"/>
    </row>
    <row r="1173" spans="2:34" s="27" customFormat="1">
      <c r="B1173" s="10"/>
      <c r="C1173" s="10">
        <v>21</v>
      </c>
      <c r="D1173" s="305"/>
      <c r="E1173" s="305"/>
      <c r="F1173" s="305"/>
      <c r="G1173" s="305"/>
      <c r="H1173" s="305"/>
      <c r="I1173" s="305"/>
      <c r="J1173" s="84"/>
      <c r="K1173" s="592"/>
      <c r="L1173" s="31"/>
      <c r="M1173" s="31"/>
      <c r="N1173" s="31"/>
      <c r="O1173" s="31"/>
      <c r="P1173" s="31"/>
      <c r="Q1173" s="31"/>
      <c r="R1173" s="31"/>
      <c r="S1173" s="31"/>
      <c r="T1173" s="31"/>
      <c r="U1173" s="31"/>
      <c r="V1173" s="31"/>
    </row>
    <row r="1174" spans="2:34" s="27" customFormat="1">
      <c r="B1174" s="10"/>
      <c r="C1174" s="10">
        <v>22</v>
      </c>
      <c r="D1174" s="305"/>
      <c r="E1174" s="305"/>
      <c r="F1174" s="305"/>
      <c r="G1174" s="305"/>
      <c r="H1174" s="305"/>
      <c r="I1174" s="305"/>
      <c r="J1174" s="594"/>
      <c r="K1174" s="592"/>
      <c r="L1174" s="31"/>
      <c r="M1174" s="31"/>
      <c r="N1174" s="31"/>
      <c r="O1174" s="31"/>
      <c r="P1174" s="31"/>
      <c r="Q1174" s="31"/>
      <c r="R1174" s="31"/>
      <c r="S1174" s="31"/>
      <c r="T1174" s="31"/>
      <c r="U1174" s="31"/>
      <c r="V1174" s="31"/>
    </row>
    <row r="1175" spans="2:34" s="27" customFormat="1">
      <c r="B1175" s="10">
        <v>54</v>
      </c>
      <c r="C1175" s="10">
        <v>1</v>
      </c>
      <c r="D1175" s="305"/>
      <c r="E1175" s="305"/>
      <c r="F1175" s="305"/>
      <c r="G1175" s="305"/>
      <c r="H1175" s="305"/>
      <c r="I1175" s="305"/>
      <c r="J1175" s="76"/>
      <c r="K1175" s="588"/>
      <c r="L1175" s="31"/>
      <c r="M1175" s="31"/>
      <c r="N1175" s="31"/>
      <c r="O1175" s="31"/>
      <c r="P1175" s="31"/>
      <c r="Q1175" s="31"/>
      <c r="R1175" s="31"/>
      <c r="S1175" s="31"/>
      <c r="T1175" s="31"/>
      <c r="U1175" s="31"/>
      <c r="V1175" s="31"/>
    </row>
    <row r="1176" spans="2:34" s="27" customFormat="1">
      <c r="B1176" s="10"/>
      <c r="C1176" s="10">
        <v>2</v>
      </c>
      <c r="D1176" s="305"/>
      <c r="E1176" s="305"/>
      <c r="F1176" s="305"/>
      <c r="G1176" s="305"/>
      <c r="H1176" s="305"/>
      <c r="I1176" s="305"/>
      <c r="J1176" s="76"/>
      <c r="K1176" s="588"/>
      <c r="L1176" s="31"/>
      <c r="M1176" s="31"/>
      <c r="N1176" s="31"/>
      <c r="O1176" s="31"/>
      <c r="P1176" s="31"/>
      <c r="Q1176" s="31"/>
      <c r="R1176" s="31"/>
      <c r="S1176" s="31"/>
      <c r="T1176" s="31"/>
      <c r="U1176" s="31"/>
      <c r="V1176" s="31"/>
    </row>
    <row r="1177" spans="2:34" s="27" customFormat="1">
      <c r="B1177" s="10"/>
      <c r="C1177" s="10">
        <v>3</v>
      </c>
      <c r="D1177" s="305"/>
      <c r="E1177" s="305"/>
      <c r="F1177" s="305"/>
      <c r="G1177" s="305"/>
      <c r="H1177" s="305"/>
      <c r="I1177" s="305"/>
      <c r="J1177" s="76"/>
      <c r="K1177" s="588"/>
      <c r="L1177" s="31"/>
      <c r="M1177" s="31"/>
      <c r="N1177" s="31"/>
      <c r="O1177" s="31"/>
      <c r="P1177" s="31"/>
      <c r="Q1177" s="31"/>
      <c r="R1177" s="31"/>
      <c r="S1177" s="31"/>
      <c r="T1177" s="31"/>
      <c r="U1177" s="31"/>
      <c r="V1177" s="31"/>
    </row>
    <row r="1178" spans="2:34">
      <c r="B1178" s="10"/>
      <c r="C1178" s="10">
        <v>4</v>
      </c>
      <c r="D1178" s="305"/>
      <c r="E1178" s="305"/>
      <c r="F1178" s="305"/>
      <c r="G1178" s="305"/>
      <c r="H1178" s="305"/>
      <c r="J1178" s="76"/>
      <c r="K1178" s="169"/>
      <c r="L1178" s="305"/>
      <c r="M1178" s="305"/>
      <c r="N1178" s="305"/>
      <c r="W1178" s="306"/>
      <c r="X1178" s="306"/>
      <c r="Y1178" s="306"/>
      <c r="Z1178" s="306"/>
      <c r="AA1178" s="306"/>
      <c r="AB1178" s="306"/>
      <c r="AC1178" s="306"/>
      <c r="AD1178" s="306"/>
      <c r="AE1178" s="306"/>
      <c r="AF1178" s="306"/>
      <c r="AG1178" s="306"/>
      <c r="AH1178" s="306"/>
    </row>
    <row r="1179" spans="2:34" s="27" customFormat="1">
      <c r="B1179" s="10"/>
      <c r="C1179" s="10">
        <v>5</v>
      </c>
      <c r="D1179" s="305"/>
      <c r="E1179" s="305"/>
      <c r="F1179" s="305"/>
      <c r="G1179" s="305"/>
      <c r="H1179" s="305"/>
      <c r="I1179" s="305"/>
      <c r="J1179" s="84"/>
      <c r="K1179" s="592"/>
      <c r="L1179" s="31"/>
      <c r="M1179" s="31"/>
      <c r="N1179" s="31"/>
      <c r="O1179" s="31"/>
      <c r="P1179" s="31"/>
      <c r="Q1179" s="31"/>
      <c r="R1179" s="31"/>
      <c r="S1179" s="31"/>
      <c r="T1179" s="31"/>
      <c r="U1179" s="31"/>
      <c r="V1179" s="31"/>
    </row>
    <row r="1180" spans="2:34" s="27" customFormat="1">
      <c r="B1180" s="10"/>
      <c r="C1180" s="10">
        <v>6</v>
      </c>
      <c r="D1180" s="305"/>
      <c r="E1180" s="305"/>
      <c r="F1180" s="305"/>
      <c r="G1180" s="305"/>
      <c r="H1180" s="305"/>
      <c r="I1180" s="305"/>
      <c r="J1180" s="84"/>
      <c r="K1180" s="592"/>
      <c r="L1180" s="31"/>
      <c r="M1180" s="31"/>
      <c r="N1180" s="31"/>
      <c r="O1180" s="31"/>
      <c r="P1180" s="31"/>
      <c r="Q1180" s="31"/>
      <c r="R1180" s="31"/>
      <c r="S1180" s="31"/>
      <c r="T1180" s="31"/>
      <c r="U1180" s="31"/>
      <c r="V1180" s="31"/>
    </row>
    <row r="1181" spans="2:34" s="27" customFormat="1">
      <c r="B1181" s="10"/>
      <c r="C1181" s="10">
        <v>7</v>
      </c>
      <c r="D1181" s="305"/>
      <c r="E1181" s="305"/>
      <c r="F1181" s="305"/>
      <c r="G1181" s="305"/>
      <c r="H1181" s="305"/>
      <c r="I1181" s="305"/>
      <c r="J1181" s="76"/>
      <c r="K1181" s="593"/>
      <c r="L1181" s="31"/>
      <c r="M1181" s="31"/>
      <c r="N1181" s="31"/>
      <c r="O1181" s="31"/>
      <c r="P1181" s="31"/>
      <c r="Q1181" s="31"/>
      <c r="R1181" s="31"/>
      <c r="S1181" s="31"/>
      <c r="T1181" s="31"/>
      <c r="U1181" s="31"/>
      <c r="V1181" s="31"/>
    </row>
    <row r="1182" spans="2:34" s="27" customFormat="1">
      <c r="B1182" s="10"/>
      <c r="C1182" s="10">
        <v>8</v>
      </c>
      <c r="D1182" s="305"/>
      <c r="E1182" s="305"/>
      <c r="F1182" s="305"/>
      <c r="G1182" s="305"/>
      <c r="H1182" s="305"/>
      <c r="I1182" s="305"/>
      <c r="J1182" s="76"/>
      <c r="K1182" s="592"/>
      <c r="L1182" s="31"/>
      <c r="M1182" s="31"/>
      <c r="N1182" s="31"/>
      <c r="O1182" s="31"/>
      <c r="P1182" s="31"/>
      <c r="Q1182" s="31"/>
      <c r="R1182" s="31"/>
      <c r="S1182" s="31"/>
      <c r="T1182" s="31"/>
      <c r="U1182" s="31"/>
      <c r="V1182" s="31"/>
    </row>
    <row r="1183" spans="2:34" s="27" customFormat="1">
      <c r="B1183" s="10"/>
      <c r="C1183" s="10">
        <v>9</v>
      </c>
      <c r="D1183" s="305"/>
      <c r="E1183" s="305"/>
      <c r="F1183" s="305"/>
      <c r="G1183" s="305"/>
      <c r="H1183" s="305"/>
      <c r="I1183" s="305"/>
      <c r="J1183" s="84"/>
      <c r="K1183" s="592"/>
      <c r="L1183" s="31"/>
      <c r="M1183" s="31"/>
      <c r="N1183" s="31"/>
      <c r="O1183" s="31"/>
      <c r="P1183" s="31"/>
      <c r="Q1183" s="31"/>
      <c r="R1183" s="31"/>
      <c r="S1183" s="31"/>
      <c r="T1183" s="31"/>
      <c r="U1183" s="31"/>
      <c r="V1183" s="31"/>
    </row>
    <row r="1184" spans="2:34" s="27" customFormat="1">
      <c r="B1184" s="10"/>
      <c r="C1184" s="10">
        <v>10</v>
      </c>
      <c r="D1184" s="305"/>
      <c r="E1184" s="305"/>
      <c r="F1184" s="305"/>
      <c r="G1184" s="305"/>
      <c r="H1184" s="305"/>
      <c r="I1184" s="305"/>
      <c r="J1184" s="84"/>
      <c r="K1184" s="592"/>
      <c r="L1184" s="31"/>
      <c r="M1184" s="31"/>
      <c r="N1184" s="31"/>
      <c r="O1184" s="31"/>
      <c r="P1184" s="31"/>
      <c r="Q1184" s="31"/>
      <c r="R1184" s="31"/>
      <c r="S1184" s="31"/>
      <c r="T1184" s="31"/>
      <c r="U1184" s="31"/>
      <c r="V1184" s="31"/>
    </row>
    <row r="1185" spans="2:34" s="27" customFormat="1">
      <c r="B1185" s="10"/>
      <c r="C1185" s="10">
        <v>11</v>
      </c>
      <c r="D1185" s="305"/>
      <c r="E1185" s="305"/>
      <c r="F1185" s="305"/>
      <c r="G1185" s="305"/>
      <c r="H1185" s="305"/>
      <c r="I1185" s="305"/>
      <c r="J1185" s="76"/>
      <c r="K1185" s="593"/>
      <c r="L1185" s="31"/>
      <c r="M1185" s="31"/>
      <c r="N1185" s="31"/>
      <c r="O1185" s="31"/>
      <c r="P1185" s="31"/>
      <c r="Q1185" s="31"/>
      <c r="R1185" s="31"/>
      <c r="S1185" s="31"/>
      <c r="T1185" s="31"/>
      <c r="U1185" s="31"/>
      <c r="V1185" s="31"/>
    </row>
    <row r="1186" spans="2:34" s="27" customFormat="1">
      <c r="B1186" s="10"/>
      <c r="C1186" s="10">
        <v>12</v>
      </c>
      <c r="D1186" s="305"/>
      <c r="E1186" s="305"/>
      <c r="F1186" s="305"/>
      <c r="G1186" s="305"/>
      <c r="H1186" s="305"/>
      <c r="I1186" s="305"/>
      <c r="J1186" s="76"/>
      <c r="K1186" s="592"/>
      <c r="L1186" s="31"/>
      <c r="M1186" s="31"/>
      <c r="N1186" s="31"/>
      <c r="O1186" s="31"/>
      <c r="P1186" s="31"/>
      <c r="Q1186" s="31"/>
      <c r="R1186" s="31"/>
      <c r="S1186" s="31"/>
      <c r="T1186" s="31"/>
      <c r="U1186" s="31"/>
      <c r="V1186" s="31"/>
    </row>
    <row r="1187" spans="2:34" s="27" customFormat="1">
      <c r="B1187" s="10"/>
      <c r="C1187" s="10">
        <v>13</v>
      </c>
      <c r="D1187" s="305"/>
      <c r="E1187" s="305"/>
      <c r="F1187" s="305"/>
      <c r="G1187" s="305"/>
      <c r="H1187" s="305"/>
      <c r="I1187" s="305"/>
      <c r="J1187" s="84"/>
      <c r="K1187" s="592"/>
      <c r="L1187" s="31"/>
      <c r="M1187" s="31"/>
      <c r="N1187" s="31"/>
      <c r="O1187" s="31"/>
      <c r="P1187" s="31"/>
      <c r="Q1187" s="31"/>
      <c r="R1187" s="31"/>
      <c r="S1187" s="31"/>
      <c r="T1187" s="31"/>
      <c r="U1187" s="31"/>
      <c r="V1187" s="31"/>
    </row>
    <row r="1188" spans="2:34" s="27" customFormat="1">
      <c r="B1188" s="10"/>
      <c r="C1188" s="10">
        <v>14</v>
      </c>
      <c r="D1188" s="305"/>
      <c r="E1188" s="305"/>
      <c r="F1188" s="305"/>
      <c r="G1188" s="305"/>
      <c r="H1188" s="305"/>
      <c r="I1188" s="305"/>
      <c r="J1188" s="84"/>
      <c r="K1188" s="592"/>
      <c r="L1188" s="31"/>
      <c r="M1188" s="31"/>
      <c r="N1188" s="31"/>
      <c r="O1188" s="31"/>
      <c r="P1188" s="31"/>
      <c r="Q1188" s="31"/>
      <c r="R1188" s="31"/>
      <c r="S1188" s="31"/>
      <c r="T1188" s="31"/>
      <c r="U1188" s="31"/>
      <c r="V1188" s="31"/>
    </row>
    <row r="1189" spans="2:34" s="27" customFormat="1">
      <c r="B1189" s="10"/>
      <c r="C1189" s="10">
        <v>15</v>
      </c>
      <c r="D1189" s="305"/>
      <c r="E1189" s="305"/>
      <c r="F1189" s="305"/>
      <c r="G1189" s="305"/>
      <c r="H1189" s="305"/>
      <c r="I1189" s="305"/>
      <c r="J1189" s="76"/>
      <c r="K1189" s="593"/>
      <c r="L1189" s="31"/>
      <c r="M1189" s="31"/>
      <c r="N1189" s="31"/>
      <c r="O1189" s="31"/>
      <c r="P1189" s="31"/>
      <c r="Q1189" s="31"/>
      <c r="R1189" s="31"/>
      <c r="S1189" s="31"/>
      <c r="T1189" s="31"/>
      <c r="U1189" s="31"/>
      <c r="V1189" s="31"/>
    </row>
    <row r="1190" spans="2:34" s="27" customFormat="1">
      <c r="B1190" s="10"/>
      <c r="C1190" s="10">
        <v>16</v>
      </c>
      <c r="D1190" s="305"/>
      <c r="E1190" s="305"/>
      <c r="F1190" s="305"/>
      <c r="G1190" s="305"/>
      <c r="H1190" s="305"/>
      <c r="I1190" s="305"/>
      <c r="J1190" s="76"/>
      <c r="K1190" s="592"/>
      <c r="L1190" s="31"/>
      <c r="M1190" s="31"/>
      <c r="N1190" s="31"/>
      <c r="O1190" s="31"/>
      <c r="P1190" s="31"/>
      <c r="Q1190" s="31"/>
      <c r="R1190" s="31"/>
      <c r="S1190" s="31"/>
      <c r="T1190" s="31"/>
      <c r="U1190" s="31"/>
      <c r="V1190" s="31"/>
    </row>
    <row r="1191" spans="2:34" s="27" customFormat="1">
      <c r="B1191" s="10"/>
      <c r="C1191" s="10">
        <v>17</v>
      </c>
      <c r="D1191" s="305"/>
      <c r="E1191" s="305"/>
      <c r="F1191" s="305"/>
      <c r="G1191" s="305"/>
      <c r="H1191" s="305"/>
      <c r="I1191" s="305"/>
      <c r="J1191" s="84"/>
      <c r="K1191" s="592"/>
      <c r="L1191" s="31"/>
      <c r="M1191" s="31"/>
      <c r="N1191" s="31"/>
      <c r="O1191" s="31"/>
      <c r="P1191" s="31"/>
      <c r="Q1191" s="31"/>
      <c r="R1191" s="31"/>
      <c r="S1191" s="31"/>
      <c r="T1191" s="31"/>
      <c r="U1191" s="31"/>
      <c r="V1191" s="31"/>
    </row>
    <row r="1192" spans="2:34" s="27" customFormat="1">
      <c r="B1192" s="10"/>
      <c r="C1192" s="10">
        <v>18</v>
      </c>
      <c r="D1192" s="305"/>
      <c r="E1192" s="305"/>
      <c r="F1192" s="305"/>
      <c r="G1192" s="305"/>
      <c r="H1192" s="305"/>
      <c r="I1192" s="305"/>
      <c r="J1192" s="84"/>
      <c r="K1192" s="592"/>
      <c r="L1192" s="31"/>
      <c r="M1192" s="31"/>
      <c r="N1192" s="31"/>
      <c r="O1192" s="31"/>
      <c r="P1192" s="31"/>
      <c r="Q1192" s="31"/>
      <c r="R1192" s="31"/>
      <c r="S1192" s="31"/>
      <c r="T1192" s="31"/>
      <c r="U1192" s="31"/>
      <c r="V1192" s="31"/>
    </row>
    <row r="1193" spans="2:34" s="27" customFormat="1">
      <c r="B1193" s="10"/>
      <c r="C1193" s="10">
        <v>19</v>
      </c>
      <c r="D1193" s="305"/>
      <c r="E1193" s="305"/>
      <c r="F1193" s="305"/>
      <c r="G1193" s="305"/>
      <c r="H1193" s="305"/>
      <c r="I1193" s="305"/>
      <c r="J1193" s="76"/>
      <c r="K1193" s="593"/>
      <c r="L1193" s="31"/>
      <c r="M1193" s="31"/>
      <c r="N1193" s="31"/>
      <c r="O1193" s="31"/>
      <c r="P1193" s="31"/>
      <c r="Q1193" s="31"/>
      <c r="R1193" s="31"/>
      <c r="S1193" s="31"/>
      <c r="T1193" s="31"/>
      <c r="U1193" s="31"/>
      <c r="V1193" s="31"/>
    </row>
    <row r="1194" spans="2:34" s="27" customFormat="1">
      <c r="B1194" s="10"/>
      <c r="C1194" s="10">
        <v>20</v>
      </c>
      <c r="D1194" s="305"/>
      <c r="E1194" s="305"/>
      <c r="F1194" s="305"/>
      <c r="G1194" s="305"/>
      <c r="H1194" s="305"/>
      <c r="I1194" s="305"/>
      <c r="J1194" s="76"/>
      <c r="K1194" s="592"/>
      <c r="L1194" s="31"/>
      <c r="M1194" s="31"/>
      <c r="N1194" s="31"/>
      <c r="O1194" s="31"/>
      <c r="P1194" s="31"/>
      <c r="Q1194" s="31"/>
      <c r="R1194" s="31"/>
      <c r="S1194" s="31"/>
      <c r="T1194" s="31"/>
      <c r="U1194" s="31"/>
      <c r="V1194" s="31"/>
    </row>
    <row r="1195" spans="2:34" s="27" customFormat="1">
      <c r="B1195" s="10"/>
      <c r="C1195" s="10">
        <v>21</v>
      </c>
      <c r="D1195" s="305"/>
      <c r="E1195" s="305"/>
      <c r="F1195" s="305"/>
      <c r="G1195" s="305"/>
      <c r="H1195" s="305"/>
      <c r="I1195" s="305"/>
      <c r="J1195" s="84"/>
      <c r="K1195" s="592"/>
      <c r="L1195" s="31"/>
      <c r="M1195" s="31"/>
      <c r="N1195" s="31"/>
      <c r="O1195" s="31"/>
      <c r="P1195" s="31"/>
      <c r="Q1195" s="31"/>
      <c r="R1195" s="31"/>
      <c r="S1195" s="31"/>
      <c r="T1195" s="31"/>
      <c r="U1195" s="31"/>
      <c r="V1195" s="31"/>
    </row>
    <row r="1196" spans="2:34" s="27" customFormat="1">
      <c r="B1196" s="10"/>
      <c r="C1196" s="10">
        <v>22</v>
      </c>
      <c r="D1196" s="305"/>
      <c r="E1196" s="305"/>
      <c r="F1196" s="305"/>
      <c r="G1196" s="305"/>
      <c r="H1196" s="305"/>
      <c r="I1196" s="305"/>
      <c r="J1196" s="594"/>
      <c r="K1196" s="592"/>
      <c r="L1196" s="31"/>
      <c r="M1196" s="31"/>
      <c r="N1196" s="31"/>
      <c r="O1196" s="31"/>
      <c r="P1196" s="31"/>
      <c r="Q1196" s="31"/>
      <c r="R1196" s="31"/>
      <c r="S1196" s="31"/>
      <c r="T1196" s="31"/>
      <c r="U1196" s="31"/>
      <c r="V1196" s="31"/>
    </row>
    <row r="1197" spans="2:34" s="27" customFormat="1">
      <c r="B1197" s="10">
        <v>55</v>
      </c>
      <c r="C1197" s="10">
        <v>1</v>
      </c>
      <c r="D1197" s="305"/>
      <c r="E1197" s="305"/>
      <c r="F1197" s="305"/>
      <c r="G1197" s="305"/>
      <c r="H1197" s="305"/>
      <c r="I1197" s="305"/>
      <c r="J1197" s="76"/>
      <c r="K1197" s="588"/>
      <c r="L1197" s="31"/>
      <c r="M1197" s="31"/>
      <c r="N1197" s="31"/>
      <c r="O1197" s="31"/>
      <c r="P1197" s="31"/>
      <c r="Q1197" s="31"/>
      <c r="R1197" s="31"/>
      <c r="S1197" s="31"/>
      <c r="T1197" s="31"/>
      <c r="U1197" s="31"/>
      <c r="V1197" s="31"/>
    </row>
    <row r="1198" spans="2:34" s="27" customFormat="1">
      <c r="B1198" s="10"/>
      <c r="C1198" s="10">
        <v>2</v>
      </c>
      <c r="D1198" s="305"/>
      <c r="E1198" s="305"/>
      <c r="F1198" s="305"/>
      <c r="G1198" s="305"/>
      <c r="H1198" s="305"/>
      <c r="I1198" s="305"/>
      <c r="J1198" s="76"/>
      <c r="K1198" s="588"/>
      <c r="L1198" s="31"/>
      <c r="M1198" s="31"/>
      <c r="N1198" s="31"/>
      <c r="O1198" s="31"/>
      <c r="P1198" s="31"/>
      <c r="Q1198" s="31"/>
      <c r="R1198" s="31"/>
      <c r="S1198" s="31"/>
      <c r="T1198" s="31"/>
      <c r="U1198" s="31"/>
      <c r="V1198" s="31"/>
    </row>
    <row r="1199" spans="2:34" s="27" customFormat="1">
      <c r="B1199" s="10"/>
      <c r="C1199" s="10">
        <v>3</v>
      </c>
      <c r="D1199" s="305"/>
      <c r="E1199" s="305"/>
      <c r="F1199" s="305"/>
      <c r="G1199" s="305"/>
      <c r="H1199" s="305"/>
      <c r="I1199" s="305"/>
      <c r="J1199" s="76"/>
      <c r="K1199" s="588"/>
      <c r="L1199" s="31"/>
      <c r="M1199" s="31"/>
      <c r="N1199" s="31"/>
      <c r="O1199" s="31"/>
      <c r="P1199" s="31"/>
      <c r="Q1199" s="31"/>
      <c r="R1199" s="31"/>
      <c r="S1199" s="31"/>
      <c r="T1199" s="31"/>
      <c r="U1199" s="31"/>
      <c r="V1199" s="31"/>
    </row>
    <row r="1200" spans="2:34">
      <c r="B1200" s="10"/>
      <c r="C1200" s="10">
        <v>4</v>
      </c>
      <c r="D1200" s="305"/>
      <c r="E1200" s="305"/>
      <c r="F1200" s="305"/>
      <c r="G1200" s="305"/>
      <c r="H1200" s="305"/>
      <c r="J1200" s="76"/>
      <c r="K1200" s="169"/>
      <c r="L1200" s="305"/>
      <c r="M1200" s="305"/>
      <c r="N1200" s="305"/>
      <c r="W1200" s="306"/>
      <c r="X1200" s="306"/>
      <c r="Y1200" s="306"/>
      <c r="Z1200" s="306"/>
      <c r="AA1200" s="306"/>
      <c r="AB1200" s="306"/>
      <c r="AC1200" s="306"/>
      <c r="AD1200" s="306"/>
      <c r="AE1200" s="306"/>
      <c r="AF1200" s="306"/>
      <c r="AG1200" s="306"/>
      <c r="AH1200" s="306"/>
    </row>
    <row r="1201" spans="2:22" s="27" customFormat="1">
      <c r="B1201" s="10"/>
      <c r="C1201" s="10">
        <v>5</v>
      </c>
      <c r="D1201" s="305"/>
      <c r="E1201" s="305"/>
      <c r="F1201" s="305"/>
      <c r="G1201" s="305"/>
      <c r="H1201" s="305"/>
      <c r="I1201" s="305"/>
      <c r="J1201" s="84"/>
      <c r="K1201" s="592"/>
      <c r="L1201" s="31"/>
      <c r="M1201" s="31"/>
      <c r="N1201" s="31"/>
      <c r="O1201" s="31"/>
      <c r="P1201" s="31"/>
      <c r="Q1201" s="31"/>
      <c r="R1201" s="31"/>
      <c r="S1201" s="31"/>
      <c r="T1201" s="31"/>
      <c r="U1201" s="31"/>
      <c r="V1201" s="31"/>
    </row>
    <row r="1202" spans="2:22" s="27" customFormat="1">
      <c r="B1202" s="10"/>
      <c r="C1202" s="10">
        <v>6</v>
      </c>
      <c r="D1202" s="305"/>
      <c r="E1202" s="305"/>
      <c r="F1202" s="305"/>
      <c r="G1202" s="305"/>
      <c r="H1202" s="305"/>
      <c r="I1202" s="305"/>
      <c r="J1202" s="84"/>
      <c r="K1202" s="592"/>
      <c r="L1202" s="31"/>
      <c r="M1202" s="31"/>
      <c r="N1202" s="31"/>
      <c r="O1202" s="31"/>
      <c r="P1202" s="31"/>
      <c r="Q1202" s="31"/>
      <c r="R1202" s="31"/>
      <c r="S1202" s="31"/>
      <c r="T1202" s="31"/>
      <c r="U1202" s="31"/>
      <c r="V1202" s="31"/>
    </row>
    <row r="1203" spans="2:22" s="27" customFormat="1">
      <c r="B1203" s="10"/>
      <c r="C1203" s="10">
        <v>7</v>
      </c>
      <c r="D1203" s="305"/>
      <c r="E1203" s="305"/>
      <c r="F1203" s="305"/>
      <c r="G1203" s="305"/>
      <c r="H1203" s="305"/>
      <c r="I1203" s="305"/>
      <c r="J1203" s="76"/>
      <c r="K1203" s="593"/>
      <c r="L1203" s="31"/>
      <c r="M1203" s="31"/>
      <c r="N1203" s="31"/>
      <c r="O1203" s="31"/>
      <c r="P1203" s="31"/>
      <c r="Q1203" s="31"/>
      <c r="R1203" s="31"/>
      <c r="S1203" s="31"/>
      <c r="T1203" s="31"/>
      <c r="U1203" s="31"/>
      <c r="V1203" s="31"/>
    </row>
    <row r="1204" spans="2:22" s="27" customFormat="1">
      <c r="B1204" s="10"/>
      <c r="C1204" s="10">
        <v>8</v>
      </c>
      <c r="D1204" s="305"/>
      <c r="E1204" s="305"/>
      <c r="F1204" s="305"/>
      <c r="G1204" s="305"/>
      <c r="H1204" s="305"/>
      <c r="I1204" s="305"/>
      <c r="J1204" s="76"/>
      <c r="K1204" s="592"/>
      <c r="L1204" s="31"/>
      <c r="M1204" s="31"/>
      <c r="N1204" s="31"/>
      <c r="O1204" s="31"/>
      <c r="P1204" s="31"/>
      <c r="Q1204" s="31"/>
      <c r="R1204" s="31"/>
      <c r="S1204" s="31"/>
      <c r="T1204" s="31"/>
      <c r="U1204" s="31"/>
      <c r="V1204" s="31"/>
    </row>
    <row r="1205" spans="2:22" s="27" customFormat="1">
      <c r="B1205" s="10"/>
      <c r="C1205" s="10">
        <v>9</v>
      </c>
      <c r="D1205" s="305"/>
      <c r="E1205" s="305"/>
      <c r="F1205" s="305"/>
      <c r="G1205" s="305"/>
      <c r="H1205" s="305"/>
      <c r="I1205" s="305"/>
      <c r="J1205" s="84"/>
      <c r="K1205" s="592"/>
      <c r="L1205" s="31"/>
      <c r="M1205" s="31"/>
      <c r="N1205" s="31"/>
      <c r="O1205" s="31"/>
      <c r="P1205" s="31"/>
      <c r="Q1205" s="31"/>
      <c r="R1205" s="31"/>
      <c r="S1205" s="31"/>
      <c r="T1205" s="31"/>
      <c r="U1205" s="31"/>
      <c r="V1205" s="31"/>
    </row>
    <row r="1206" spans="2:22" s="27" customFormat="1">
      <c r="B1206" s="10"/>
      <c r="C1206" s="10">
        <v>10</v>
      </c>
      <c r="D1206" s="305"/>
      <c r="E1206" s="305"/>
      <c r="F1206" s="305"/>
      <c r="G1206" s="305"/>
      <c r="H1206" s="305"/>
      <c r="I1206" s="305"/>
      <c r="J1206" s="84"/>
      <c r="K1206" s="592"/>
      <c r="L1206" s="31"/>
      <c r="M1206" s="31"/>
      <c r="N1206" s="31"/>
      <c r="O1206" s="31"/>
      <c r="P1206" s="31"/>
      <c r="Q1206" s="31"/>
      <c r="R1206" s="31"/>
      <c r="S1206" s="31"/>
      <c r="T1206" s="31"/>
      <c r="U1206" s="31"/>
      <c r="V1206" s="31"/>
    </row>
    <row r="1207" spans="2:22" s="27" customFormat="1">
      <c r="B1207" s="10"/>
      <c r="C1207" s="10">
        <v>11</v>
      </c>
      <c r="D1207" s="305"/>
      <c r="E1207" s="305"/>
      <c r="F1207" s="305"/>
      <c r="G1207" s="305"/>
      <c r="H1207" s="305"/>
      <c r="I1207" s="305"/>
      <c r="J1207" s="76"/>
      <c r="K1207" s="593"/>
      <c r="L1207" s="31"/>
      <c r="M1207" s="31"/>
      <c r="N1207" s="31"/>
      <c r="O1207" s="31"/>
      <c r="P1207" s="31"/>
      <c r="Q1207" s="31"/>
      <c r="R1207" s="31"/>
      <c r="S1207" s="31"/>
      <c r="T1207" s="31"/>
      <c r="U1207" s="31"/>
      <c r="V1207" s="31"/>
    </row>
    <row r="1208" spans="2:22" s="27" customFormat="1">
      <c r="B1208" s="10"/>
      <c r="C1208" s="10">
        <v>12</v>
      </c>
      <c r="D1208" s="305"/>
      <c r="E1208" s="305"/>
      <c r="F1208" s="305"/>
      <c r="G1208" s="305"/>
      <c r="H1208" s="305"/>
      <c r="I1208" s="305"/>
      <c r="J1208" s="76"/>
      <c r="K1208" s="592"/>
      <c r="L1208" s="31"/>
      <c r="M1208" s="31"/>
      <c r="N1208" s="31"/>
      <c r="O1208" s="31"/>
      <c r="P1208" s="31"/>
      <c r="Q1208" s="31"/>
      <c r="R1208" s="31"/>
      <c r="S1208" s="31"/>
      <c r="T1208" s="31"/>
      <c r="U1208" s="31"/>
      <c r="V1208" s="31"/>
    </row>
    <row r="1209" spans="2:22" s="27" customFormat="1">
      <c r="B1209" s="10"/>
      <c r="C1209" s="10">
        <v>13</v>
      </c>
      <c r="D1209" s="305"/>
      <c r="E1209" s="305"/>
      <c r="F1209" s="305"/>
      <c r="G1209" s="305"/>
      <c r="H1209" s="305"/>
      <c r="I1209" s="305"/>
      <c r="J1209" s="84"/>
      <c r="K1209" s="592"/>
      <c r="L1209" s="31"/>
      <c r="M1209" s="31"/>
      <c r="N1209" s="31"/>
      <c r="O1209" s="31"/>
      <c r="P1209" s="31"/>
      <c r="Q1209" s="31"/>
      <c r="R1209" s="31"/>
      <c r="S1209" s="31"/>
      <c r="T1209" s="31"/>
      <c r="U1209" s="31"/>
      <c r="V1209" s="31"/>
    </row>
    <row r="1210" spans="2:22" s="27" customFormat="1">
      <c r="B1210" s="10"/>
      <c r="C1210" s="10">
        <v>14</v>
      </c>
      <c r="D1210" s="305"/>
      <c r="E1210" s="305"/>
      <c r="F1210" s="305"/>
      <c r="G1210" s="305"/>
      <c r="H1210" s="305"/>
      <c r="I1210" s="305"/>
      <c r="J1210" s="84"/>
      <c r="K1210" s="592"/>
      <c r="L1210" s="31"/>
      <c r="M1210" s="31"/>
      <c r="N1210" s="31"/>
      <c r="O1210" s="31"/>
      <c r="P1210" s="31"/>
      <c r="Q1210" s="31"/>
      <c r="R1210" s="31"/>
      <c r="S1210" s="31"/>
      <c r="T1210" s="31"/>
      <c r="U1210" s="31"/>
      <c r="V1210" s="31"/>
    </row>
    <row r="1211" spans="2:22" s="27" customFormat="1">
      <c r="B1211" s="10"/>
      <c r="C1211" s="10">
        <v>15</v>
      </c>
      <c r="D1211" s="305"/>
      <c r="E1211" s="305"/>
      <c r="F1211" s="305"/>
      <c r="G1211" s="305"/>
      <c r="H1211" s="305"/>
      <c r="I1211" s="305"/>
      <c r="J1211" s="76"/>
      <c r="K1211" s="593"/>
      <c r="L1211" s="31"/>
      <c r="M1211" s="31"/>
      <c r="N1211" s="31"/>
      <c r="O1211" s="31"/>
      <c r="P1211" s="31"/>
      <c r="Q1211" s="31"/>
      <c r="R1211" s="31"/>
      <c r="S1211" s="31"/>
      <c r="T1211" s="31"/>
      <c r="U1211" s="31"/>
      <c r="V1211" s="31"/>
    </row>
    <row r="1212" spans="2:22" s="27" customFormat="1">
      <c r="B1212" s="10"/>
      <c r="C1212" s="10">
        <v>16</v>
      </c>
      <c r="D1212" s="305"/>
      <c r="E1212" s="305"/>
      <c r="F1212" s="305"/>
      <c r="G1212" s="305"/>
      <c r="H1212" s="305"/>
      <c r="I1212" s="305"/>
      <c r="J1212" s="76"/>
      <c r="K1212" s="592"/>
      <c r="L1212" s="31"/>
      <c r="M1212" s="31"/>
      <c r="N1212" s="31"/>
      <c r="O1212" s="31"/>
      <c r="P1212" s="31"/>
      <c r="Q1212" s="31"/>
      <c r="R1212" s="31"/>
      <c r="S1212" s="31"/>
      <c r="T1212" s="31"/>
      <c r="U1212" s="31"/>
      <c r="V1212" s="31"/>
    </row>
    <row r="1213" spans="2:22" s="27" customFormat="1">
      <c r="B1213" s="10"/>
      <c r="C1213" s="10">
        <v>17</v>
      </c>
      <c r="D1213" s="305"/>
      <c r="E1213" s="305"/>
      <c r="F1213" s="305"/>
      <c r="G1213" s="305"/>
      <c r="H1213" s="305"/>
      <c r="I1213" s="305"/>
      <c r="J1213" s="84"/>
      <c r="K1213" s="592"/>
      <c r="L1213" s="31"/>
      <c r="M1213" s="31"/>
      <c r="N1213" s="31"/>
      <c r="O1213" s="31"/>
      <c r="P1213" s="31"/>
      <c r="Q1213" s="31"/>
      <c r="R1213" s="31"/>
      <c r="S1213" s="31"/>
      <c r="T1213" s="31"/>
      <c r="U1213" s="31"/>
      <c r="V1213" s="31"/>
    </row>
    <row r="1214" spans="2:22" s="27" customFormat="1">
      <c r="B1214" s="10"/>
      <c r="C1214" s="10">
        <v>18</v>
      </c>
      <c r="D1214" s="305"/>
      <c r="E1214" s="305"/>
      <c r="F1214" s="305"/>
      <c r="G1214" s="305"/>
      <c r="H1214" s="305"/>
      <c r="I1214" s="305"/>
      <c r="J1214" s="84"/>
      <c r="K1214" s="592"/>
      <c r="L1214" s="31"/>
      <c r="M1214" s="31"/>
      <c r="N1214" s="31"/>
      <c r="O1214" s="31"/>
      <c r="P1214" s="31"/>
      <c r="Q1214" s="31"/>
      <c r="R1214" s="31"/>
      <c r="S1214" s="31"/>
      <c r="T1214" s="31"/>
      <c r="U1214" s="31"/>
      <c r="V1214" s="31"/>
    </row>
    <row r="1215" spans="2:22" s="27" customFormat="1">
      <c r="B1215" s="10"/>
      <c r="C1215" s="10">
        <v>19</v>
      </c>
      <c r="D1215" s="305"/>
      <c r="E1215" s="305"/>
      <c r="F1215" s="305"/>
      <c r="G1215" s="305"/>
      <c r="H1215" s="305"/>
      <c r="I1215" s="305"/>
      <c r="J1215" s="76"/>
      <c r="K1215" s="593"/>
      <c r="L1215" s="31"/>
      <c r="M1215" s="31"/>
      <c r="N1215" s="31"/>
      <c r="O1215" s="31"/>
      <c r="P1215" s="31"/>
      <c r="Q1215" s="31"/>
      <c r="R1215" s="31"/>
      <c r="S1215" s="31"/>
      <c r="T1215" s="31"/>
      <c r="U1215" s="31"/>
      <c r="V1215" s="31"/>
    </row>
    <row r="1216" spans="2:22" s="27" customFormat="1">
      <c r="B1216" s="10"/>
      <c r="C1216" s="10">
        <v>20</v>
      </c>
      <c r="D1216" s="305"/>
      <c r="E1216" s="305"/>
      <c r="F1216" s="305"/>
      <c r="G1216" s="305"/>
      <c r="H1216" s="305"/>
      <c r="I1216" s="305"/>
      <c r="J1216" s="76"/>
      <c r="K1216" s="592"/>
      <c r="L1216" s="31"/>
      <c r="M1216" s="31"/>
      <c r="N1216" s="31"/>
      <c r="O1216" s="31"/>
      <c r="P1216" s="31"/>
      <c r="Q1216" s="31"/>
      <c r="R1216" s="31"/>
      <c r="S1216" s="31"/>
      <c r="T1216" s="31"/>
      <c r="U1216" s="31"/>
      <c r="V1216" s="31"/>
    </row>
    <row r="1217" spans="2:34" s="27" customFormat="1">
      <c r="B1217" s="10"/>
      <c r="C1217" s="10">
        <v>21</v>
      </c>
      <c r="D1217" s="305"/>
      <c r="E1217" s="305"/>
      <c r="F1217" s="305"/>
      <c r="G1217" s="305"/>
      <c r="H1217" s="305"/>
      <c r="I1217" s="305"/>
      <c r="J1217" s="84"/>
      <c r="K1217" s="592"/>
      <c r="L1217" s="31"/>
      <c r="M1217" s="31"/>
      <c r="N1217" s="31"/>
      <c r="O1217" s="31"/>
      <c r="P1217" s="31"/>
      <c r="Q1217" s="31"/>
      <c r="R1217" s="31"/>
      <c r="S1217" s="31"/>
      <c r="T1217" s="31"/>
      <c r="U1217" s="31"/>
      <c r="V1217" s="31"/>
    </row>
    <row r="1218" spans="2:34" s="27" customFormat="1">
      <c r="B1218" s="10"/>
      <c r="C1218" s="10">
        <v>22</v>
      </c>
      <c r="D1218" s="305"/>
      <c r="E1218" s="305"/>
      <c r="F1218" s="305"/>
      <c r="G1218" s="305"/>
      <c r="H1218" s="305"/>
      <c r="I1218" s="305"/>
      <c r="J1218" s="594"/>
      <c r="K1218" s="592"/>
      <c r="L1218" s="31"/>
      <c r="M1218" s="31"/>
      <c r="N1218" s="31"/>
      <c r="O1218" s="31"/>
      <c r="P1218" s="31"/>
      <c r="Q1218" s="31"/>
      <c r="R1218" s="31"/>
      <c r="S1218" s="31"/>
      <c r="T1218" s="31"/>
      <c r="U1218" s="31"/>
      <c r="V1218" s="31"/>
    </row>
    <row r="1219" spans="2:34" s="27" customFormat="1">
      <c r="B1219" s="10">
        <v>56</v>
      </c>
      <c r="C1219" s="10">
        <v>1</v>
      </c>
      <c r="D1219" s="305"/>
      <c r="E1219" s="305"/>
      <c r="F1219" s="305"/>
      <c r="G1219" s="305"/>
      <c r="H1219" s="305"/>
      <c r="I1219" s="305"/>
      <c r="J1219" s="76"/>
      <c r="K1219" s="588"/>
      <c r="L1219" s="31"/>
      <c r="M1219" s="31"/>
      <c r="N1219" s="31"/>
      <c r="O1219" s="31"/>
      <c r="P1219" s="31"/>
      <c r="Q1219" s="31"/>
      <c r="R1219" s="31"/>
      <c r="S1219" s="31"/>
      <c r="T1219" s="31"/>
      <c r="U1219" s="31"/>
      <c r="V1219" s="31"/>
    </row>
    <row r="1220" spans="2:34" s="27" customFormat="1">
      <c r="B1220" s="10"/>
      <c r="C1220" s="10">
        <v>2</v>
      </c>
      <c r="D1220" s="305"/>
      <c r="E1220" s="305"/>
      <c r="F1220" s="305"/>
      <c r="G1220" s="305"/>
      <c r="H1220" s="305"/>
      <c r="I1220" s="305"/>
      <c r="J1220" s="76"/>
      <c r="K1220" s="588"/>
      <c r="L1220" s="31"/>
      <c r="M1220" s="31"/>
      <c r="N1220" s="31"/>
      <c r="O1220" s="31"/>
      <c r="P1220" s="31"/>
      <c r="Q1220" s="31"/>
      <c r="R1220" s="31"/>
      <c r="S1220" s="31"/>
      <c r="T1220" s="31"/>
      <c r="U1220" s="31"/>
      <c r="V1220" s="31"/>
    </row>
    <row r="1221" spans="2:34" s="27" customFormat="1">
      <c r="B1221" s="10"/>
      <c r="C1221" s="10">
        <v>3</v>
      </c>
      <c r="D1221" s="305"/>
      <c r="E1221" s="305"/>
      <c r="F1221" s="305"/>
      <c r="G1221" s="305"/>
      <c r="H1221" s="305"/>
      <c r="I1221" s="305"/>
      <c r="J1221" s="76"/>
      <c r="K1221" s="588"/>
      <c r="L1221" s="31"/>
      <c r="M1221" s="31"/>
      <c r="N1221" s="31"/>
      <c r="O1221" s="31"/>
      <c r="P1221" s="31"/>
      <c r="Q1221" s="31"/>
      <c r="R1221" s="31"/>
      <c r="S1221" s="31"/>
      <c r="T1221" s="31"/>
      <c r="U1221" s="31"/>
      <c r="V1221" s="31"/>
    </row>
    <row r="1222" spans="2:34">
      <c r="B1222" s="10"/>
      <c r="C1222" s="10">
        <v>4</v>
      </c>
      <c r="D1222" s="305"/>
      <c r="E1222" s="305"/>
      <c r="F1222" s="305"/>
      <c r="G1222" s="305"/>
      <c r="H1222" s="305"/>
      <c r="J1222" s="76"/>
      <c r="K1222" s="169"/>
      <c r="L1222" s="305"/>
      <c r="M1222" s="305"/>
      <c r="N1222" s="305"/>
      <c r="W1222" s="306"/>
      <c r="X1222" s="306"/>
      <c r="Y1222" s="306"/>
      <c r="Z1222" s="306"/>
      <c r="AA1222" s="306"/>
      <c r="AB1222" s="306"/>
      <c r="AC1222" s="306"/>
      <c r="AD1222" s="306"/>
      <c r="AE1222" s="306"/>
      <c r="AF1222" s="306"/>
      <c r="AG1222" s="306"/>
      <c r="AH1222" s="306"/>
    </row>
    <row r="1223" spans="2:34" s="27" customFormat="1">
      <c r="B1223" s="10"/>
      <c r="C1223" s="10">
        <v>5</v>
      </c>
      <c r="D1223" s="305"/>
      <c r="E1223" s="305"/>
      <c r="F1223" s="305"/>
      <c r="G1223" s="305"/>
      <c r="H1223" s="305"/>
      <c r="I1223" s="305"/>
      <c r="J1223" s="84"/>
      <c r="K1223" s="592"/>
      <c r="L1223" s="31"/>
      <c r="M1223" s="31"/>
      <c r="N1223" s="31"/>
      <c r="O1223" s="31"/>
      <c r="P1223" s="31"/>
      <c r="Q1223" s="31"/>
      <c r="R1223" s="31"/>
      <c r="S1223" s="31"/>
      <c r="T1223" s="31"/>
      <c r="U1223" s="31"/>
      <c r="V1223" s="31"/>
    </row>
    <row r="1224" spans="2:34" s="27" customFormat="1">
      <c r="B1224" s="10"/>
      <c r="C1224" s="10">
        <v>6</v>
      </c>
      <c r="D1224" s="305"/>
      <c r="E1224" s="305"/>
      <c r="F1224" s="305"/>
      <c r="G1224" s="305"/>
      <c r="H1224" s="305"/>
      <c r="I1224" s="305"/>
      <c r="J1224" s="84"/>
      <c r="K1224" s="592"/>
      <c r="L1224" s="31"/>
      <c r="M1224" s="31"/>
      <c r="N1224" s="31"/>
      <c r="O1224" s="31"/>
      <c r="P1224" s="31"/>
      <c r="Q1224" s="31"/>
      <c r="R1224" s="31"/>
      <c r="S1224" s="31"/>
      <c r="T1224" s="31"/>
      <c r="U1224" s="31"/>
      <c r="V1224" s="31"/>
    </row>
    <row r="1225" spans="2:34" s="27" customFormat="1">
      <c r="B1225" s="10"/>
      <c r="C1225" s="10">
        <v>7</v>
      </c>
      <c r="D1225" s="305"/>
      <c r="E1225" s="305"/>
      <c r="F1225" s="305"/>
      <c r="G1225" s="305"/>
      <c r="H1225" s="305"/>
      <c r="I1225" s="305"/>
      <c r="J1225" s="76"/>
      <c r="K1225" s="593"/>
      <c r="L1225" s="31"/>
      <c r="M1225" s="31"/>
      <c r="N1225" s="31"/>
      <c r="O1225" s="31"/>
      <c r="P1225" s="31"/>
      <c r="Q1225" s="31"/>
      <c r="R1225" s="31"/>
      <c r="S1225" s="31"/>
      <c r="T1225" s="31"/>
      <c r="U1225" s="31"/>
      <c r="V1225" s="31"/>
    </row>
    <row r="1226" spans="2:34" s="27" customFormat="1">
      <c r="B1226" s="10"/>
      <c r="C1226" s="10">
        <v>8</v>
      </c>
      <c r="D1226" s="305"/>
      <c r="E1226" s="305"/>
      <c r="F1226" s="305"/>
      <c r="G1226" s="305"/>
      <c r="H1226" s="305"/>
      <c r="I1226" s="305"/>
      <c r="J1226" s="76"/>
      <c r="K1226" s="592"/>
      <c r="L1226" s="31"/>
      <c r="M1226" s="31"/>
      <c r="N1226" s="31"/>
      <c r="O1226" s="31"/>
      <c r="P1226" s="31"/>
      <c r="Q1226" s="31"/>
      <c r="R1226" s="31"/>
      <c r="S1226" s="31"/>
      <c r="T1226" s="31"/>
      <c r="U1226" s="31"/>
      <c r="V1226" s="31"/>
    </row>
    <row r="1227" spans="2:34" s="27" customFormat="1">
      <c r="B1227" s="10"/>
      <c r="C1227" s="10">
        <v>9</v>
      </c>
      <c r="D1227" s="305"/>
      <c r="E1227" s="305"/>
      <c r="F1227" s="305"/>
      <c r="G1227" s="305"/>
      <c r="H1227" s="305"/>
      <c r="I1227" s="305"/>
      <c r="J1227" s="84"/>
      <c r="K1227" s="592"/>
      <c r="L1227" s="31"/>
      <c r="M1227" s="31"/>
      <c r="N1227" s="31"/>
      <c r="O1227" s="31"/>
      <c r="P1227" s="31"/>
      <c r="Q1227" s="31"/>
      <c r="R1227" s="31"/>
      <c r="S1227" s="31"/>
      <c r="T1227" s="31"/>
      <c r="U1227" s="31"/>
      <c r="V1227" s="31"/>
    </row>
    <row r="1228" spans="2:34" s="27" customFormat="1">
      <c r="B1228" s="10"/>
      <c r="C1228" s="10">
        <v>10</v>
      </c>
      <c r="D1228" s="305"/>
      <c r="E1228" s="305"/>
      <c r="F1228" s="305"/>
      <c r="G1228" s="305"/>
      <c r="H1228" s="305"/>
      <c r="I1228" s="305"/>
      <c r="J1228" s="84"/>
      <c r="K1228" s="592"/>
      <c r="L1228" s="31"/>
      <c r="M1228" s="31"/>
      <c r="N1228" s="31"/>
      <c r="O1228" s="31"/>
      <c r="P1228" s="31"/>
      <c r="Q1228" s="31"/>
      <c r="R1228" s="31"/>
      <c r="S1228" s="31"/>
      <c r="T1228" s="31"/>
      <c r="U1228" s="31"/>
      <c r="V1228" s="31"/>
    </row>
    <row r="1229" spans="2:34" s="27" customFormat="1">
      <c r="B1229" s="10"/>
      <c r="C1229" s="10">
        <v>11</v>
      </c>
      <c r="D1229" s="305"/>
      <c r="E1229" s="305"/>
      <c r="F1229" s="305"/>
      <c r="G1229" s="305"/>
      <c r="H1229" s="305"/>
      <c r="I1229" s="305"/>
      <c r="J1229" s="76"/>
      <c r="K1229" s="593"/>
      <c r="L1229" s="31"/>
      <c r="M1229" s="31"/>
      <c r="N1229" s="31"/>
      <c r="O1229" s="31"/>
      <c r="P1229" s="31"/>
      <c r="Q1229" s="31"/>
      <c r="R1229" s="31"/>
      <c r="S1229" s="31"/>
      <c r="T1229" s="31"/>
      <c r="U1229" s="31"/>
      <c r="V1229" s="31"/>
    </row>
    <row r="1230" spans="2:34" s="27" customFormat="1">
      <c r="B1230" s="10"/>
      <c r="C1230" s="10">
        <v>12</v>
      </c>
      <c r="D1230" s="305"/>
      <c r="E1230" s="305"/>
      <c r="F1230" s="305"/>
      <c r="G1230" s="305"/>
      <c r="H1230" s="305"/>
      <c r="I1230" s="305"/>
      <c r="J1230" s="76"/>
      <c r="K1230" s="592"/>
      <c r="L1230" s="31"/>
      <c r="M1230" s="31"/>
      <c r="N1230" s="31"/>
      <c r="O1230" s="31"/>
      <c r="P1230" s="31"/>
      <c r="Q1230" s="31"/>
      <c r="R1230" s="31"/>
      <c r="S1230" s="31"/>
      <c r="T1230" s="31"/>
      <c r="U1230" s="31"/>
      <c r="V1230" s="31"/>
    </row>
    <row r="1231" spans="2:34" s="27" customFormat="1">
      <c r="B1231" s="10"/>
      <c r="C1231" s="10">
        <v>13</v>
      </c>
      <c r="D1231" s="305"/>
      <c r="E1231" s="305"/>
      <c r="F1231" s="305"/>
      <c r="G1231" s="305"/>
      <c r="H1231" s="305"/>
      <c r="I1231" s="305"/>
      <c r="J1231" s="84"/>
      <c r="K1231" s="592"/>
      <c r="L1231" s="31"/>
      <c r="M1231" s="31"/>
      <c r="N1231" s="31"/>
      <c r="O1231" s="31"/>
      <c r="P1231" s="31"/>
      <c r="Q1231" s="31"/>
      <c r="R1231" s="31"/>
      <c r="S1231" s="31"/>
      <c r="T1231" s="31"/>
      <c r="U1231" s="31"/>
      <c r="V1231" s="31"/>
    </row>
    <row r="1232" spans="2:34" s="27" customFormat="1">
      <c r="B1232" s="10"/>
      <c r="C1232" s="10">
        <v>14</v>
      </c>
      <c r="D1232" s="305"/>
      <c r="E1232" s="305"/>
      <c r="F1232" s="305"/>
      <c r="G1232" s="305"/>
      <c r="H1232" s="305"/>
      <c r="I1232" s="305"/>
      <c r="J1232" s="84"/>
      <c r="K1232" s="592"/>
      <c r="L1232" s="31"/>
      <c r="M1232" s="31"/>
      <c r="N1232" s="31"/>
      <c r="O1232" s="31"/>
      <c r="P1232" s="31"/>
      <c r="Q1232" s="31"/>
      <c r="R1232" s="31"/>
      <c r="S1232" s="31"/>
      <c r="T1232" s="31"/>
      <c r="U1232" s="31"/>
      <c r="V1232" s="31"/>
    </row>
    <row r="1233" spans="2:34" s="27" customFormat="1">
      <c r="B1233" s="10"/>
      <c r="C1233" s="10">
        <v>15</v>
      </c>
      <c r="D1233" s="305"/>
      <c r="E1233" s="305"/>
      <c r="F1233" s="305"/>
      <c r="G1233" s="305"/>
      <c r="H1233" s="305"/>
      <c r="I1233" s="305"/>
      <c r="J1233" s="76"/>
      <c r="K1233" s="593"/>
      <c r="L1233" s="31"/>
      <c r="M1233" s="31"/>
      <c r="N1233" s="31"/>
      <c r="O1233" s="31"/>
      <c r="P1233" s="31"/>
      <c r="Q1233" s="31"/>
      <c r="R1233" s="31"/>
      <c r="S1233" s="31"/>
      <c r="T1233" s="31"/>
      <c r="U1233" s="31"/>
      <c r="V1233" s="31"/>
    </row>
    <row r="1234" spans="2:34" s="27" customFormat="1">
      <c r="B1234" s="10"/>
      <c r="C1234" s="10">
        <v>16</v>
      </c>
      <c r="D1234" s="305"/>
      <c r="E1234" s="305"/>
      <c r="F1234" s="305"/>
      <c r="G1234" s="305"/>
      <c r="H1234" s="305"/>
      <c r="I1234" s="305"/>
      <c r="J1234" s="76"/>
      <c r="K1234" s="592"/>
      <c r="L1234" s="31"/>
      <c r="M1234" s="31"/>
      <c r="N1234" s="31"/>
      <c r="O1234" s="31"/>
      <c r="P1234" s="31"/>
      <c r="Q1234" s="31"/>
      <c r="R1234" s="31"/>
      <c r="S1234" s="31"/>
      <c r="T1234" s="31"/>
      <c r="U1234" s="31"/>
      <c r="V1234" s="31"/>
    </row>
    <row r="1235" spans="2:34" s="27" customFormat="1">
      <c r="B1235" s="10"/>
      <c r="C1235" s="10">
        <v>17</v>
      </c>
      <c r="D1235" s="305"/>
      <c r="E1235" s="305"/>
      <c r="F1235" s="305"/>
      <c r="G1235" s="305"/>
      <c r="H1235" s="305"/>
      <c r="I1235" s="305"/>
      <c r="J1235" s="84"/>
      <c r="K1235" s="592"/>
      <c r="L1235" s="31"/>
      <c r="M1235" s="31"/>
      <c r="N1235" s="31"/>
      <c r="O1235" s="31"/>
      <c r="P1235" s="31"/>
      <c r="Q1235" s="31"/>
      <c r="R1235" s="31"/>
      <c r="S1235" s="31"/>
      <c r="T1235" s="31"/>
      <c r="U1235" s="31"/>
      <c r="V1235" s="31"/>
    </row>
    <row r="1236" spans="2:34" s="27" customFormat="1">
      <c r="B1236" s="10"/>
      <c r="C1236" s="10">
        <v>18</v>
      </c>
      <c r="D1236" s="305"/>
      <c r="E1236" s="305"/>
      <c r="F1236" s="305"/>
      <c r="G1236" s="305"/>
      <c r="H1236" s="305"/>
      <c r="I1236" s="305"/>
      <c r="J1236" s="84"/>
      <c r="K1236" s="592"/>
      <c r="L1236" s="31"/>
      <c r="M1236" s="31"/>
      <c r="N1236" s="31"/>
      <c r="O1236" s="31"/>
      <c r="P1236" s="31"/>
      <c r="Q1236" s="31"/>
      <c r="R1236" s="31"/>
      <c r="S1236" s="31"/>
      <c r="T1236" s="31"/>
      <c r="U1236" s="31"/>
      <c r="V1236" s="31"/>
    </row>
    <row r="1237" spans="2:34" s="27" customFormat="1">
      <c r="B1237" s="10"/>
      <c r="C1237" s="10">
        <v>19</v>
      </c>
      <c r="D1237" s="305"/>
      <c r="E1237" s="305"/>
      <c r="F1237" s="305"/>
      <c r="G1237" s="305"/>
      <c r="H1237" s="305"/>
      <c r="I1237" s="305"/>
      <c r="J1237" s="76"/>
      <c r="K1237" s="593"/>
      <c r="L1237" s="31"/>
      <c r="M1237" s="31"/>
      <c r="N1237" s="31"/>
      <c r="O1237" s="31"/>
      <c r="P1237" s="31"/>
      <c r="Q1237" s="31"/>
      <c r="R1237" s="31"/>
      <c r="S1237" s="31"/>
      <c r="T1237" s="31"/>
      <c r="U1237" s="31"/>
      <c r="V1237" s="31"/>
    </row>
    <row r="1238" spans="2:34" s="27" customFormat="1">
      <c r="B1238" s="10"/>
      <c r="C1238" s="10">
        <v>20</v>
      </c>
      <c r="D1238" s="305"/>
      <c r="E1238" s="305"/>
      <c r="F1238" s="305"/>
      <c r="G1238" s="305"/>
      <c r="H1238" s="305"/>
      <c r="I1238" s="305"/>
      <c r="J1238" s="76"/>
      <c r="K1238" s="592"/>
      <c r="L1238" s="31"/>
      <c r="M1238" s="31"/>
      <c r="N1238" s="31"/>
      <c r="O1238" s="31"/>
      <c r="P1238" s="31"/>
      <c r="Q1238" s="31"/>
      <c r="R1238" s="31"/>
      <c r="S1238" s="31"/>
      <c r="T1238" s="31"/>
      <c r="U1238" s="31"/>
      <c r="V1238" s="31"/>
    </row>
    <row r="1239" spans="2:34" s="27" customFormat="1">
      <c r="B1239" s="10"/>
      <c r="C1239" s="10">
        <v>21</v>
      </c>
      <c r="D1239" s="305"/>
      <c r="E1239" s="305"/>
      <c r="F1239" s="305"/>
      <c r="G1239" s="305"/>
      <c r="H1239" s="305"/>
      <c r="I1239" s="305"/>
      <c r="J1239" s="84"/>
      <c r="K1239" s="592"/>
      <c r="L1239" s="31"/>
      <c r="M1239" s="31"/>
      <c r="N1239" s="31"/>
      <c r="O1239" s="31"/>
      <c r="P1239" s="31"/>
      <c r="Q1239" s="31"/>
      <c r="R1239" s="31"/>
      <c r="S1239" s="31"/>
      <c r="T1239" s="31"/>
      <c r="U1239" s="31"/>
      <c r="V1239" s="31"/>
    </row>
    <row r="1240" spans="2:34" s="27" customFormat="1">
      <c r="B1240" s="10"/>
      <c r="C1240" s="10">
        <v>22</v>
      </c>
      <c r="D1240" s="305"/>
      <c r="E1240" s="305"/>
      <c r="F1240" s="305"/>
      <c r="G1240" s="305"/>
      <c r="H1240" s="305"/>
      <c r="I1240" s="305"/>
      <c r="J1240" s="594"/>
      <c r="K1240" s="592"/>
      <c r="L1240" s="31"/>
      <c r="M1240" s="31"/>
      <c r="N1240" s="31"/>
      <c r="O1240" s="31"/>
      <c r="P1240" s="31"/>
      <c r="Q1240" s="31"/>
      <c r="R1240" s="31"/>
      <c r="S1240" s="31"/>
      <c r="T1240" s="31"/>
      <c r="U1240" s="31"/>
      <c r="V1240" s="31"/>
    </row>
    <row r="1241" spans="2:34" s="27" customFormat="1">
      <c r="B1241" s="10">
        <v>57</v>
      </c>
      <c r="C1241" s="10">
        <v>1</v>
      </c>
      <c r="D1241" s="305"/>
      <c r="E1241" s="305"/>
      <c r="F1241" s="305"/>
      <c r="G1241" s="305"/>
      <c r="H1241" s="305"/>
      <c r="I1241" s="305"/>
      <c r="J1241" s="76"/>
      <c r="K1241" s="588"/>
      <c r="L1241" s="31"/>
      <c r="M1241" s="31"/>
      <c r="N1241" s="31"/>
      <c r="O1241" s="31"/>
      <c r="P1241" s="31"/>
      <c r="Q1241" s="31"/>
      <c r="R1241" s="31"/>
      <c r="S1241" s="31"/>
      <c r="T1241" s="31"/>
      <c r="U1241" s="31"/>
      <c r="V1241" s="31"/>
    </row>
    <row r="1242" spans="2:34" s="27" customFormat="1">
      <c r="B1242" s="10"/>
      <c r="C1242" s="10">
        <v>2</v>
      </c>
      <c r="D1242" s="305"/>
      <c r="E1242" s="305"/>
      <c r="F1242" s="305"/>
      <c r="G1242" s="305"/>
      <c r="H1242" s="305"/>
      <c r="I1242" s="305"/>
      <c r="J1242" s="76"/>
      <c r="K1242" s="588"/>
      <c r="L1242" s="31"/>
      <c r="M1242" s="31"/>
      <c r="N1242" s="31"/>
      <c r="O1242" s="31"/>
      <c r="P1242" s="31"/>
      <c r="Q1242" s="31"/>
      <c r="R1242" s="31"/>
      <c r="S1242" s="31"/>
      <c r="T1242" s="31"/>
      <c r="U1242" s="31"/>
      <c r="V1242" s="31"/>
    </row>
    <row r="1243" spans="2:34" s="27" customFormat="1">
      <c r="B1243" s="10"/>
      <c r="C1243" s="10">
        <v>3</v>
      </c>
      <c r="D1243" s="305"/>
      <c r="E1243" s="305"/>
      <c r="F1243" s="305"/>
      <c r="G1243" s="305"/>
      <c r="H1243" s="305"/>
      <c r="I1243" s="305"/>
      <c r="J1243" s="76"/>
      <c r="K1243" s="588"/>
      <c r="L1243" s="31"/>
      <c r="M1243" s="31"/>
      <c r="N1243" s="31"/>
      <c r="O1243" s="31"/>
      <c r="P1243" s="31"/>
      <c r="Q1243" s="31"/>
      <c r="R1243" s="31"/>
      <c r="S1243" s="31"/>
      <c r="T1243" s="31"/>
      <c r="U1243" s="31"/>
      <c r="V1243" s="31"/>
    </row>
    <row r="1244" spans="2:34">
      <c r="B1244" s="10"/>
      <c r="C1244" s="10">
        <v>4</v>
      </c>
      <c r="D1244" s="305"/>
      <c r="E1244" s="305"/>
      <c r="F1244" s="305"/>
      <c r="G1244" s="305"/>
      <c r="H1244" s="305"/>
      <c r="J1244" s="76"/>
      <c r="K1244" s="169"/>
      <c r="L1244" s="305"/>
      <c r="M1244" s="305"/>
      <c r="N1244" s="305"/>
      <c r="W1244" s="306"/>
      <c r="X1244" s="306"/>
      <c r="Y1244" s="306"/>
      <c r="Z1244" s="306"/>
      <c r="AA1244" s="306"/>
      <c r="AB1244" s="306"/>
      <c r="AC1244" s="306"/>
      <c r="AD1244" s="306"/>
      <c r="AE1244" s="306"/>
      <c r="AF1244" s="306"/>
      <c r="AG1244" s="306"/>
      <c r="AH1244" s="306"/>
    </row>
    <row r="1245" spans="2:34" s="27" customFormat="1">
      <c r="B1245" s="10"/>
      <c r="C1245" s="10">
        <v>5</v>
      </c>
      <c r="D1245" s="305"/>
      <c r="E1245" s="305"/>
      <c r="F1245" s="305"/>
      <c r="G1245" s="305"/>
      <c r="H1245" s="305"/>
      <c r="I1245" s="305"/>
      <c r="J1245" s="84"/>
      <c r="K1245" s="592"/>
      <c r="L1245" s="31"/>
      <c r="M1245" s="31"/>
      <c r="N1245" s="31"/>
      <c r="O1245" s="31"/>
      <c r="P1245" s="31"/>
      <c r="Q1245" s="31"/>
      <c r="R1245" s="31"/>
      <c r="S1245" s="31"/>
      <c r="T1245" s="31"/>
      <c r="U1245" s="31"/>
      <c r="V1245" s="31"/>
    </row>
    <row r="1246" spans="2:34" s="27" customFormat="1">
      <c r="B1246" s="10"/>
      <c r="C1246" s="10">
        <v>6</v>
      </c>
      <c r="D1246" s="305"/>
      <c r="E1246" s="305"/>
      <c r="F1246" s="305"/>
      <c r="G1246" s="305"/>
      <c r="H1246" s="305"/>
      <c r="I1246" s="305"/>
      <c r="J1246" s="84"/>
      <c r="K1246" s="592"/>
      <c r="L1246" s="31"/>
      <c r="M1246" s="31"/>
      <c r="N1246" s="31"/>
      <c r="O1246" s="31"/>
      <c r="P1246" s="31"/>
      <c r="Q1246" s="31"/>
      <c r="R1246" s="31"/>
      <c r="S1246" s="31"/>
      <c r="T1246" s="31"/>
      <c r="U1246" s="31"/>
      <c r="V1246" s="31"/>
    </row>
    <row r="1247" spans="2:34" s="27" customFormat="1">
      <c r="B1247" s="10"/>
      <c r="C1247" s="10">
        <v>7</v>
      </c>
      <c r="D1247" s="305"/>
      <c r="E1247" s="305"/>
      <c r="F1247" s="305"/>
      <c r="G1247" s="305"/>
      <c r="H1247" s="305"/>
      <c r="I1247" s="305"/>
      <c r="J1247" s="76"/>
      <c r="K1247" s="593"/>
      <c r="L1247" s="31"/>
      <c r="M1247" s="31"/>
      <c r="N1247" s="31"/>
      <c r="O1247" s="31"/>
      <c r="P1247" s="31"/>
      <c r="Q1247" s="31"/>
      <c r="R1247" s="31"/>
      <c r="S1247" s="31"/>
      <c r="T1247" s="31"/>
      <c r="U1247" s="31"/>
      <c r="V1247" s="31"/>
    </row>
    <row r="1248" spans="2:34" s="27" customFormat="1">
      <c r="B1248" s="10"/>
      <c r="C1248" s="10">
        <v>8</v>
      </c>
      <c r="D1248" s="305"/>
      <c r="E1248" s="305"/>
      <c r="F1248" s="305"/>
      <c r="G1248" s="305"/>
      <c r="H1248" s="305"/>
      <c r="I1248" s="305"/>
      <c r="J1248" s="76"/>
      <c r="K1248" s="592"/>
      <c r="L1248" s="31"/>
      <c r="M1248" s="31"/>
      <c r="N1248" s="31"/>
      <c r="O1248" s="31"/>
      <c r="P1248" s="31"/>
      <c r="Q1248" s="31"/>
      <c r="R1248" s="31"/>
      <c r="S1248" s="31"/>
      <c r="T1248" s="31"/>
      <c r="U1248" s="31"/>
      <c r="V1248" s="31"/>
    </row>
    <row r="1249" spans="2:22" s="27" customFormat="1">
      <c r="B1249" s="10"/>
      <c r="C1249" s="10">
        <v>9</v>
      </c>
      <c r="D1249" s="305"/>
      <c r="E1249" s="305"/>
      <c r="F1249" s="305"/>
      <c r="G1249" s="305"/>
      <c r="H1249" s="305"/>
      <c r="I1249" s="305"/>
      <c r="J1249" s="84"/>
      <c r="K1249" s="592"/>
      <c r="L1249" s="31"/>
      <c r="M1249" s="31"/>
      <c r="N1249" s="31"/>
      <c r="O1249" s="31"/>
      <c r="P1249" s="31"/>
      <c r="Q1249" s="31"/>
      <c r="R1249" s="31"/>
      <c r="S1249" s="31"/>
      <c r="T1249" s="31"/>
      <c r="U1249" s="31"/>
      <c r="V1249" s="31"/>
    </row>
    <row r="1250" spans="2:22" s="27" customFormat="1">
      <c r="B1250" s="10"/>
      <c r="C1250" s="10">
        <v>10</v>
      </c>
      <c r="D1250" s="305"/>
      <c r="E1250" s="305"/>
      <c r="F1250" s="305"/>
      <c r="G1250" s="305"/>
      <c r="H1250" s="305"/>
      <c r="I1250" s="305"/>
      <c r="J1250" s="84"/>
      <c r="K1250" s="592"/>
      <c r="L1250" s="31"/>
      <c r="M1250" s="31"/>
      <c r="N1250" s="31"/>
      <c r="O1250" s="31"/>
      <c r="P1250" s="31"/>
      <c r="Q1250" s="31"/>
      <c r="R1250" s="31"/>
      <c r="S1250" s="31"/>
      <c r="T1250" s="31"/>
      <c r="U1250" s="31"/>
      <c r="V1250" s="31"/>
    </row>
    <row r="1251" spans="2:22" s="27" customFormat="1">
      <c r="B1251" s="10"/>
      <c r="C1251" s="10">
        <v>11</v>
      </c>
      <c r="D1251" s="305"/>
      <c r="E1251" s="305"/>
      <c r="F1251" s="305"/>
      <c r="G1251" s="305"/>
      <c r="H1251" s="305"/>
      <c r="I1251" s="305"/>
      <c r="J1251" s="76"/>
      <c r="K1251" s="593"/>
      <c r="L1251" s="31"/>
      <c r="M1251" s="31"/>
      <c r="N1251" s="31"/>
      <c r="O1251" s="31"/>
      <c r="P1251" s="31"/>
      <c r="Q1251" s="31"/>
      <c r="R1251" s="31"/>
      <c r="S1251" s="31"/>
      <c r="T1251" s="31"/>
      <c r="U1251" s="31"/>
      <c r="V1251" s="31"/>
    </row>
    <row r="1252" spans="2:22" s="27" customFormat="1">
      <c r="B1252" s="10"/>
      <c r="C1252" s="10">
        <v>12</v>
      </c>
      <c r="D1252" s="305"/>
      <c r="E1252" s="305"/>
      <c r="F1252" s="305"/>
      <c r="G1252" s="305"/>
      <c r="H1252" s="305"/>
      <c r="I1252" s="305"/>
      <c r="J1252" s="76"/>
      <c r="K1252" s="592"/>
      <c r="L1252" s="31"/>
      <c r="M1252" s="31"/>
      <c r="N1252" s="31"/>
      <c r="O1252" s="31"/>
      <c r="P1252" s="31"/>
      <c r="Q1252" s="31"/>
      <c r="R1252" s="31"/>
      <c r="S1252" s="31"/>
      <c r="T1252" s="31"/>
      <c r="U1252" s="31"/>
      <c r="V1252" s="31"/>
    </row>
    <row r="1253" spans="2:22" s="27" customFormat="1">
      <c r="B1253" s="10"/>
      <c r="C1253" s="10">
        <v>13</v>
      </c>
      <c r="D1253" s="305"/>
      <c r="E1253" s="305"/>
      <c r="F1253" s="305"/>
      <c r="G1253" s="305"/>
      <c r="H1253" s="305"/>
      <c r="I1253" s="305"/>
      <c r="J1253" s="84"/>
      <c r="K1253" s="592"/>
      <c r="L1253" s="31"/>
      <c r="M1253" s="31"/>
      <c r="N1253" s="31"/>
      <c r="O1253" s="31"/>
      <c r="P1253" s="31"/>
      <c r="Q1253" s="31"/>
      <c r="R1253" s="31"/>
      <c r="S1253" s="31"/>
      <c r="T1253" s="31"/>
      <c r="U1253" s="31"/>
      <c r="V1253" s="31"/>
    </row>
    <row r="1254" spans="2:22" s="27" customFormat="1">
      <c r="B1254" s="10"/>
      <c r="C1254" s="10">
        <v>14</v>
      </c>
      <c r="D1254" s="305"/>
      <c r="E1254" s="305"/>
      <c r="F1254" s="305"/>
      <c r="G1254" s="305"/>
      <c r="H1254" s="305"/>
      <c r="I1254" s="305"/>
      <c r="J1254" s="84"/>
      <c r="K1254" s="592"/>
      <c r="L1254" s="31"/>
      <c r="M1254" s="31"/>
      <c r="N1254" s="31"/>
      <c r="O1254" s="31"/>
      <c r="P1254" s="31"/>
      <c r="Q1254" s="31"/>
      <c r="R1254" s="31"/>
      <c r="S1254" s="31"/>
      <c r="T1254" s="31"/>
      <c r="U1254" s="31"/>
      <c r="V1254" s="31"/>
    </row>
    <row r="1255" spans="2:22" s="27" customFormat="1">
      <c r="B1255" s="10"/>
      <c r="C1255" s="10">
        <v>15</v>
      </c>
      <c r="D1255" s="305"/>
      <c r="E1255" s="305"/>
      <c r="F1255" s="305"/>
      <c r="G1255" s="305"/>
      <c r="H1255" s="305"/>
      <c r="I1255" s="305"/>
      <c r="J1255" s="76"/>
      <c r="K1255" s="593"/>
      <c r="L1255" s="31"/>
      <c r="M1255" s="31"/>
      <c r="N1255" s="31"/>
      <c r="O1255" s="31"/>
      <c r="P1255" s="31"/>
      <c r="Q1255" s="31"/>
      <c r="R1255" s="31"/>
      <c r="S1255" s="31"/>
      <c r="T1255" s="31"/>
      <c r="U1255" s="31"/>
      <c r="V1255" s="31"/>
    </row>
    <row r="1256" spans="2:22" s="27" customFormat="1">
      <c r="B1256" s="10"/>
      <c r="C1256" s="10">
        <v>16</v>
      </c>
      <c r="D1256" s="305"/>
      <c r="E1256" s="305"/>
      <c r="F1256" s="305"/>
      <c r="G1256" s="305"/>
      <c r="H1256" s="305"/>
      <c r="I1256" s="305"/>
      <c r="J1256" s="76"/>
      <c r="K1256" s="592"/>
      <c r="L1256" s="31"/>
      <c r="M1256" s="31"/>
      <c r="N1256" s="31"/>
      <c r="O1256" s="31"/>
      <c r="P1256" s="31"/>
      <c r="Q1256" s="31"/>
      <c r="R1256" s="31"/>
      <c r="S1256" s="31"/>
      <c r="T1256" s="31"/>
      <c r="U1256" s="31"/>
      <c r="V1256" s="31"/>
    </row>
    <row r="1257" spans="2:22" s="27" customFormat="1">
      <c r="B1257" s="10"/>
      <c r="C1257" s="10">
        <v>17</v>
      </c>
      <c r="D1257" s="305"/>
      <c r="E1257" s="305"/>
      <c r="F1257" s="305"/>
      <c r="G1257" s="305"/>
      <c r="H1257" s="305"/>
      <c r="I1257" s="305"/>
      <c r="J1257" s="84"/>
      <c r="K1257" s="592"/>
      <c r="L1257" s="31"/>
      <c r="M1257" s="31"/>
      <c r="N1257" s="31"/>
      <c r="O1257" s="31"/>
      <c r="P1257" s="31"/>
      <c r="Q1257" s="31"/>
      <c r="R1257" s="31"/>
      <c r="S1257" s="31"/>
      <c r="T1257" s="31"/>
      <c r="U1257" s="31"/>
      <c r="V1257" s="31"/>
    </row>
    <row r="1258" spans="2:22" s="27" customFormat="1">
      <c r="B1258" s="10"/>
      <c r="C1258" s="10">
        <v>18</v>
      </c>
      <c r="D1258" s="305"/>
      <c r="E1258" s="305"/>
      <c r="F1258" s="305"/>
      <c r="G1258" s="305"/>
      <c r="H1258" s="305"/>
      <c r="I1258" s="305"/>
      <c r="J1258" s="84"/>
      <c r="K1258" s="592"/>
      <c r="L1258" s="31"/>
      <c r="M1258" s="31"/>
      <c r="N1258" s="31"/>
      <c r="O1258" s="31"/>
      <c r="P1258" s="31"/>
      <c r="Q1258" s="31"/>
      <c r="R1258" s="31"/>
      <c r="S1258" s="31"/>
      <c r="T1258" s="31"/>
      <c r="U1258" s="31"/>
      <c r="V1258" s="31"/>
    </row>
    <row r="1259" spans="2:22" s="27" customFormat="1">
      <c r="B1259" s="10"/>
      <c r="C1259" s="10">
        <v>19</v>
      </c>
      <c r="D1259" s="305"/>
      <c r="E1259" s="305"/>
      <c r="F1259" s="305"/>
      <c r="G1259" s="305"/>
      <c r="H1259" s="305"/>
      <c r="I1259" s="305"/>
      <c r="J1259" s="76"/>
      <c r="K1259" s="593"/>
      <c r="L1259" s="31"/>
      <c r="M1259" s="31"/>
      <c r="N1259" s="31"/>
      <c r="O1259" s="31"/>
      <c r="P1259" s="31"/>
      <c r="Q1259" s="31"/>
      <c r="R1259" s="31"/>
      <c r="S1259" s="31"/>
      <c r="T1259" s="31"/>
      <c r="U1259" s="31"/>
      <c r="V1259" s="31"/>
    </row>
    <row r="1260" spans="2:22" s="27" customFormat="1">
      <c r="B1260" s="10"/>
      <c r="C1260" s="10">
        <v>20</v>
      </c>
      <c r="D1260" s="305"/>
      <c r="E1260" s="305"/>
      <c r="F1260" s="305"/>
      <c r="G1260" s="305"/>
      <c r="H1260" s="305"/>
      <c r="I1260" s="305"/>
      <c r="J1260" s="76"/>
      <c r="K1260" s="592"/>
      <c r="L1260" s="31"/>
      <c r="M1260" s="31"/>
      <c r="N1260" s="31"/>
      <c r="O1260" s="31"/>
      <c r="P1260" s="31"/>
      <c r="Q1260" s="31"/>
      <c r="R1260" s="31"/>
      <c r="S1260" s="31"/>
      <c r="T1260" s="31"/>
      <c r="U1260" s="31"/>
      <c r="V1260" s="31"/>
    </row>
    <row r="1261" spans="2:22" s="27" customFormat="1">
      <c r="B1261" s="10"/>
      <c r="C1261" s="10">
        <v>21</v>
      </c>
      <c r="D1261" s="305"/>
      <c r="E1261" s="305"/>
      <c r="F1261" s="305"/>
      <c r="G1261" s="305"/>
      <c r="H1261" s="305"/>
      <c r="I1261" s="305"/>
      <c r="J1261" s="84"/>
      <c r="K1261" s="592"/>
      <c r="L1261" s="31"/>
      <c r="M1261" s="31"/>
      <c r="N1261" s="31"/>
      <c r="O1261" s="31"/>
      <c r="P1261" s="31"/>
      <c r="Q1261" s="31"/>
      <c r="R1261" s="31"/>
      <c r="S1261" s="31"/>
      <c r="T1261" s="31"/>
      <c r="U1261" s="31"/>
      <c r="V1261" s="31"/>
    </row>
    <row r="1262" spans="2:22" s="27" customFormat="1">
      <c r="B1262" s="10"/>
      <c r="C1262" s="10">
        <v>22</v>
      </c>
      <c r="D1262" s="305"/>
      <c r="E1262" s="305"/>
      <c r="F1262" s="305"/>
      <c r="G1262" s="305"/>
      <c r="H1262" s="305"/>
      <c r="I1262" s="305"/>
      <c r="J1262" s="594"/>
      <c r="K1262" s="592"/>
      <c r="L1262" s="31"/>
      <c r="M1262" s="31"/>
      <c r="N1262" s="31"/>
      <c r="O1262" s="31"/>
      <c r="P1262" s="31"/>
      <c r="Q1262" s="31"/>
      <c r="R1262" s="31"/>
      <c r="S1262" s="31"/>
      <c r="T1262" s="31"/>
      <c r="U1262" s="31"/>
      <c r="V1262" s="31"/>
    </row>
    <row r="1263" spans="2:22" s="27" customFormat="1">
      <c r="B1263" s="10">
        <v>58</v>
      </c>
      <c r="C1263" s="10">
        <v>1</v>
      </c>
      <c r="D1263" s="305"/>
      <c r="E1263" s="305"/>
      <c r="F1263" s="305"/>
      <c r="G1263" s="305"/>
      <c r="H1263" s="305"/>
      <c r="I1263" s="305"/>
      <c r="J1263" s="76"/>
      <c r="K1263" s="588"/>
      <c r="L1263" s="31"/>
      <c r="M1263" s="31"/>
      <c r="N1263" s="31"/>
      <c r="O1263" s="31"/>
      <c r="P1263" s="31"/>
      <c r="Q1263" s="31"/>
      <c r="R1263" s="31"/>
      <c r="S1263" s="31"/>
      <c r="T1263" s="31"/>
      <c r="U1263" s="31"/>
      <c r="V1263" s="31"/>
    </row>
    <row r="1264" spans="2:22" s="27" customFormat="1">
      <c r="B1264" s="10"/>
      <c r="C1264" s="10">
        <v>2</v>
      </c>
      <c r="D1264" s="305"/>
      <c r="E1264" s="305"/>
      <c r="F1264" s="305"/>
      <c r="G1264" s="305"/>
      <c r="H1264" s="305"/>
      <c r="I1264" s="305"/>
      <c r="J1264" s="76"/>
      <c r="K1264" s="588"/>
      <c r="L1264" s="31"/>
      <c r="M1264" s="31"/>
      <c r="N1264" s="31"/>
      <c r="O1264" s="31"/>
      <c r="P1264" s="31"/>
      <c r="Q1264" s="31"/>
      <c r="R1264" s="31"/>
      <c r="S1264" s="31"/>
      <c r="T1264" s="31"/>
      <c r="U1264" s="31"/>
      <c r="V1264" s="31"/>
    </row>
    <row r="1265" spans="2:34" s="27" customFormat="1">
      <c r="B1265" s="10"/>
      <c r="C1265" s="10">
        <v>3</v>
      </c>
      <c r="D1265" s="305"/>
      <c r="E1265" s="305"/>
      <c r="F1265" s="305"/>
      <c r="G1265" s="305"/>
      <c r="H1265" s="305"/>
      <c r="I1265" s="305"/>
      <c r="J1265" s="76"/>
      <c r="K1265" s="588"/>
      <c r="L1265" s="31"/>
      <c r="M1265" s="31"/>
      <c r="N1265" s="31"/>
      <c r="O1265" s="31"/>
      <c r="P1265" s="31"/>
      <c r="Q1265" s="31"/>
      <c r="R1265" s="31"/>
      <c r="S1265" s="31"/>
      <c r="T1265" s="31"/>
      <c r="U1265" s="31"/>
      <c r="V1265" s="31"/>
    </row>
    <row r="1266" spans="2:34">
      <c r="B1266" s="10"/>
      <c r="C1266" s="10">
        <v>4</v>
      </c>
      <c r="D1266" s="305"/>
      <c r="E1266" s="305"/>
      <c r="F1266" s="305"/>
      <c r="G1266" s="305"/>
      <c r="H1266" s="305"/>
      <c r="J1266" s="76"/>
      <c r="K1266" s="169"/>
      <c r="L1266" s="305"/>
      <c r="M1266" s="305"/>
      <c r="N1266" s="305"/>
      <c r="W1266" s="306"/>
      <c r="X1266" s="306"/>
      <c r="Y1266" s="306"/>
      <c r="Z1266" s="306"/>
      <c r="AA1266" s="306"/>
      <c r="AB1266" s="306"/>
      <c r="AC1266" s="306"/>
      <c r="AD1266" s="306"/>
      <c r="AE1266" s="306"/>
      <c r="AF1266" s="306"/>
      <c r="AG1266" s="306"/>
      <c r="AH1266" s="306"/>
    </row>
    <row r="1267" spans="2:34" s="27" customFormat="1">
      <c r="B1267" s="10"/>
      <c r="C1267" s="10">
        <v>5</v>
      </c>
      <c r="D1267" s="305"/>
      <c r="E1267" s="305"/>
      <c r="F1267" s="305"/>
      <c r="G1267" s="305"/>
      <c r="H1267" s="305"/>
      <c r="I1267" s="305"/>
      <c r="J1267" s="84"/>
      <c r="K1267" s="592"/>
      <c r="L1267" s="31"/>
      <c r="M1267" s="31"/>
      <c r="N1267" s="31"/>
      <c r="O1267" s="31"/>
      <c r="P1267" s="31"/>
      <c r="Q1267" s="31"/>
      <c r="R1267" s="31"/>
      <c r="S1267" s="31"/>
      <c r="T1267" s="31"/>
      <c r="U1267" s="31"/>
      <c r="V1267" s="31"/>
    </row>
    <row r="1268" spans="2:34" s="27" customFormat="1">
      <c r="B1268" s="10"/>
      <c r="C1268" s="10">
        <v>6</v>
      </c>
      <c r="D1268" s="305"/>
      <c r="E1268" s="305"/>
      <c r="F1268" s="305"/>
      <c r="G1268" s="305"/>
      <c r="H1268" s="305"/>
      <c r="I1268" s="305"/>
      <c r="J1268" s="84"/>
      <c r="K1268" s="592"/>
      <c r="L1268" s="31"/>
      <c r="M1268" s="31"/>
      <c r="N1268" s="31"/>
      <c r="O1268" s="31"/>
      <c r="P1268" s="31"/>
      <c r="Q1268" s="31"/>
      <c r="R1268" s="31"/>
      <c r="S1268" s="31"/>
      <c r="T1268" s="31"/>
      <c r="U1268" s="31"/>
      <c r="V1268" s="31"/>
    </row>
    <row r="1269" spans="2:34" s="27" customFormat="1">
      <c r="B1269" s="10"/>
      <c r="C1269" s="10">
        <v>7</v>
      </c>
      <c r="D1269" s="305"/>
      <c r="E1269" s="305"/>
      <c r="F1269" s="305"/>
      <c r="G1269" s="305"/>
      <c r="H1269" s="305"/>
      <c r="I1269" s="305"/>
      <c r="J1269" s="76"/>
      <c r="K1269" s="593"/>
      <c r="L1269" s="31"/>
      <c r="M1269" s="31"/>
      <c r="N1269" s="31"/>
      <c r="O1269" s="31"/>
      <c r="P1269" s="31"/>
      <c r="Q1269" s="31"/>
      <c r="R1269" s="31"/>
      <c r="S1269" s="31"/>
      <c r="T1269" s="31"/>
      <c r="U1269" s="31"/>
      <c r="V1269" s="31"/>
    </row>
    <row r="1270" spans="2:34" s="27" customFormat="1">
      <c r="B1270" s="10"/>
      <c r="C1270" s="10">
        <v>8</v>
      </c>
      <c r="D1270" s="305"/>
      <c r="E1270" s="305"/>
      <c r="F1270" s="305"/>
      <c r="G1270" s="305"/>
      <c r="H1270" s="305"/>
      <c r="I1270" s="305"/>
      <c r="J1270" s="76"/>
      <c r="K1270" s="592"/>
      <c r="L1270" s="31"/>
      <c r="M1270" s="31"/>
      <c r="N1270" s="31"/>
      <c r="O1270" s="31"/>
      <c r="P1270" s="31"/>
      <c r="Q1270" s="31"/>
      <c r="R1270" s="31"/>
      <c r="S1270" s="31"/>
      <c r="T1270" s="31"/>
      <c r="U1270" s="31"/>
      <c r="V1270" s="31"/>
    </row>
    <row r="1271" spans="2:34" s="27" customFormat="1">
      <c r="B1271" s="10"/>
      <c r="C1271" s="10">
        <v>9</v>
      </c>
      <c r="D1271" s="305"/>
      <c r="E1271" s="305"/>
      <c r="F1271" s="305"/>
      <c r="G1271" s="305"/>
      <c r="H1271" s="305"/>
      <c r="I1271" s="305"/>
      <c r="J1271" s="84"/>
      <c r="K1271" s="592"/>
      <c r="L1271" s="31"/>
      <c r="M1271" s="31"/>
      <c r="N1271" s="31"/>
      <c r="O1271" s="31"/>
      <c r="P1271" s="31"/>
      <c r="Q1271" s="31"/>
      <c r="R1271" s="31"/>
      <c r="S1271" s="31"/>
      <c r="T1271" s="31"/>
      <c r="U1271" s="31"/>
      <c r="V1271" s="31"/>
    </row>
    <row r="1272" spans="2:34" s="27" customFormat="1">
      <c r="B1272" s="10"/>
      <c r="C1272" s="10">
        <v>10</v>
      </c>
      <c r="D1272" s="305"/>
      <c r="E1272" s="305"/>
      <c r="F1272" s="305"/>
      <c r="G1272" s="305"/>
      <c r="H1272" s="305"/>
      <c r="I1272" s="305"/>
      <c r="J1272" s="84"/>
      <c r="K1272" s="592"/>
      <c r="L1272" s="31"/>
      <c r="M1272" s="31"/>
      <c r="N1272" s="31"/>
      <c r="O1272" s="31"/>
      <c r="P1272" s="31"/>
      <c r="Q1272" s="31"/>
      <c r="R1272" s="31"/>
      <c r="S1272" s="31"/>
      <c r="T1272" s="31"/>
      <c r="U1272" s="31"/>
      <c r="V1272" s="31"/>
    </row>
    <row r="1273" spans="2:34" s="27" customFormat="1">
      <c r="B1273" s="10"/>
      <c r="C1273" s="10">
        <v>11</v>
      </c>
      <c r="D1273" s="305"/>
      <c r="E1273" s="305"/>
      <c r="F1273" s="305"/>
      <c r="G1273" s="305"/>
      <c r="H1273" s="305"/>
      <c r="I1273" s="305"/>
      <c r="J1273" s="76"/>
      <c r="K1273" s="593"/>
      <c r="L1273" s="31"/>
      <c r="M1273" s="31"/>
      <c r="N1273" s="31"/>
      <c r="O1273" s="31"/>
      <c r="P1273" s="31"/>
      <c r="Q1273" s="31"/>
      <c r="R1273" s="31"/>
      <c r="S1273" s="31"/>
      <c r="T1273" s="31"/>
      <c r="U1273" s="31"/>
      <c r="V1273" s="31"/>
    </row>
    <row r="1274" spans="2:34" s="27" customFormat="1">
      <c r="B1274" s="10"/>
      <c r="C1274" s="10">
        <v>12</v>
      </c>
      <c r="D1274" s="305"/>
      <c r="E1274" s="305"/>
      <c r="F1274" s="305"/>
      <c r="G1274" s="305"/>
      <c r="H1274" s="305"/>
      <c r="I1274" s="305"/>
      <c r="J1274" s="76"/>
      <c r="K1274" s="592"/>
      <c r="L1274" s="31"/>
      <c r="M1274" s="31"/>
      <c r="N1274" s="31"/>
      <c r="O1274" s="31"/>
      <c r="P1274" s="31"/>
      <c r="Q1274" s="31"/>
      <c r="R1274" s="31"/>
      <c r="S1274" s="31"/>
      <c r="T1274" s="31"/>
      <c r="U1274" s="31"/>
      <c r="V1274" s="31"/>
    </row>
    <row r="1275" spans="2:34" s="27" customFormat="1">
      <c r="B1275" s="10"/>
      <c r="C1275" s="10">
        <v>13</v>
      </c>
      <c r="D1275" s="305"/>
      <c r="E1275" s="305"/>
      <c r="F1275" s="305"/>
      <c r="G1275" s="305"/>
      <c r="H1275" s="305"/>
      <c r="I1275" s="305"/>
      <c r="J1275" s="84"/>
      <c r="K1275" s="592"/>
      <c r="L1275" s="31"/>
      <c r="M1275" s="31"/>
      <c r="N1275" s="31"/>
      <c r="O1275" s="31"/>
      <c r="P1275" s="31"/>
      <c r="Q1275" s="31"/>
      <c r="R1275" s="31"/>
      <c r="S1275" s="31"/>
      <c r="T1275" s="31"/>
      <c r="U1275" s="31"/>
      <c r="V1275" s="31"/>
    </row>
    <row r="1276" spans="2:34" s="27" customFormat="1">
      <c r="B1276" s="10"/>
      <c r="C1276" s="10">
        <v>14</v>
      </c>
      <c r="D1276" s="305"/>
      <c r="E1276" s="305"/>
      <c r="F1276" s="305"/>
      <c r="G1276" s="305"/>
      <c r="H1276" s="305"/>
      <c r="I1276" s="305"/>
      <c r="J1276" s="84"/>
      <c r="K1276" s="592"/>
      <c r="L1276" s="31"/>
      <c r="M1276" s="31"/>
      <c r="N1276" s="31"/>
      <c r="O1276" s="31"/>
      <c r="P1276" s="31"/>
      <c r="Q1276" s="31"/>
      <c r="R1276" s="31"/>
      <c r="S1276" s="31"/>
      <c r="T1276" s="31"/>
      <c r="U1276" s="31"/>
      <c r="V1276" s="31"/>
    </row>
    <row r="1277" spans="2:34" s="27" customFormat="1">
      <c r="B1277" s="10"/>
      <c r="C1277" s="10">
        <v>15</v>
      </c>
      <c r="D1277" s="305"/>
      <c r="E1277" s="305"/>
      <c r="F1277" s="305"/>
      <c r="G1277" s="305"/>
      <c r="H1277" s="305"/>
      <c r="I1277" s="305"/>
      <c r="J1277" s="76"/>
      <c r="K1277" s="593"/>
      <c r="L1277" s="31"/>
      <c r="M1277" s="31"/>
      <c r="N1277" s="31"/>
      <c r="O1277" s="31"/>
      <c r="P1277" s="31"/>
      <c r="Q1277" s="31"/>
      <c r="R1277" s="31"/>
      <c r="S1277" s="31"/>
      <c r="T1277" s="31"/>
      <c r="U1277" s="31"/>
      <c r="V1277" s="31"/>
    </row>
    <row r="1278" spans="2:34" s="27" customFormat="1">
      <c r="B1278" s="10"/>
      <c r="C1278" s="10">
        <v>16</v>
      </c>
      <c r="D1278" s="305"/>
      <c r="E1278" s="305"/>
      <c r="F1278" s="305"/>
      <c r="G1278" s="305"/>
      <c r="H1278" s="305"/>
      <c r="I1278" s="305"/>
      <c r="J1278" s="76"/>
      <c r="K1278" s="592"/>
      <c r="L1278" s="31"/>
      <c r="M1278" s="31"/>
      <c r="N1278" s="31"/>
      <c r="O1278" s="31"/>
      <c r="P1278" s="31"/>
      <c r="Q1278" s="31"/>
      <c r="R1278" s="31"/>
      <c r="S1278" s="31"/>
      <c r="T1278" s="31"/>
      <c r="U1278" s="31"/>
      <c r="V1278" s="31"/>
    </row>
    <row r="1279" spans="2:34" s="27" customFormat="1">
      <c r="B1279" s="10"/>
      <c r="C1279" s="10">
        <v>17</v>
      </c>
      <c r="D1279" s="305"/>
      <c r="E1279" s="305"/>
      <c r="F1279" s="305"/>
      <c r="G1279" s="305"/>
      <c r="H1279" s="305"/>
      <c r="I1279" s="305"/>
      <c r="J1279" s="84"/>
      <c r="K1279" s="592"/>
      <c r="L1279" s="31"/>
      <c r="M1279" s="31"/>
      <c r="N1279" s="31"/>
      <c r="O1279" s="31"/>
      <c r="P1279" s="31"/>
      <c r="Q1279" s="31"/>
      <c r="R1279" s="31"/>
      <c r="S1279" s="31"/>
      <c r="T1279" s="31"/>
      <c r="U1279" s="31"/>
      <c r="V1279" s="31"/>
    </row>
    <row r="1280" spans="2:34" s="27" customFormat="1">
      <c r="B1280" s="10"/>
      <c r="C1280" s="10">
        <v>18</v>
      </c>
      <c r="D1280" s="305"/>
      <c r="E1280" s="305"/>
      <c r="F1280" s="305"/>
      <c r="G1280" s="305"/>
      <c r="H1280" s="305"/>
      <c r="I1280" s="305"/>
      <c r="J1280" s="84"/>
      <c r="K1280" s="592"/>
      <c r="L1280" s="31"/>
      <c r="M1280" s="31"/>
      <c r="N1280" s="31"/>
      <c r="O1280" s="31"/>
      <c r="P1280" s="31"/>
      <c r="Q1280" s="31"/>
      <c r="R1280" s="31"/>
      <c r="S1280" s="31"/>
      <c r="T1280" s="31"/>
      <c r="U1280" s="31"/>
      <c r="V1280" s="31"/>
    </row>
    <row r="1281" spans="2:34" s="27" customFormat="1">
      <c r="B1281" s="10"/>
      <c r="C1281" s="10">
        <v>19</v>
      </c>
      <c r="D1281" s="305"/>
      <c r="E1281" s="305"/>
      <c r="F1281" s="305"/>
      <c r="G1281" s="305"/>
      <c r="H1281" s="305"/>
      <c r="I1281" s="305"/>
      <c r="J1281" s="76"/>
      <c r="K1281" s="593"/>
      <c r="L1281" s="31"/>
      <c r="M1281" s="31"/>
      <c r="N1281" s="31"/>
      <c r="O1281" s="31"/>
      <c r="P1281" s="31"/>
      <c r="Q1281" s="31"/>
      <c r="R1281" s="31"/>
      <c r="S1281" s="31"/>
      <c r="T1281" s="31"/>
      <c r="U1281" s="31"/>
      <c r="V1281" s="31"/>
    </row>
    <row r="1282" spans="2:34" s="27" customFormat="1">
      <c r="B1282" s="10"/>
      <c r="C1282" s="10">
        <v>20</v>
      </c>
      <c r="D1282" s="305"/>
      <c r="E1282" s="305"/>
      <c r="F1282" s="305"/>
      <c r="G1282" s="305"/>
      <c r="H1282" s="305"/>
      <c r="I1282" s="305"/>
      <c r="J1282" s="76"/>
      <c r="K1282" s="592"/>
      <c r="L1282" s="31"/>
      <c r="M1282" s="31"/>
      <c r="N1282" s="31"/>
      <c r="O1282" s="31"/>
      <c r="P1282" s="31"/>
      <c r="Q1282" s="31"/>
      <c r="R1282" s="31"/>
      <c r="S1282" s="31"/>
      <c r="T1282" s="31"/>
      <c r="U1282" s="31"/>
      <c r="V1282" s="31"/>
    </row>
    <row r="1283" spans="2:34" s="27" customFormat="1">
      <c r="B1283" s="10"/>
      <c r="C1283" s="10">
        <v>21</v>
      </c>
      <c r="D1283" s="305"/>
      <c r="E1283" s="305"/>
      <c r="F1283" s="305"/>
      <c r="G1283" s="305"/>
      <c r="H1283" s="305"/>
      <c r="I1283" s="305"/>
      <c r="J1283" s="84"/>
      <c r="K1283" s="592"/>
      <c r="L1283" s="31"/>
      <c r="M1283" s="31"/>
      <c r="N1283" s="31"/>
      <c r="O1283" s="31"/>
      <c r="P1283" s="31"/>
      <c r="Q1283" s="31"/>
      <c r="R1283" s="31"/>
      <c r="S1283" s="31"/>
      <c r="T1283" s="31"/>
      <c r="U1283" s="31"/>
      <c r="V1283" s="31"/>
    </row>
    <row r="1284" spans="2:34" s="27" customFormat="1">
      <c r="B1284" s="10"/>
      <c r="C1284" s="10">
        <v>22</v>
      </c>
      <c r="D1284" s="305"/>
      <c r="E1284" s="305"/>
      <c r="F1284" s="305"/>
      <c r="G1284" s="305"/>
      <c r="H1284" s="305"/>
      <c r="I1284" s="305"/>
      <c r="J1284" s="594"/>
      <c r="K1284" s="592"/>
      <c r="L1284" s="31"/>
      <c r="M1284" s="31"/>
      <c r="N1284" s="31"/>
      <c r="O1284" s="31"/>
      <c r="P1284" s="31"/>
      <c r="Q1284" s="31"/>
      <c r="R1284" s="31"/>
      <c r="S1284" s="31"/>
      <c r="T1284" s="31"/>
      <c r="U1284" s="31"/>
      <c r="V1284" s="31"/>
    </row>
    <row r="1285" spans="2:34" s="27" customFormat="1">
      <c r="B1285" s="10">
        <v>59</v>
      </c>
      <c r="C1285" s="10">
        <v>1</v>
      </c>
      <c r="D1285" s="305"/>
      <c r="E1285" s="305"/>
      <c r="F1285" s="305"/>
      <c r="G1285" s="305"/>
      <c r="H1285" s="305"/>
      <c r="I1285" s="305"/>
      <c r="J1285" s="76"/>
      <c r="K1285" s="588"/>
      <c r="L1285" s="31"/>
      <c r="M1285" s="31"/>
      <c r="N1285" s="31"/>
      <c r="O1285" s="31"/>
      <c r="P1285" s="31"/>
      <c r="Q1285" s="31"/>
      <c r="R1285" s="31"/>
      <c r="S1285" s="31"/>
      <c r="T1285" s="31"/>
      <c r="U1285" s="31"/>
      <c r="V1285" s="31"/>
    </row>
    <row r="1286" spans="2:34" s="27" customFormat="1">
      <c r="B1286" s="10"/>
      <c r="C1286" s="10">
        <v>2</v>
      </c>
      <c r="D1286" s="305"/>
      <c r="E1286" s="305"/>
      <c r="F1286" s="305"/>
      <c r="G1286" s="305"/>
      <c r="H1286" s="305"/>
      <c r="I1286" s="305"/>
      <c r="J1286" s="76"/>
      <c r="K1286" s="588"/>
      <c r="L1286" s="31"/>
      <c r="M1286" s="31"/>
      <c r="N1286" s="31"/>
      <c r="O1286" s="31"/>
      <c r="P1286" s="31"/>
      <c r="Q1286" s="31"/>
      <c r="R1286" s="31"/>
      <c r="S1286" s="31"/>
      <c r="T1286" s="31"/>
      <c r="U1286" s="31"/>
      <c r="V1286" s="31"/>
    </row>
    <row r="1287" spans="2:34" s="27" customFormat="1">
      <c r="B1287" s="10"/>
      <c r="C1287" s="10">
        <v>3</v>
      </c>
      <c r="D1287" s="305"/>
      <c r="E1287" s="305"/>
      <c r="F1287" s="305"/>
      <c r="G1287" s="305"/>
      <c r="H1287" s="305"/>
      <c r="I1287" s="305"/>
      <c r="J1287" s="76"/>
      <c r="K1287" s="588"/>
      <c r="L1287" s="31"/>
      <c r="M1287" s="31"/>
      <c r="N1287" s="31"/>
      <c r="O1287" s="31"/>
      <c r="P1287" s="31"/>
      <c r="Q1287" s="31"/>
      <c r="R1287" s="31"/>
      <c r="S1287" s="31"/>
      <c r="T1287" s="31"/>
      <c r="U1287" s="31"/>
      <c r="V1287" s="31"/>
    </row>
    <row r="1288" spans="2:34">
      <c r="B1288" s="10"/>
      <c r="C1288" s="10">
        <v>4</v>
      </c>
      <c r="D1288" s="305"/>
      <c r="E1288" s="305"/>
      <c r="F1288" s="305"/>
      <c r="G1288" s="305"/>
      <c r="H1288" s="305"/>
      <c r="J1288" s="76"/>
      <c r="K1288" s="169"/>
      <c r="L1288" s="305"/>
      <c r="M1288" s="305"/>
      <c r="N1288" s="305"/>
      <c r="W1288" s="306"/>
      <c r="X1288" s="306"/>
      <c r="Y1288" s="306"/>
      <c r="Z1288" s="306"/>
      <c r="AA1288" s="306"/>
      <c r="AB1288" s="306"/>
      <c r="AC1288" s="306"/>
      <c r="AD1288" s="306"/>
      <c r="AE1288" s="306"/>
      <c r="AF1288" s="306"/>
      <c r="AG1288" s="306"/>
      <c r="AH1288" s="306"/>
    </row>
    <row r="1289" spans="2:34" s="27" customFormat="1">
      <c r="B1289" s="10"/>
      <c r="C1289" s="10">
        <v>5</v>
      </c>
      <c r="D1289" s="305"/>
      <c r="E1289" s="305"/>
      <c r="F1289" s="305"/>
      <c r="G1289" s="305"/>
      <c r="H1289" s="305"/>
      <c r="I1289" s="305"/>
      <c r="J1289" s="84"/>
      <c r="K1289" s="592"/>
      <c r="L1289" s="31"/>
      <c r="M1289" s="31"/>
      <c r="N1289" s="31"/>
      <c r="O1289" s="31"/>
      <c r="P1289" s="31"/>
      <c r="Q1289" s="31"/>
      <c r="R1289" s="31"/>
      <c r="S1289" s="31"/>
      <c r="T1289" s="31"/>
      <c r="U1289" s="31"/>
      <c r="V1289" s="31"/>
    </row>
    <row r="1290" spans="2:34" s="27" customFormat="1">
      <c r="B1290" s="10"/>
      <c r="C1290" s="10">
        <v>6</v>
      </c>
      <c r="D1290" s="305"/>
      <c r="E1290" s="305"/>
      <c r="F1290" s="305"/>
      <c r="G1290" s="305"/>
      <c r="H1290" s="305"/>
      <c r="I1290" s="305"/>
      <c r="J1290" s="84"/>
      <c r="K1290" s="592"/>
      <c r="L1290" s="31"/>
      <c r="M1290" s="31"/>
      <c r="N1290" s="31"/>
      <c r="O1290" s="31"/>
      <c r="P1290" s="31"/>
      <c r="Q1290" s="31"/>
      <c r="R1290" s="31"/>
      <c r="S1290" s="31"/>
      <c r="T1290" s="31"/>
      <c r="U1290" s="31"/>
      <c r="V1290" s="31"/>
    </row>
    <row r="1291" spans="2:34" s="27" customFormat="1">
      <c r="B1291" s="10"/>
      <c r="C1291" s="10">
        <v>7</v>
      </c>
      <c r="D1291" s="305"/>
      <c r="E1291" s="305"/>
      <c r="F1291" s="305"/>
      <c r="G1291" s="305"/>
      <c r="H1291" s="305"/>
      <c r="I1291" s="305"/>
      <c r="J1291" s="76"/>
      <c r="K1291" s="593"/>
      <c r="L1291" s="31"/>
      <c r="M1291" s="31"/>
      <c r="N1291" s="31"/>
      <c r="O1291" s="31"/>
      <c r="P1291" s="31"/>
      <c r="Q1291" s="31"/>
      <c r="R1291" s="31"/>
      <c r="S1291" s="31"/>
      <c r="T1291" s="31"/>
      <c r="U1291" s="31"/>
      <c r="V1291" s="31"/>
    </row>
    <row r="1292" spans="2:34" s="27" customFormat="1">
      <c r="B1292" s="10"/>
      <c r="C1292" s="10">
        <v>8</v>
      </c>
      <c r="D1292" s="305"/>
      <c r="E1292" s="305"/>
      <c r="F1292" s="305"/>
      <c r="G1292" s="305"/>
      <c r="H1292" s="305"/>
      <c r="I1292" s="305"/>
      <c r="J1292" s="76"/>
      <c r="K1292" s="592"/>
      <c r="L1292" s="31"/>
      <c r="M1292" s="31"/>
      <c r="N1292" s="31"/>
      <c r="O1292" s="31"/>
      <c r="P1292" s="31"/>
      <c r="Q1292" s="31"/>
      <c r="R1292" s="31"/>
      <c r="S1292" s="31"/>
      <c r="T1292" s="31"/>
      <c r="U1292" s="31"/>
      <c r="V1292" s="31"/>
    </row>
    <row r="1293" spans="2:34" s="27" customFormat="1">
      <c r="B1293" s="10"/>
      <c r="C1293" s="10">
        <v>9</v>
      </c>
      <c r="D1293" s="305"/>
      <c r="E1293" s="305"/>
      <c r="F1293" s="305"/>
      <c r="G1293" s="305"/>
      <c r="H1293" s="305"/>
      <c r="I1293" s="305"/>
      <c r="J1293" s="84"/>
      <c r="K1293" s="592"/>
      <c r="L1293" s="31"/>
      <c r="M1293" s="31"/>
      <c r="N1293" s="31"/>
      <c r="O1293" s="31"/>
      <c r="P1293" s="31"/>
      <c r="Q1293" s="31"/>
      <c r="R1293" s="31"/>
      <c r="S1293" s="31"/>
      <c r="T1293" s="31"/>
      <c r="U1293" s="31"/>
      <c r="V1293" s="31"/>
    </row>
    <row r="1294" spans="2:34" s="27" customFormat="1">
      <c r="B1294" s="10"/>
      <c r="C1294" s="10">
        <v>10</v>
      </c>
      <c r="D1294" s="305"/>
      <c r="E1294" s="305"/>
      <c r="F1294" s="305"/>
      <c r="G1294" s="305"/>
      <c r="H1294" s="305"/>
      <c r="I1294" s="305"/>
      <c r="J1294" s="84"/>
      <c r="K1294" s="592"/>
      <c r="L1294" s="31"/>
      <c r="M1294" s="31"/>
      <c r="N1294" s="31"/>
      <c r="O1294" s="31"/>
      <c r="P1294" s="31"/>
      <c r="Q1294" s="31"/>
      <c r="R1294" s="31"/>
      <c r="S1294" s="31"/>
      <c r="T1294" s="31"/>
      <c r="U1294" s="31"/>
      <c r="V1294" s="31"/>
    </row>
    <row r="1295" spans="2:34" s="27" customFormat="1">
      <c r="B1295" s="10"/>
      <c r="C1295" s="10">
        <v>11</v>
      </c>
      <c r="D1295" s="305"/>
      <c r="E1295" s="305"/>
      <c r="F1295" s="305"/>
      <c r="G1295" s="305"/>
      <c r="H1295" s="305"/>
      <c r="I1295" s="305"/>
      <c r="J1295" s="76"/>
      <c r="K1295" s="593"/>
      <c r="L1295" s="31"/>
      <c r="M1295" s="31"/>
      <c r="N1295" s="31"/>
      <c r="O1295" s="31"/>
      <c r="P1295" s="31"/>
      <c r="Q1295" s="31"/>
      <c r="R1295" s="31"/>
      <c r="S1295" s="31"/>
      <c r="T1295" s="31"/>
      <c r="U1295" s="31"/>
      <c r="V1295" s="31"/>
    </row>
    <row r="1296" spans="2:34" s="27" customFormat="1">
      <c r="B1296" s="10"/>
      <c r="C1296" s="10">
        <v>12</v>
      </c>
      <c r="D1296" s="305"/>
      <c r="E1296" s="305"/>
      <c r="F1296" s="305"/>
      <c r="G1296" s="305"/>
      <c r="H1296" s="305"/>
      <c r="I1296" s="305"/>
      <c r="J1296" s="76"/>
      <c r="K1296" s="592"/>
      <c r="L1296" s="31"/>
      <c r="M1296" s="31"/>
      <c r="N1296" s="31"/>
      <c r="O1296" s="31"/>
      <c r="P1296" s="31"/>
      <c r="Q1296" s="31"/>
      <c r="R1296" s="31"/>
      <c r="S1296" s="31"/>
      <c r="T1296" s="31"/>
      <c r="U1296" s="31"/>
      <c r="V1296" s="31"/>
    </row>
    <row r="1297" spans="2:34" s="27" customFormat="1">
      <c r="B1297" s="10"/>
      <c r="C1297" s="10">
        <v>13</v>
      </c>
      <c r="D1297" s="305"/>
      <c r="E1297" s="305"/>
      <c r="F1297" s="305"/>
      <c r="G1297" s="305"/>
      <c r="H1297" s="305"/>
      <c r="I1297" s="305"/>
      <c r="J1297" s="84"/>
      <c r="K1297" s="592"/>
      <c r="L1297" s="31"/>
      <c r="M1297" s="31"/>
      <c r="N1297" s="31"/>
      <c r="O1297" s="31"/>
      <c r="P1297" s="31"/>
      <c r="Q1297" s="31"/>
      <c r="R1297" s="31"/>
      <c r="S1297" s="31"/>
      <c r="T1297" s="31"/>
      <c r="U1297" s="31"/>
      <c r="V1297" s="31"/>
    </row>
    <row r="1298" spans="2:34" s="27" customFormat="1">
      <c r="B1298" s="10"/>
      <c r="C1298" s="10">
        <v>14</v>
      </c>
      <c r="D1298" s="305"/>
      <c r="E1298" s="305"/>
      <c r="F1298" s="305"/>
      <c r="G1298" s="305"/>
      <c r="H1298" s="305"/>
      <c r="I1298" s="305"/>
      <c r="J1298" s="84"/>
      <c r="K1298" s="592"/>
      <c r="L1298" s="31"/>
      <c r="M1298" s="31"/>
      <c r="N1298" s="31"/>
      <c r="O1298" s="31"/>
      <c r="P1298" s="31"/>
      <c r="Q1298" s="31"/>
      <c r="R1298" s="31"/>
      <c r="S1298" s="31"/>
      <c r="T1298" s="31"/>
      <c r="U1298" s="31"/>
      <c r="V1298" s="31"/>
    </row>
    <row r="1299" spans="2:34" s="27" customFormat="1">
      <c r="B1299" s="10"/>
      <c r="C1299" s="10">
        <v>15</v>
      </c>
      <c r="D1299" s="305"/>
      <c r="E1299" s="305"/>
      <c r="F1299" s="305"/>
      <c r="G1299" s="305"/>
      <c r="H1299" s="305"/>
      <c r="I1299" s="305"/>
      <c r="J1299" s="76"/>
      <c r="K1299" s="593"/>
      <c r="L1299" s="31"/>
      <c r="M1299" s="31"/>
      <c r="N1299" s="31"/>
      <c r="O1299" s="31"/>
      <c r="P1299" s="31"/>
      <c r="Q1299" s="31"/>
      <c r="R1299" s="31"/>
      <c r="S1299" s="31"/>
      <c r="T1299" s="31"/>
      <c r="U1299" s="31"/>
      <c r="V1299" s="31"/>
    </row>
    <row r="1300" spans="2:34" s="27" customFormat="1">
      <c r="B1300" s="10"/>
      <c r="C1300" s="10">
        <v>16</v>
      </c>
      <c r="D1300" s="305"/>
      <c r="E1300" s="305"/>
      <c r="F1300" s="305"/>
      <c r="G1300" s="305"/>
      <c r="H1300" s="305"/>
      <c r="I1300" s="305"/>
      <c r="J1300" s="76"/>
      <c r="K1300" s="592"/>
      <c r="L1300" s="31"/>
      <c r="M1300" s="31"/>
      <c r="N1300" s="31"/>
      <c r="O1300" s="31"/>
      <c r="P1300" s="31"/>
      <c r="Q1300" s="31"/>
      <c r="R1300" s="31"/>
      <c r="S1300" s="31"/>
      <c r="T1300" s="31"/>
      <c r="U1300" s="31"/>
      <c r="V1300" s="31"/>
    </row>
    <row r="1301" spans="2:34" s="27" customFormat="1">
      <c r="B1301" s="10"/>
      <c r="C1301" s="10">
        <v>17</v>
      </c>
      <c r="D1301" s="305"/>
      <c r="E1301" s="305"/>
      <c r="F1301" s="305"/>
      <c r="G1301" s="305"/>
      <c r="H1301" s="305"/>
      <c r="I1301" s="305"/>
      <c r="J1301" s="84"/>
      <c r="K1301" s="592"/>
      <c r="L1301" s="31"/>
      <c r="M1301" s="31"/>
      <c r="N1301" s="31"/>
      <c r="O1301" s="31"/>
      <c r="P1301" s="31"/>
      <c r="Q1301" s="31"/>
      <c r="R1301" s="31"/>
      <c r="S1301" s="31"/>
      <c r="T1301" s="31"/>
      <c r="U1301" s="31"/>
      <c r="V1301" s="31"/>
    </row>
    <row r="1302" spans="2:34" s="27" customFormat="1">
      <c r="B1302" s="10"/>
      <c r="C1302" s="10">
        <v>18</v>
      </c>
      <c r="D1302" s="305"/>
      <c r="E1302" s="305"/>
      <c r="F1302" s="305"/>
      <c r="G1302" s="305"/>
      <c r="H1302" s="305"/>
      <c r="I1302" s="305"/>
      <c r="J1302" s="84"/>
      <c r="K1302" s="592"/>
      <c r="L1302" s="31"/>
      <c r="M1302" s="31"/>
      <c r="N1302" s="31"/>
      <c r="O1302" s="31"/>
      <c r="P1302" s="31"/>
      <c r="Q1302" s="31"/>
      <c r="R1302" s="31"/>
      <c r="S1302" s="31"/>
      <c r="T1302" s="31"/>
      <c r="U1302" s="31"/>
      <c r="V1302" s="31"/>
    </row>
    <row r="1303" spans="2:34" s="27" customFormat="1">
      <c r="B1303" s="10"/>
      <c r="C1303" s="10">
        <v>19</v>
      </c>
      <c r="D1303" s="305"/>
      <c r="E1303" s="305"/>
      <c r="F1303" s="305"/>
      <c r="G1303" s="305"/>
      <c r="H1303" s="305"/>
      <c r="I1303" s="305"/>
      <c r="J1303" s="76"/>
      <c r="K1303" s="593"/>
      <c r="L1303" s="31"/>
      <c r="M1303" s="31"/>
      <c r="N1303" s="31"/>
      <c r="O1303" s="31"/>
      <c r="P1303" s="31"/>
      <c r="Q1303" s="31"/>
      <c r="R1303" s="31"/>
      <c r="S1303" s="31"/>
      <c r="T1303" s="31"/>
      <c r="U1303" s="31"/>
      <c r="V1303" s="31"/>
    </row>
    <row r="1304" spans="2:34" s="27" customFormat="1">
      <c r="B1304" s="10"/>
      <c r="C1304" s="10">
        <v>20</v>
      </c>
      <c r="D1304" s="305"/>
      <c r="E1304" s="305"/>
      <c r="F1304" s="305"/>
      <c r="G1304" s="305"/>
      <c r="H1304" s="305"/>
      <c r="I1304" s="305"/>
      <c r="J1304" s="76"/>
      <c r="K1304" s="592"/>
      <c r="L1304" s="31"/>
      <c r="M1304" s="31"/>
      <c r="N1304" s="31"/>
      <c r="O1304" s="31"/>
      <c r="P1304" s="31"/>
      <c r="Q1304" s="31"/>
      <c r="R1304" s="31"/>
      <c r="S1304" s="31"/>
      <c r="T1304" s="31"/>
      <c r="U1304" s="31"/>
      <c r="V1304" s="31"/>
    </row>
    <row r="1305" spans="2:34" s="27" customFormat="1">
      <c r="B1305" s="10"/>
      <c r="C1305" s="10">
        <v>21</v>
      </c>
      <c r="D1305" s="305"/>
      <c r="E1305" s="305"/>
      <c r="F1305" s="305"/>
      <c r="G1305" s="305"/>
      <c r="H1305" s="305"/>
      <c r="I1305" s="305"/>
      <c r="J1305" s="84"/>
      <c r="K1305" s="592"/>
      <c r="L1305" s="31"/>
      <c r="M1305" s="31"/>
      <c r="N1305" s="31"/>
      <c r="O1305" s="31"/>
      <c r="P1305" s="31"/>
      <c r="Q1305" s="31"/>
      <c r="R1305" s="31"/>
      <c r="S1305" s="31"/>
      <c r="T1305" s="31"/>
      <c r="U1305" s="31"/>
      <c r="V1305" s="31"/>
    </row>
    <row r="1306" spans="2:34" s="27" customFormat="1">
      <c r="B1306" s="10"/>
      <c r="C1306" s="10">
        <v>22</v>
      </c>
      <c r="D1306" s="305"/>
      <c r="E1306" s="305"/>
      <c r="F1306" s="305"/>
      <c r="G1306" s="305"/>
      <c r="H1306" s="305"/>
      <c r="I1306" s="305"/>
      <c r="J1306" s="594"/>
      <c r="K1306" s="592"/>
      <c r="L1306" s="31"/>
      <c r="M1306" s="31"/>
      <c r="N1306" s="31"/>
      <c r="O1306" s="31"/>
      <c r="P1306" s="31"/>
      <c r="Q1306" s="31"/>
      <c r="R1306" s="31"/>
      <c r="S1306" s="31"/>
      <c r="T1306" s="31"/>
      <c r="U1306" s="31"/>
      <c r="V1306" s="31"/>
    </row>
    <row r="1307" spans="2:34" s="27" customFormat="1">
      <c r="B1307" s="10">
        <v>60</v>
      </c>
      <c r="C1307" s="10">
        <v>1</v>
      </c>
      <c r="D1307" s="305"/>
      <c r="E1307" s="305"/>
      <c r="F1307" s="305"/>
      <c r="G1307" s="305"/>
      <c r="H1307" s="305"/>
      <c r="I1307" s="305"/>
      <c r="J1307" s="76"/>
      <c r="K1307" s="588"/>
      <c r="L1307" s="31"/>
      <c r="M1307" s="31"/>
      <c r="N1307" s="31"/>
      <c r="O1307" s="31"/>
      <c r="P1307" s="31"/>
      <c r="Q1307" s="31"/>
      <c r="R1307" s="31"/>
      <c r="S1307" s="31"/>
      <c r="T1307" s="31"/>
      <c r="U1307" s="31"/>
      <c r="V1307" s="31"/>
    </row>
    <row r="1308" spans="2:34" s="27" customFormat="1">
      <c r="B1308" s="10"/>
      <c r="C1308" s="10">
        <v>2</v>
      </c>
      <c r="D1308" s="305"/>
      <c r="E1308" s="305"/>
      <c r="F1308" s="305"/>
      <c r="G1308" s="305"/>
      <c r="H1308" s="305"/>
      <c r="I1308" s="305"/>
      <c r="J1308" s="76"/>
      <c r="K1308" s="588"/>
      <c r="L1308" s="31"/>
      <c r="M1308" s="31"/>
      <c r="N1308" s="31"/>
      <c r="O1308" s="31"/>
      <c r="P1308" s="31"/>
      <c r="Q1308" s="31"/>
      <c r="R1308" s="31"/>
      <c r="S1308" s="31"/>
      <c r="T1308" s="31"/>
      <c r="U1308" s="31"/>
      <c r="V1308" s="31"/>
    </row>
    <row r="1309" spans="2:34" s="27" customFormat="1">
      <c r="B1309" s="10"/>
      <c r="C1309" s="10">
        <v>3</v>
      </c>
      <c r="D1309" s="305"/>
      <c r="E1309" s="305"/>
      <c r="F1309" s="305"/>
      <c r="G1309" s="305"/>
      <c r="H1309" s="305"/>
      <c r="I1309" s="305"/>
      <c r="J1309" s="76"/>
      <c r="K1309" s="588"/>
      <c r="L1309" s="31"/>
      <c r="M1309" s="31"/>
      <c r="N1309" s="31"/>
      <c r="O1309" s="31"/>
      <c r="P1309" s="31"/>
      <c r="Q1309" s="31"/>
      <c r="R1309" s="31"/>
      <c r="S1309" s="31"/>
      <c r="T1309" s="31"/>
      <c r="U1309" s="31"/>
      <c r="V1309" s="31"/>
    </row>
    <row r="1310" spans="2:34">
      <c r="B1310" s="10"/>
      <c r="C1310" s="10">
        <v>4</v>
      </c>
      <c r="D1310" s="305"/>
      <c r="E1310" s="305"/>
      <c r="F1310" s="305"/>
      <c r="G1310" s="305"/>
      <c r="H1310" s="305"/>
      <c r="J1310" s="76"/>
      <c r="K1310" s="169"/>
      <c r="L1310" s="305"/>
      <c r="M1310" s="305"/>
      <c r="N1310" s="305"/>
      <c r="W1310" s="306"/>
      <c r="X1310" s="306"/>
      <c r="Y1310" s="306"/>
      <c r="Z1310" s="306"/>
      <c r="AA1310" s="306"/>
      <c r="AB1310" s="306"/>
      <c r="AC1310" s="306"/>
      <c r="AD1310" s="306"/>
      <c r="AE1310" s="306"/>
      <c r="AF1310" s="306"/>
      <c r="AG1310" s="306"/>
      <c r="AH1310" s="306"/>
    </row>
    <row r="1311" spans="2:34" s="27" customFormat="1">
      <c r="B1311" s="10"/>
      <c r="C1311" s="10">
        <v>5</v>
      </c>
      <c r="D1311" s="305"/>
      <c r="E1311" s="305"/>
      <c r="F1311" s="305"/>
      <c r="G1311" s="305"/>
      <c r="H1311" s="305"/>
      <c r="I1311" s="305"/>
      <c r="J1311" s="84"/>
      <c r="K1311" s="592"/>
      <c r="L1311" s="31"/>
      <c r="M1311" s="31"/>
      <c r="N1311" s="31"/>
      <c r="O1311" s="31"/>
      <c r="P1311" s="31"/>
      <c r="Q1311" s="31"/>
      <c r="R1311" s="31"/>
      <c r="S1311" s="31"/>
      <c r="T1311" s="31"/>
      <c r="U1311" s="31"/>
      <c r="V1311" s="31"/>
    </row>
    <row r="1312" spans="2:34" s="27" customFormat="1">
      <c r="B1312" s="10"/>
      <c r="C1312" s="10">
        <v>6</v>
      </c>
      <c r="D1312" s="305"/>
      <c r="E1312" s="305"/>
      <c r="F1312" s="305"/>
      <c r="G1312" s="305"/>
      <c r="H1312" s="305"/>
      <c r="I1312" s="305"/>
      <c r="J1312" s="84"/>
      <c r="K1312" s="592"/>
      <c r="L1312" s="31"/>
      <c r="M1312" s="31"/>
      <c r="N1312" s="31"/>
      <c r="O1312" s="31"/>
      <c r="P1312" s="31"/>
      <c r="Q1312" s="31"/>
      <c r="R1312" s="31"/>
      <c r="S1312" s="31"/>
      <c r="T1312" s="31"/>
      <c r="U1312" s="31"/>
      <c r="V1312" s="31"/>
    </row>
    <row r="1313" spans="2:22" s="27" customFormat="1">
      <c r="B1313" s="10"/>
      <c r="C1313" s="10">
        <v>7</v>
      </c>
      <c r="D1313" s="305"/>
      <c r="E1313" s="305"/>
      <c r="F1313" s="305"/>
      <c r="G1313" s="305"/>
      <c r="H1313" s="305"/>
      <c r="I1313" s="305"/>
      <c r="J1313" s="76"/>
      <c r="K1313" s="593"/>
      <c r="L1313" s="31"/>
      <c r="M1313" s="31"/>
      <c r="N1313" s="31"/>
      <c r="O1313" s="31"/>
      <c r="P1313" s="31"/>
      <c r="Q1313" s="31"/>
      <c r="R1313" s="31"/>
      <c r="S1313" s="31"/>
      <c r="T1313" s="31"/>
      <c r="U1313" s="31"/>
      <c r="V1313" s="31"/>
    </row>
    <row r="1314" spans="2:22" s="27" customFormat="1">
      <c r="B1314" s="10"/>
      <c r="C1314" s="10">
        <v>8</v>
      </c>
      <c r="D1314" s="305"/>
      <c r="E1314" s="305"/>
      <c r="F1314" s="305"/>
      <c r="G1314" s="305"/>
      <c r="H1314" s="305"/>
      <c r="I1314" s="305"/>
      <c r="J1314" s="76"/>
      <c r="K1314" s="592"/>
      <c r="L1314" s="31"/>
      <c r="M1314" s="31"/>
      <c r="N1314" s="31"/>
      <c r="O1314" s="31"/>
      <c r="P1314" s="31"/>
      <c r="Q1314" s="31"/>
      <c r="R1314" s="31"/>
      <c r="S1314" s="31"/>
      <c r="T1314" s="31"/>
      <c r="U1314" s="31"/>
      <c r="V1314" s="31"/>
    </row>
    <row r="1315" spans="2:22" s="27" customFormat="1">
      <c r="B1315" s="10"/>
      <c r="C1315" s="10">
        <v>9</v>
      </c>
      <c r="D1315" s="305"/>
      <c r="E1315" s="305"/>
      <c r="F1315" s="305"/>
      <c r="G1315" s="305"/>
      <c r="H1315" s="305"/>
      <c r="I1315" s="305"/>
      <c r="J1315" s="84"/>
      <c r="K1315" s="592"/>
      <c r="L1315" s="31"/>
      <c r="M1315" s="31"/>
      <c r="N1315" s="31"/>
      <c r="O1315" s="31"/>
      <c r="P1315" s="31"/>
      <c r="Q1315" s="31"/>
      <c r="R1315" s="31"/>
      <c r="S1315" s="31"/>
      <c r="T1315" s="31"/>
      <c r="U1315" s="31"/>
      <c r="V1315" s="31"/>
    </row>
    <row r="1316" spans="2:22" s="27" customFormat="1">
      <c r="B1316" s="10"/>
      <c r="C1316" s="10">
        <v>10</v>
      </c>
      <c r="D1316" s="305"/>
      <c r="E1316" s="305"/>
      <c r="F1316" s="305"/>
      <c r="G1316" s="305"/>
      <c r="H1316" s="305"/>
      <c r="I1316" s="305"/>
      <c r="J1316" s="84"/>
      <c r="K1316" s="592"/>
      <c r="L1316" s="31"/>
      <c r="M1316" s="31"/>
      <c r="N1316" s="31"/>
      <c r="O1316" s="31"/>
      <c r="P1316" s="31"/>
      <c r="Q1316" s="31"/>
      <c r="R1316" s="31"/>
      <c r="S1316" s="31"/>
      <c r="T1316" s="31"/>
      <c r="U1316" s="31"/>
      <c r="V1316" s="31"/>
    </row>
    <row r="1317" spans="2:22" s="27" customFormat="1">
      <c r="B1317" s="10"/>
      <c r="C1317" s="10">
        <v>11</v>
      </c>
      <c r="D1317" s="305"/>
      <c r="E1317" s="305"/>
      <c r="F1317" s="305"/>
      <c r="G1317" s="305"/>
      <c r="H1317" s="305"/>
      <c r="I1317" s="305"/>
      <c r="J1317" s="76"/>
      <c r="K1317" s="593"/>
      <c r="L1317" s="31"/>
      <c r="M1317" s="31"/>
      <c r="N1317" s="31"/>
      <c r="O1317" s="31"/>
      <c r="P1317" s="31"/>
      <c r="Q1317" s="31"/>
      <c r="R1317" s="31"/>
      <c r="S1317" s="31"/>
      <c r="T1317" s="31"/>
      <c r="U1317" s="31"/>
      <c r="V1317" s="31"/>
    </row>
    <row r="1318" spans="2:22" s="27" customFormat="1">
      <c r="B1318" s="10"/>
      <c r="C1318" s="10">
        <v>12</v>
      </c>
      <c r="D1318" s="305"/>
      <c r="E1318" s="305"/>
      <c r="F1318" s="305"/>
      <c r="G1318" s="305"/>
      <c r="H1318" s="305"/>
      <c r="I1318" s="305"/>
      <c r="J1318" s="76"/>
      <c r="K1318" s="592"/>
      <c r="L1318" s="31"/>
      <c r="M1318" s="31"/>
      <c r="N1318" s="31"/>
      <c r="O1318" s="31"/>
      <c r="P1318" s="31"/>
      <c r="Q1318" s="31"/>
      <c r="R1318" s="31"/>
      <c r="S1318" s="31"/>
      <c r="T1318" s="31"/>
      <c r="U1318" s="31"/>
      <c r="V1318" s="31"/>
    </row>
    <row r="1319" spans="2:22" s="27" customFormat="1">
      <c r="B1319" s="10"/>
      <c r="C1319" s="10">
        <v>13</v>
      </c>
      <c r="D1319" s="305"/>
      <c r="E1319" s="305"/>
      <c r="F1319" s="305"/>
      <c r="G1319" s="305"/>
      <c r="H1319" s="305"/>
      <c r="I1319" s="305"/>
      <c r="J1319" s="84"/>
      <c r="K1319" s="592"/>
      <c r="L1319" s="31"/>
      <c r="M1319" s="31"/>
      <c r="N1319" s="31"/>
      <c r="O1319" s="31"/>
      <c r="P1319" s="31"/>
      <c r="Q1319" s="31"/>
      <c r="R1319" s="31"/>
      <c r="S1319" s="31"/>
      <c r="T1319" s="31"/>
      <c r="U1319" s="31"/>
      <c r="V1319" s="31"/>
    </row>
    <row r="1320" spans="2:22" s="27" customFormat="1">
      <c r="B1320" s="10"/>
      <c r="C1320" s="10">
        <v>14</v>
      </c>
      <c r="D1320" s="305"/>
      <c r="E1320" s="305"/>
      <c r="F1320" s="305"/>
      <c r="G1320" s="305"/>
      <c r="H1320" s="305"/>
      <c r="I1320" s="305"/>
      <c r="J1320" s="84"/>
      <c r="K1320" s="592"/>
      <c r="L1320" s="31"/>
      <c r="M1320" s="31"/>
      <c r="N1320" s="31"/>
      <c r="O1320" s="31"/>
      <c r="P1320" s="31"/>
      <c r="Q1320" s="31"/>
      <c r="R1320" s="31"/>
      <c r="S1320" s="31"/>
      <c r="T1320" s="31"/>
      <c r="U1320" s="31"/>
      <c r="V1320" s="31"/>
    </row>
    <row r="1321" spans="2:22" s="27" customFormat="1">
      <c r="B1321" s="10"/>
      <c r="C1321" s="10">
        <v>15</v>
      </c>
      <c r="D1321" s="305"/>
      <c r="E1321" s="305"/>
      <c r="F1321" s="305"/>
      <c r="G1321" s="305"/>
      <c r="H1321" s="305"/>
      <c r="I1321" s="305"/>
      <c r="J1321" s="76"/>
      <c r="K1321" s="593"/>
      <c r="L1321" s="31"/>
      <c r="M1321" s="31"/>
      <c r="N1321" s="31"/>
      <c r="O1321" s="31"/>
      <c r="P1321" s="31"/>
      <c r="Q1321" s="31"/>
      <c r="R1321" s="31"/>
      <c r="S1321" s="31"/>
      <c r="T1321" s="31"/>
      <c r="U1321" s="31"/>
      <c r="V1321" s="31"/>
    </row>
    <row r="1322" spans="2:22" s="27" customFormat="1">
      <c r="B1322" s="10"/>
      <c r="C1322" s="10">
        <v>16</v>
      </c>
      <c r="D1322" s="305"/>
      <c r="E1322" s="305"/>
      <c r="F1322" s="305"/>
      <c r="G1322" s="305"/>
      <c r="H1322" s="305"/>
      <c r="I1322" s="305"/>
      <c r="J1322" s="76"/>
      <c r="K1322" s="592"/>
      <c r="L1322" s="31"/>
      <c r="M1322" s="31"/>
      <c r="N1322" s="31"/>
      <c r="O1322" s="31"/>
      <c r="P1322" s="31"/>
      <c r="Q1322" s="31"/>
      <c r="R1322" s="31"/>
      <c r="S1322" s="31"/>
      <c r="T1322" s="31"/>
      <c r="U1322" s="31"/>
      <c r="V1322" s="31"/>
    </row>
    <row r="1323" spans="2:22" s="27" customFormat="1">
      <c r="B1323" s="10"/>
      <c r="C1323" s="10">
        <v>17</v>
      </c>
      <c r="D1323" s="305"/>
      <c r="E1323" s="305"/>
      <c r="F1323" s="305"/>
      <c r="G1323" s="305"/>
      <c r="H1323" s="305"/>
      <c r="I1323" s="305"/>
      <c r="J1323" s="84"/>
      <c r="K1323" s="592"/>
      <c r="L1323" s="31"/>
      <c r="M1323" s="31"/>
      <c r="N1323" s="31"/>
      <c r="O1323" s="31"/>
      <c r="P1323" s="31"/>
      <c r="Q1323" s="31"/>
      <c r="R1323" s="31"/>
      <c r="S1323" s="31"/>
      <c r="T1323" s="31"/>
      <c r="U1323" s="31"/>
      <c r="V1323" s="31"/>
    </row>
    <row r="1324" spans="2:22" s="27" customFormat="1">
      <c r="B1324" s="10"/>
      <c r="C1324" s="10">
        <v>18</v>
      </c>
      <c r="D1324" s="305"/>
      <c r="E1324" s="305"/>
      <c r="F1324" s="305"/>
      <c r="G1324" s="305"/>
      <c r="H1324" s="305"/>
      <c r="I1324" s="305"/>
      <c r="J1324" s="84"/>
      <c r="K1324" s="592"/>
      <c r="L1324" s="31"/>
      <c r="M1324" s="31"/>
      <c r="N1324" s="31"/>
      <c r="O1324" s="31"/>
      <c r="P1324" s="31"/>
      <c r="Q1324" s="31"/>
      <c r="R1324" s="31"/>
      <c r="S1324" s="31"/>
      <c r="T1324" s="31"/>
      <c r="U1324" s="31"/>
      <c r="V1324" s="31"/>
    </row>
    <row r="1325" spans="2:22" s="27" customFormat="1">
      <c r="B1325" s="10"/>
      <c r="C1325" s="10">
        <v>19</v>
      </c>
      <c r="D1325" s="305"/>
      <c r="E1325" s="305"/>
      <c r="F1325" s="305"/>
      <c r="G1325" s="305"/>
      <c r="H1325" s="305"/>
      <c r="I1325" s="305"/>
      <c r="J1325" s="76"/>
      <c r="K1325" s="593"/>
      <c r="L1325" s="31"/>
      <c r="M1325" s="31"/>
      <c r="N1325" s="31"/>
      <c r="O1325" s="31"/>
      <c r="P1325" s="31"/>
      <c r="Q1325" s="31"/>
      <c r="R1325" s="31"/>
      <c r="S1325" s="31"/>
      <c r="T1325" s="31"/>
      <c r="U1325" s="31"/>
      <c r="V1325" s="31"/>
    </row>
    <row r="1326" spans="2:22" s="27" customFormat="1">
      <c r="B1326" s="10"/>
      <c r="C1326" s="10">
        <v>20</v>
      </c>
      <c r="D1326" s="305"/>
      <c r="E1326" s="305"/>
      <c r="F1326" s="305"/>
      <c r="G1326" s="305"/>
      <c r="H1326" s="305"/>
      <c r="I1326" s="305"/>
      <c r="J1326" s="76"/>
      <c r="K1326" s="592"/>
      <c r="L1326" s="31"/>
      <c r="M1326" s="31"/>
      <c r="N1326" s="31"/>
      <c r="O1326" s="31"/>
      <c r="P1326" s="31"/>
      <c r="Q1326" s="31"/>
      <c r="R1326" s="31"/>
      <c r="S1326" s="31"/>
      <c r="T1326" s="31"/>
      <c r="U1326" s="31"/>
      <c r="V1326" s="31"/>
    </row>
    <row r="1327" spans="2:22" s="27" customFormat="1">
      <c r="B1327" s="10"/>
      <c r="C1327" s="10">
        <v>21</v>
      </c>
      <c r="D1327" s="305"/>
      <c r="E1327" s="305"/>
      <c r="F1327" s="305"/>
      <c r="G1327" s="305"/>
      <c r="H1327" s="305"/>
      <c r="I1327" s="305"/>
      <c r="J1327" s="84"/>
      <c r="K1327" s="592"/>
      <c r="L1327" s="31"/>
      <c r="M1327" s="31"/>
      <c r="N1327" s="31"/>
      <c r="O1327" s="31"/>
      <c r="P1327" s="31"/>
      <c r="Q1327" s="31"/>
      <c r="R1327" s="31"/>
      <c r="S1327" s="31"/>
      <c r="T1327" s="31"/>
      <c r="U1327" s="31"/>
      <c r="V1327" s="31"/>
    </row>
    <row r="1328" spans="2:22" s="27" customFormat="1">
      <c r="B1328" s="10"/>
      <c r="C1328" s="10">
        <v>22</v>
      </c>
      <c r="D1328" s="305"/>
      <c r="E1328" s="305"/>
      <c r="F1328" s="305"/>
      <c r="G1328" s="305"/>
      <c r="H1328" s="305"/>
      <c r="I1328" s="305"/>
      <c r="J1328" s="594"/>
      <c r="K1328" s="592"/>
      <c r="L1328" s="31"/>
      <c r="M1328" s="31"/>
      <c r="N1328" s="31"/>
      <c r="O1328" s="31"/>
      <c r="P1328" s="31"/>
      <c r="Q1328" s="31"/>
      <c r="R1328" s="31"/>
      <c r="S1328" s="31"/>
      <c r="T1328" s="31"/>
      <c r="U1328" s="31"/>
      <c r="V1328" s="31"/>
    </row>
    <row r="1329" spans="2:34" s="27" customFormat="1">
      <c r="B1329" s="10">
        <v>61</v>
      </c>
      <c r="C1329" s="10">
        <v>1</v>
      </c>
      <c r="D1329" s="305"/>
      <c r="E1329" s="305"/>
      <c r="F1329" s="305"/>
      <c r="G1329" s="305"/>
      <c r="H1329" s="305"/>
      <c r="I1329" s="305"/>
      <c r="J1329" s="76"/>
      <c r="K1329" s="588"/>
      <c r="L1329" s="31"/>
      <c r="M1329" s="31"/>
      <c r="N1329" s="31"/>
      <c r="O1329" s="31"/>
      <c r="P1329" s="31"/>
      <c r="Q1329" s="31"/>
      <c r="R1329" s="31"/>
      <c r="S1329" s="31"/>
      <c r="T1329" s="31"/>
      <c r="U1329" s="31"/>
      <c r="V1329" s="31"/>
    </row>
    <row r="1330" spans="2:34" s="27" customFormat="1">
      <c r="B1330" s="10"/>
      <c r="C1330" s="10">
        <v>2</v>
      </c>
      <c r="D1330" s="305"/>
      <c r="E1330" s="305"/>
      <c r="F1330" s="305"/>
      <c r="G1330" s="305"/>
      <c r="H1330" s="305"/>
      <c r="I1330" s="305"/>
      <c r="J1330" s="76"/>
      <c r="K1330" s="588"/>
      <c r="L1330" s="31"/>
      <c r="M1330" s="31"/>
      <c r="N1330" s="31"/>
      <c r="O1330" s="31"/>
      <c r="P1330" s="31"/>
      <c r="Q1330" s="31"/>
      <c r="R1330" s="31"/>
      <c r="S1330" s="31"/>
      <c r="T1330" s="31"/>
      <c r="U1330" s="31"/>
      <c r="V1330" s="31"/>
    </row>
    <row r="1331" spans="2:34" s="27" customFormat="1">
      <c r="B1331" s="28"/>
      <c r="C1331" s="10">
        <v>3</v>
      </c>
      <c r="D1331" s="305"/>
      <c r="E1331" s="305"/>
      <c r="F1331" s="305"/>
      <c r="G1331" s="305"/>
      <c r="H1331" s="305"/>
      <c r="I1331" s="305"/>
      <c r="J1331" s="76"/>
      <c r="K1331" s="588"/>
      <c r="L1331" s="31"/>
      <c r="M1331" s="31"/>
      <c r="N1331" s="31"/>
      <c r="O1331" s="31"/>
      <c r="P1331" s="31"/>
      <c r="Q1331" s="31"/>
      <c r="R1331" s="31"/>
      <c r="S1331" s="31"/>
      <c r="T1331" s="31"/>
      <c r="U1331" s="31"/>
      <c r="V1331" s="31"/>
    </row>
    <row r="1332" spans="2:34">
      <c r="B1332" s="28"/>
      <c r="C1332" s="10">
        <v>4</v>
      </c>
      <c r="D1332" s="305"/>
      <c r="E1332" s="305"/>
      <c r="F1332" s="305"/>
      <c r="G1332" s="305"/>
      <c r="H1332" s="305"/>
      <c r="J1332" s="76"/>
      <c r="K1332" s="169"/>
      <c r="L1332" s="305"/>
      <c r="M1332" s="305"/>
      <c r="N1332" s="305"/>
      <c r="W1332" s="306"/>
      <c r="X1332" s="306"/>
      <c r="Y1332" s="306"/>
      <c r="Z1332" s="306"/>
      <c r="AA1332" s="306"/>
      <c r="AB1332" s="306"/>
      <c r="AC1332" s="306"/>
      <c r="AD1332" s="306"/>
      <c r="AE1332" s="306"/>
      <c r="AF1332" s="306"/>
      <c r="AG1332" s="306"/>
      <c r="AH1332" s="306"/>
    </row>
    <row r="1333" spans="2:34" s="27" customFormat="1">
      <c r="B1333" s="28"/>
      <c r="C1333" s="10">
        <v>5</v>
      </c>
      <c r="D1333" s="305"/>
      <c r="E1333" s="305"/>
      <c r="F1333" s="305"/>
      <c r="G1333" s="305"/>
      <c r="H1333" s="305"/>
      <c r="I1333" s="305"/>
      <c r="J1333" s="84"/>
      <c r="K1333" s="592"/>
      <c r="L1333" s="31"/>
      <c r="M1333" s="31"/>
      <c r="N1333" s="31"/>
      <c r="O1333" s="31"/>
      <c r="P1333" s="31"/>
      <c r="Q1333" s="31"/>
      <c r="R1333" s="31"/>
      <c r="S1333" s="31"/>
      <c r="T1333" s="31"/>
      <c r="U1333" s="31"/>
      <c r="V1333" s="31"/>
    </row>
    <row r="1334" spans="2:34" s="27" customFormat="1">
      <c r="B1334" s="28"/>
      <c r="C1334" s="10">
        <v>6</v>
      </c>
      <c r="D1334" s="305"/>
      <c r="E1334" s="305"/>
      <c r="F1334" s="305"/>
      <c r="G1334" s="305"/>
      <c r="H1334" s="305"/>
      <c r="I1334" s="305"/>
      <c r="J1334" s="84"/>
      <c r="K1334" s="592"/>
      <c r="L1334" s="31"/>
      <c r="M1334" s="31"/>
      <c r="N1334" s="31"/>
      <c r="O1334" s="31"/>
      <c r="P1334" s="31"/>
      <c r="Q1334" s="31"/>
      <c r="R1334" s="31"/>
      <c r="S1334" s="31"/>
      <c r="T1334" s="31"/>
      <c r="U1334" s="31"/>
      <c r="V1334" s="31"/>
    </row>
    <row r="1335" spans="2:34" s="27" customFormat="1">
      <c r="B1335" s="28"/>
      <c r="C1335" s="10">
        <v>7</v>
      </c>
      <c r="D1335" s="305"/>
      <c r="E1335" s="305"/>
      <c r="F1335" s="305"/>
      <c r="G1335" s="305"/>
      <c r="H1335" s="305"/>
      <c r="I1335" s="305"/>
      <c r="J1335" s="76"/>
      <c r="K1335" s="593"/>
      <c r="L1335" s="31"/>
      <c r="M1335" s="31"/>
      <c r="N1335" s="31"/>
      <c r="O1335" s="31"/>
      <c r="P1335" s="31"/>
      <c r="Q1335" s="31"/>
      <c r="R1335" s="31"/>
      <c r="S1335" s="31"/>
      <c r="T1335" s="31"/>
      <c r="U1335" s="31"/>
      <c r="V1335" s="31"/>
    </row>
    <row r="1336" spans="2:34" s="27" customFormat="1">
      <c r="B1336" s="28"/>
      <c r="C1336" s="10">
        <v>8</v>
      </c>
      <c r="D1336" s="305"/>
      <c r="E1336" s="305"/>
      <c r="F1336" s="305"/>
      <c r="G1336" s="305"/>
      <c r="H1336" s="305"/>
      <c r="I1336" s="305"/>
      <c r="J1336" s="76"/>
      <c r="K1336" s="592"/>
      <c r="L1336" s="31"/>
      <c r="M1336" s="31"/>
      <c r="N1336" s="31"/>
      <c r="O1336" s="31"/>
      <c r="P1336" s="31"/>
      <c r="Q1336" s="31"/>
      <c r="R1336" s="31"/>
      <c r="S1336" s="31"/>
      <c r="T1336" s="31"/>
      <c r="U1336" s="31"/>
      <c r="V1336" s="31"/>
    </row>
    <row r="1337" spans="2:34" s="27" customFormat="1">
      <c r="B1337" s="28"/>
      <c r="C1337" s="10">
        <v>9</v>
      </c>
      <c r="D1337" s="305"/>
      <c r="E1337" s="305"/>
      <c r="F1337" s="305"/>
      <c r="G1337" s="305"/>
      <c r="H1337" s="305"/>
      <c r="I1337" s="305"/>
      <c r="J1337" s="84"/>
      <c r="K1337" s="592"/>
      <c r="L1337" s="31"/>
      <c r="M1337" s="31"/>
      <c r="N1337" s="31"/>
      <c r="O1337" s="31"/>
      <c r="P1337" s="31"/>
      <c r="Q1337" s="31"/>
      <c r="R1337" s="31"/>
      <c r="S1337" s="31"/>
      <c r="T1337" s="31"/>
      <c r="U1337" s="31"/>
      <c r="V1337" s="31"/>
    </row>
    <row r="1338" spans="2:34" s="27" customFormat="1">
      <c r="B1338" s="28"/>
      <c r="C1338" s="10">
        <v>10</v>
      </c>
      <c r="D1338" s="305"/>
      <c r="E1338" s="305"/>
      <c r="F1338" s="305"/>
      <c r="G1338" s="305"/>
      <c r="H1338" s="305"/>
      <c r="I1338" s="305"/>
      <c r="J1338" s="84"/>
      <c r="K1338" s="592"/>
      <c r="L1338" s="31"/>
      <c r="M1338" s="31"/>
      <c r="N1338" s="31"/>
      <c r="O1338" s="31"/>
      <c r="P1338" s="31"/>
      <c r="Q1338" s="31"/>
      <c r="R1338" s="31"/>
      <c r="S1338" s="31"/>
      <c r="T1338" s="31"/>
      <c r="U1338" s="31"/>
      <c r="V1338" s="31"/>
    </row>
    <row r="1339" spans="2:34" s="27" customFormat="1">
      <c r="B1339" s="10"/>
      <c r="C1339" s="10">
        <v>11</v>
      </c>
      <c r="D1339" s="305"/>
      <c r="E1339" s="305"/>
      <c r="F1339" s="305"/>
      <c r="G1339" s="305"/>
      <c r="H1339" s="305"/>
      <c r="I1339" s="305"/>
      <c r="J1339" s="76"/>
      <c r="K1339" s="593"/>
      <c r="L1339" s="31"/>
      <c r="M1339" s="31"/>
      <c r="N1339" s="31"/>
      <c r="O1339" s="31"/>
      <c r="P1339" s="31"/>
      <c r="Q1339" s="31"/>
      <c r="R1339" s="31"/>
      <c r="S1339" s="31"/>
      <c r="T1339" s="31"/>
      <c r="U1339" s="31"/>
      <c r="V1339" s="31"/>
    </row>
    <row r="1340" spans="2:34" s="27" customFormat="1">
      <c r="B1340" s="10"/>
      <c r="C1340" s="10">
        <v>12</v>
      </c>
      <c r="D1340" s="305"/>
      <c r="E1340" s="305"/>
      <c r="F1340" s="305"/>
      <c r="G1340" s="305"/>
      <c r="H1340" s="305"/>
      <c r="I1340" s="305"/>
      <c r="J1340" s="76"/>
      <c r="K1340" s="592"/>
      <c r="L1340" s="31"/>
      <c r="M1340" s="31"/>
      <c r="N1340" s="31"/>
      <c r="O1340" s="31"/>
      <c r="P1340" s="31"/>
      <c r="Q1340" s="31"/>
      <c r="R1340" s="31"/>
      <c r="S1340" s="31"/>
      <c r="T1340" s="31"/>
      <c r="U1340" s="31"/>
      <c r="V1340" s="31"/>
    </row>
    <row r="1341" spans="2:34" s="27" customFormat="1">
      <c r="B1341" s="10"/>
      <c r="C1341" s="10">
        <v>13</v>
      </c>
      <c r="D1341" s="305"/>
      <c r="E1341" s="305"/>
      <c r="F1341" s="305"/>
      <c r="G1341" s="305"/>
      <c r="H1341" s="305"/>
      <c r="I1341" s="305"/>
      <c r="J1341" s="84"/>
      <c r="K1341" s="592"/>
      <c r="L1341" s="31"/>
      <c r="M1341" s="31"/>
      <c r="N1341" s="31"/>
      <c r="O1341" s="31"/>
      <c r="P1341" s="31"/>
      <c r="Q1341" s="31"/>
      <c r="R1341" s="31"/>
      <c r="S1341" s="31"/>
      <c r="T1341" s="31"/>
      <c r="U1341" s="31"/>
      <c r="V1341" s="31"/>
    </row>
    <row r="1342" spans="2:34" s="27" customFormat="1">
      <c r="B1342" s="10"/>
      <c r="C1342" s="10">
        <v>14</v>
      </c>
      <c r="D1342" s="305"/>
      <c r="E1342" s="305"/>
      <c r="F1342" s="305"/>
      <c r="G1342" s="305"/>
      <c r="H1342" s="305"/>
      <c r="I1342" s="305"/>
      <c r="J1342" s="84"/>
      <c r="K1342" s="592"/>
      <c r="L1342" s="31"/>
      <c r="M1342" s="31"/>
      <c r="N1342" s="31"/>
      <c r="O1342" s="31"/>
      <c r="P1342" s="31"/>
      <c r="Q1342" s="31"/>
      <c r="R1342" s="31"/>
      <c r="S1342" s="31"/>
      <c r="T1342" s="31"/>
      <c r="U1342" s="31"/>
      <c r="V1342" s="31"/>
    </row>
    <row r="1343" spans="2:34" s="27" customFormat="1">
      <c r="B1343" s="10"/>
      <c r="C1343" s="10">
        <v>15</v>
      </c>
      <c r="D1343" s="305"/>
      <c r="E1343" s="305"/>
      <c r="F1343" s="305"/>
      <c r="G1343" s="305"/>
      <c r="H1343" s="305"/>
      <c r="I1343" s="305"/>
      <c r="J1343" s="76"/>
      <c r="K1343" s="593"/>
      <c r="L1343" s="31"/>
      <c r="M1343" s="31"/>
      <c r="N1343" s="31"/>
      <c r="O1343" s="31"/>
      <c r="P1343" s="31"/>
      <c r="Q1343" s="31"/>
      <c r="R1343" s="31"/>
      <c r="S1343" s="31"/>
      <c r="T1343" s="31"/>
      <c r="U1343" s="31"/>
      <c r="V1343" s="31"/>
    </row>
    <row r="1344" spans="2:34" s="27" customFormat="1">
      <c r="B1344" s="10"/>
      <c r="C1344" s="10">
        <v>16</v>
      </c>
      <c r="D1344" s="305"/>
      <c r="E1344" s="305"/>
      <c r="F1344" s="305"/>
      <c r="G1344" s="305"/>
      <c r="H1344" s="305"/>
      <c r="I1344" s="305"/>
      <c r="J1344" s="76"/>
      <c r="K1344" s="592"/>
      <c r="L1344" s="31"/>
      <c r="M1344" s="31"/>
      <c r="N1344" s="31"/>
      <c r="O1344" s="31"/>
      <c r="P1344" s="31"/>
      <c r="Q1344" s="31"/>
      <c r="R1344" s="31"/>
      <c r="S1344" s="31"/>
      <c r="T1344" s="31"/>
      <c r="U1344" s="31"/>
      <c r="V1344" s="31"/>
    </row>
    <row r="1345" spans="2:34" s="27" customFormat="1">
      <c r="B1345" s="10"/>
      <c r="C1345" s="10">
        <v>17</v>
      </c>
      <c r="D1345" s="305"/>
      <c r="E1345" s="305"/>
      <c r="F1345" s="305"/>
      <c r="G1345" s="305"/>
      <c r="H1345" s="305"/>
      <c r="I1345" s="305"/>
      <c r="J1345" s="84"/>
      <c r="K1345" s="592"/>
      <c r="L1345" s="31"/>
      <c r="M1345" s="31"/>
      <c r="N1345" s="31"/>
      <c r="O1345" s="31"/>
      <c r="P1345" s="31"/>
      <c r="Q1345" s="31"/>
      <c r="R1345" s="31"/>
      <c r="S1345" s="31"/>
      <c r="T1345" s="31"/>
      <c r="U1345" s="31"/>
      <c r="V1345" s="31"/>
    </row>
    <row r="1346" spans="2:34" s="27" customFormat="1">
      <c r="B1346" s="10"/>
      <c r="C1346" s="10">
        <v>18</v>
      </c>
      <c r="D1346" s="305"/>
      <c r="E1346" s="305"/>
      <c r="F1346" s="305"/>
      <c r="G1346" s="305"/>
      <c r="H1346" s="305"/>
      <c r="I1346" s="305"/>
      <c r="J1346" s="84"/>
      <c r="K1346" s="592"/>
      <c r="L1346" s="31"/>
      <c r="M1346" s="31"/>
      <c r="N1346" s="31"/>
      <c r="O1346" s="31"/>
      <c r="P1346" s="31"/>
      <c r="Q1346" s="31"/>
      <c r="R1346" s="31"/>
      <c r="S1346" s="31"/>
      <c r="T1346" s="31"/>
      <c r="U1346" s="31"/>
      <c r="V1346" s="31"/>
    </row>
    <row r="1347" spans="2:34" s="27" customFormat="1">
      <c r="B1347" s="10"/>
      <c r="C1347" s="10">
        <v>19</v>
      </c>
      <c r="D1347" s="305"/>
      <c r="E1347" s="305"/>
      <c r="F1347" s="305"/>
      <c r="G1347" s="305"/>
      <c r="H1347" s="305"/>
      <c r="I1347" s="305"/>
      <c r="J1347" s="76"/>
      <c r="K1347" s="593"/>
      <c r="L1347" s="31"/>
      <c r="M1347" s="31"/>
      <c r="N1347" s="31"/>
      <c r="O1347" s="31"/>
      <c r="P1347" s="31"/>
      <c r="Q1347" s="31"/>
      <c r="R1347" s="31"/>
      <c r="S1347" s="31"/>
      <c r="T1347" s="31"/>
      <c r="U1347" s="31"/>
      <c r="V1347" s="31"/>
    </row>
    <row r="1348" spans="2:34" s="27" customFormat="1">
      <c r="B1348" s="10"/>
      <c r="C1348" s="10">
        <v>20</v>
      </c>
      <c r="D1348" s="305"/>
      <c r="E1348" s="305"/>
      <c r="F1348" s="305"/>
      <c r="G1348" s="305"/>
      <c r="H1348" s="305"/>
      <c r="I1348" s="305"/>
      <c r="J1348" s="76"/>
      <c r="K1348" s="592"/>
      <c r="L1348" s="31"/>
      <c r="M1348" s="31"/>
      <c r="N1348" s="31"/>
      <c r="O1348" s="31"/>
      <c r="P1348" s="31"/>
      <c r="Q1348" s="31"/>
      <c r="R1348" s="31"/>
      <c r="S1348" s="31"/>
      <c r="T1348" s="31"/>
      <c r="U1348" s="31"/>
      <c r="V1348" s="31"/>
    </row>
    <row r="1349" spans="2:34" s="27" customFormat="1">
      <c r="B1349" s="10"/>
      <c r="C1349" s="10">
        <v>21</v>
      </c>
      <c r="D1349" s="305"/>
      <c r="E1349" s="305"/>
      <c r="F1349" s="305"/>
      <c r="G1349" s="305"/>
      <c r="H1349" s="305"/>
      <c r="I1349" s="305"/>
      <c r="J1349" s="84"/>
      <c r="K1349" s="592"/>
      <c r="L1349" s="31"/>
      <c r="M1349" s="31"/>
      <c r="N1349" s="31"/>
      <c r="O1349" s="31"/>
      <c r="P1349" s="31"/>
      <c r="Q1349" s="31"/>
      <c r="R1349" s="31"/>
      <c r="S1349" s="31"/>
      <c r="T1349" s="31"/>
      <c r="U1349" s="31"/>
      <c r="V1349" s="31"/>
    </row>
    <row r="1350" spans="2:34" s="27" customFormat="1">
      <c r="B1350" s="10"/>
      <c r="C1350" s="10">
        <v>22</v>
      </c>
      <c r="D1350" s="305"/>
      <c r="E1350" s="305"/>
      <c r="F1350" s="305"/>
      <c r="G1350" s="305"/>
      <c r="H1350" s="305"/>
      <c r="I1350" s="305"/>
      <c r="J1350" s="594"/>
      <c r="K1350" s="592"/>
      <c r="L1350" s="31"/>
      <c r="M1350" s="31"/>
      <c r="N1350" s="31"/>
      <c r="O1350" s="31"/>
      <c r="P1350" s="31"/>
      <c r="Q1350" s="31"/>
      <c r="R1350" s="31"/>
      <c r="S1350" s="31"/>
      <c r="T1350" s="31"/>
      <c r="U1350" s="31"/>
      <c r="V1350" s="31"/>
    </row>
    <row r="1351" spans="2:34" s="27" customFormat="1">
      <c r="B1351" s="10">
        <v>62</v>
      </c>
      <c r="C1351" s="10">
        <v>1</v>
      </c>
      <c r="D1351" s="305"/>
      <c r="E1351" s="305"/>
      <c r="F1351" s="305"/>
      <c r="G1351" s="305"/>
      <c r="H1351" s="305"/>
      <c r="I1351" s="305"/>
      <c r="J1351" s="76"/>
      <c r="K1351" s="588"/>
      <c r="L1351" s="31"/>
      <c r="M1351" s="31"/>
      <c r="N1351" s="31"/>
      <c r="O1351" s="31"/>
      <c r="P1351" s="31"/>
      <c r="Q1351" s="31"/>
      <c r="R1351" s="31"/>
      <c r="S1351" s="31"/>
      <c r="T1351" s="31"/>
      <c r="U1351" s="31"/>
      <c r="V1351" s="31"/>
    </row>
    <row r="1352" spans="2:34" s="27" customFormat="1">
      <c r="B1352" s="10"/>
      <c r="C1352" s="10">
        <v>2</v>
      </c>
      <c r="D1352" s="305"/>
      <c r="E1352" s="305"/>
      <c r="F1352" s="305"/>
      <c r="G1352" s="305"/>
      <c r="H1352" s="305"/>
      <c r="I1352" s="305"/>
      <c r="J1352" s="76"/>
      <c r="K1352" s="588"/>
      <c r="L1352" s="31"/>
      <c r="M1352" s="31"/>
      <c r="N1352" s="31"/>
      <c r="O1352" s="31"/>
      <c r="P1352" s="31"/>
      <c r="Q1352" s="31"/>
      <c r="R1352" s="31"/>
      <c r="S1352" s="31"/>
      <c r="T1352" s="31"/>
      <c r="U1352" s="31"/>
      <c r="V1352" s="31"/>
    </row>
    <row r="1353" spans="2:34" s="27" customFormat="1">
      <c r="B1353" s="10"/>
      <c r="C1353" s="10">
        <v>3</v>
      </c>
      <c r="D1353" s="305"/>
      <c r="E1353" s="305"/>
      <c r="F1353" s="305"/>
      <c r="G1353" s="305"/>
      <c r="H1353" s="305"/>
      <c r="I1353" s="305"/>
      <c r="J1353" s="76"/>
      <c r="K1353" s="588"/>
      <c r="L1353" s="31"/>
      <c r="M1353" s="31"/>
      <c r="N1353" s="31"/>
      <c r="O1353" s="31"/>
      <c r="P1353" s="31"/>
      <c r="Q1353" s="31"/>
      <c r="R1353" s="31"/>
      <c r="S1353" s="31"/>
      <c r="T1353" s="31"/>
      <c r="U1353" s="31"/>
      <c r="V1353" s="31"/>
    </row>
    <row r="1354" spans="2:34">
      <c r="B1354" s="10"/>
      <c r="C1354" s="10">
        <v>4</v>
      </c>
      <c r="D1354" s="305"/>
      <c r="E1354" s="305"/>
      <c r="F1354" s="305"/>
      <c r="G1354" s="305"/>
      <c r="H1354" s="305"/>
      <c r="J1354" s="76"/>
      <c r="K1354" s="169"/>
      <c r="L1354" s="305"/>
      <c r="M1354" s="305"/>
      <c r="N1354" s="305"/>
      <c r="W1354" s="306"/>
      <c r="X1354" s="306"/>
      <c r="Y1354" s="306"/>
      <c r="Z1354" s="306"/>
      <c r="AA1354" s="306"/>
      <c r="AB1354" s="306"/>
      <c r="AC1354" s="306"/>
      <c r="AD1354" s="306"/>
      <c r="AE1354" s="306"/>
      <c r="AF1354" s="306"/>
      <c r="AG1354" s="306"/>
      <c r="AH1354" s="306"/>
    </row>
    <row r="1355" spans="2:34" s="27" customFormat="1">
      <c r="B1355" s="10"/>
      <c r="C1355" s="10">
        <v>5</v>
      </c>
      <c r="D1355" s="305"/>
      <c r="E1355" s="305"/>
      <c r="F1355" s="305"/>
      <c r="G1355" s="305"/>
      <c r="H1355" s="305"/>
      <c r="I1355" s="305"/>
      <c r="J1355" s="84"/>
      <c r="K1355" s="592"/>
      <c r="L1355" s="31"/>
      <c r="M1355" s="31"/>
      <c r="N1355" s="31"/>
      <c r="O1355" s="31"/>
      <c r="P1355" s="31"/>
      <c r="Q1355" s="31"/>
      <c r="R1355" s="31"/>
      <c r="S1355" s="31"/>
      <c r="T1355" s="31"/>
      <c r="U1355" s="31"/>
      <c r="V1355" s="31"/>
    </row>
    <row r="1356" spans="2:34" s="27" customFormat="1">
      <c r="B1356" s="10"/>
      <c r="C1356" s="10">
        <v>6</v>
      </c>
      <c r="D1356" s="305"/>
      <c r="E1356" s="305"/>
      <c r="F1356" s="305"/>
      <c r="G1356" s="305"/>
      <c r="H1356" s="305"/>
      <c r="I1356" s="305"/>
      <c r="J1356" s="84"/>
      <c r="K1356" s="592"/>
      <c r="L1356" s="31"/>
      <c r="M1356" s="31"/>
      <c r="N1356" s="31"/>
      <c r="O1356" s="31"/>
      <c r="P1356" s="31"/>
      <c r="Q1356" s="31"/>
      <c r="R1356" s="31"/>
      <c r="S1356" s="31"/>
      <c r="T1356" s="31"/>
      <c r="U1356" s="31"/>
      <c r="V1356" s="31"/>
    </row>
    <row r="1357" spans="2:34" s="27" customFormat="1">
      <c r="B1357" s="10"/>
      <c r="C1357" s="10">
        <v>7</v>
      </c>
      <c r="D1357" s="305"/>
      <c r="E1357" s="305"/>
      <c r="F1357" s="305"/>
      <c r="G1357" s="305"/>
      <c r="H1357" s="305"/>
      <c r="I1357" s="305"/>
      <c r="J1357" s="76"/>
      <c r="K1357" s="593"/>
      <c r="L1357" s="31"/>
      <c r="M1357" s="31"/>
      <c r="N1357" s="31"/>
      <c r="O1357" s="31"/>
      <c r="P1357" s="31"/>
      <c r="Q1357" s="31"/>
      <c r="R1357" s="31"/>
      <c r="S1357" s="31"/>
      <c r="T1357" s="31"/>
      <c r="U1357" s="31"/>
      <c r="V1357" s="31"/>
    </row>
    <row r="1358" spans="2:34" s="27" customFormat="1">
      <c r="B1358" s="10"/>
      <c r="C1358" s="10">
        <v>8</v>
      </c>
      <c r="D1358" s="305"/>
      <c r="E1358" s="305"/>
      <c r="F1358" s="305"/>
      <c r="G1358" s="305"/>
      <c r="H1358" s="305"/>
      <c r="I1358" s="305"/>
      <c r="J1358" s="76"/>
      <c r="K1358" s="592"/>
      <c r="L1358" s="31"/>
      <c r="M1358" s="31"/>
      <c r="N1358" s="31"/>
      <c r="O1358" s="31"/>
      <c r="P1358" s="31"/>
      <c r="Q1358" s="31"/>
      <c r="R1358" s="31"/>
      <c r="S1358" s="31"/>
      <c r="T1358" s="31"/>
      <c r="U1358" s="31"/>
      <c r="V1358" s="31"/>
    </row>
    <row r="1359" spans="2:34" s="27" customFormat="1">
      <c r="B1359" s="10"/>
      <c r="C1359" s="10">
        <v>9</v>
      </c>
      <c r="D1359" s="305"/>
      <c r="E1359" s="305"/>
      <c r="F1359" s="305"/>
      <c r="G1359" s="305"/>
      <c r="H1359" s="305"/>
      <c r="I1359" s="305"/>
      <c r="J1359" s="84"/>
      <c r="K1359" s="592"/>
      <c r="L1359" s="31"/>
      <c r="M1359" s="31"/>
      <c r="N1359" s="31"/>
      <c r="O1359" s="31"/>
      <c r="P1359" s="31"/>
      <c r="Q1359" s="31"/>
      <c r="R1359" s="31"/>
      <c r="S1359" s="31"/>
      <c r="T1359" s="31"/>
      <c r="U1359" s="31"/>
      <c r="V1359" s="31"/>
    </row>
    <row r="1360" spans="2:34" s="27" customFormat="1">
      <c r="B1360" s="10"/>
      <c r="C1360" s="10">
        <v>10</v>
      </c>
      <c r="D1360" s="305"/>
      <c r="E1360" s="305"/>
      <c r="F1360" s="305"/>
      <c r="G1360" s="305"/>
      <c r="H1360" s="305"/>
      <c r="I1360" s="305"/>
      <c r="J1360" s="84"/>
      <c r="K1360" s="592"/>
      <c r="L1360" s="31"/>
      <c r="M1360" s="31"/>
      <c r="N1360" s="31"/>
      <c r="O1360" s="31"/>
      <c r="P1360" s="31"/>
      <c r="Q1360" s="31"/>
      <c r="R1360" s="31"/>
      <c r="S1360" s="31"/>
      <c r="T1360" s="31"/>
      <c r="U1360" s="31"/>
      <c r="V1360" s="31"/>
    </row>
    <row r="1361" spans="2:34" s="27" customFormat="1">
      <c r="B1361" s="10"/>
      <c r="C1361" s="10">
        <v>11</v>
      </c>
      <c r="D1361" s="305"/>
      <c r="E1361" s="305"/>
      <c r="F1361" s="305"/>
      <c r="G1361" s="305"/>
      <c r="H1361" s="305"/>
      <c r="I1361" s="305"/>
      <c r="J1361" s="76"/>
      <c r="K1361" s="593"/>
      <c r="L1361" s="31"/>
      <c r="M1361" s="31"/>
      <c r="N1361" s="31"/>
      <c r="O1361" s="31"/>
      <c r="P1361" s="31"/>
      <c r="Q1361" s="31"/>
      <c r="R1361" s="31"/>
      <c r="S1361" s="31"/>
      <c r="T1361" s="31"/>
      <c r="U1361" s="31"/>
      <c r="V1361" s="31"/>
    </row>
    <row r="1362" spans="2:34" s="27" customFormat="1">
      <c r="B1362" s="10"/>
      <c r="C1362" s="10">
        <v>12</v>
      </c>
      <c r="D1362" s="305"/>
      <c r="E1362" s="305"/>
      <c r="F1362" s="305"/>
      <c r="G1362" s="305"/>
      <c r="H1362" s="305"/>
      <c r="I1362" s="305"/>
      <c r="J1362" s="76"/>
      <c r="K1362" s="592"/>
      <c r="L1362" s="31"/>
      <c r="M1362" s="31"/>
      <c r="N1362" s="31"/>
      <c r="O1362" s="31"/>
      <c r="P1362" s="31"/>
      <c r="Q1362" s="31"/>
      <c r="R1362" s="31"/>
      <c r="S1362" s="31"/>
      <c r="T1362" s="31"/>
      <c r="U1362" s="31"/>
      <c r="V1362" s="31"/>
    </row>
    <row r="1363" spans="2:34" s="27" customFormat="1">
      <c r="B1363" s="10"/>
      <c r="C1363" s="10">
        <v>13</v>
      </c>
      <c r="D1363" s="305"/>
      <c r="E1363" s="305"/>
      <c r="F1363" s="305"/>
      <c r="G1363" s="305"/>
      <c r="H1363" s="305"/>
      <c r="I1363" s="305"/>
      <c r="J1363" s="84"/>
      <c r="K1363" s="592"/>
      <c r="L1363" s="31"/>
      <c r="M1363" s="31"/>
      <c r="N1363" s="31"/>
      <c r="O1363" s="31"/>
      <c r="P1363" s="31"/>
      <c r="Q1363" s="31"/>
      <c r="R1363" s="31"/>
      <c r="S1363" s="31"/>
      <c r="T1363" s="31"/>
      <c r="U1363" s="31"/>
      <c r="V1363" s="31"/>
    </row>
    <row r="1364" spans="2:34" s="27" customFormat="1">
      <c r="B1364" s="10"/>
      <c r="C1364" s="10">
        <v>14</v>
      </c>
      <c r="D1364" s="305"/>
      <c r="E1364" s="305"/>
      <c r="F1364" s="305"/>
      <c r="G1364" s="305"/>
      <c r="H1364" s="305"/>
      <c r="I1364" s="305"/>
      <c r="J1364" s="84"/>
      <c r="K1364" s="592"/>
      <c r="L1364" s="31"/>
      <c r="M1364" s="31"/>
      <c r="N1364" s="31"/>
      <c r="O1364" s="31"/>
      <c r="P1364" s="31"/>
      <c r="Q1364" s="31"/>
      <c r="R1364" s="31"/>
      <c r="S1364" s="31"/>
      <c r="T1364" s="31"/>
      <c r="U1364" s="31"/>
      <c r="V1364" s="31"/>
    </row>
    <row r="1365" spans="2:34" s="27" customFormat="1">
      <c r="B1365" s="10"/>
      <c r="C1365" s="10">
        <v>15</v>
      </c>
      <c r="D1365" s="305"/>
      <c r="E1365" s="305"/>
      <c r="F1365" s="305"/>
      <c r="G1365" s="305"/>
      <c r="H1365" s="305"/>
      <c r="I1365" s="305"/>
      <c r="J1365" s="76"/>
      <c r="K1365" s="593"/>
      <c r="L1365" s="31"/>
      <c r="M1365" s="31"/>
      <c r="N1365" s="31"/>
      <c r="O1365" s="31"/>
      <c r="P1365" s="31"/>
      <c r="Q1365" s="31"/>
      <c r="R1365" s="31"/>
      <c r="S1365" s="31"/>
      <c r="T1365" s="31"/>
      <c r="U1365" s="31"/>
      <c r="V1365" s="31"/>
    </row>
    <row r="1366" spans="2:34" s="27" customFormat="1">
      <c r="B1366" s="10"/>
      <c r="C1366" s="10">
        <v>16</v>
      </c>
      <c r="D1366" s="305"/>
      <c r="E1366" s="305"/>
      <c r="F1366" s="305"/>
      <c r="G1366" s="305"/>
      <c r="H1366" s="305"/>
      <c r="I1366" s="305"/>
      <c r="J1366" s="76"/>
      <c r="K1366" s="592"/>
      <c r="L1366" s="31"/>
      <c r="M1366" s="31"/>
      <c r="N1366" s="31"/>
      <c r="O1366" s="31"/>
      <c r="P1366" s="31"/>
      <c r="Q1366" s="31"/>
      <c r="R1366" s="31"/>
      <c r="S1366" s="31"/>
      <c r="T1366" s="31"/>
      <c r="U1366" s="31"/>
      <c r="V1366" s="31"/>
    </row>
    <row r="1367" spans="2:34" s="27" customFormat="1">
      <c r="B1367" s="10"/>
      <c r="C1367" s="10">
        <v>17</v>
      </c>
      <c r="D1367" s="305"/>
      <c r="E1367" s="305"/>
      <c r="F1367" s="305"/>
      <c r="G1367" s="305"/>
      <c r="H1367" s="305"/>
      <c r="I1367" s="305"/>
      <c r="J1367" s="84"/>
      <c r="K1367" s="592"/>
      <c r="L1367" s="31"/>
      <c r="M1367" s="31"/>
      <c r="N1367" s="31"/>
      <c r="O1367" s="31"/>
      <c r="P1367" s="31"/>
      <c r="Q1367" s="31"/>
      <c r="R1367" s="31"/>
      <c r="S1367" s="31"/>
      <c r="T1367" s="31"/>
      <c r="U1367" s="31"/>
      <c r="V1367" s="31"/>
    </row>
    <row r="1368" spans="2:34" s="27" customFormat="1">
      <c r="B1368" s="10"/>
      <c r="C1368" s="10">
        <v>18</v>
      </c>
      <c r="D1368" s="305"/>
      <c r="E1368" s="305"/>
      <c r="F1368" s="305"/>
      <c r="G1368" s="305"/>
      <c r="H1368" s="305"/>
      <c r="I1368" s="305"/>
      <c r="J1368" s="84"/>
      <c r="K1368" s="592"/>
      <c r="L1368" s="31"/>
      <c r="M1368" s="31"/>
      <c r="N1368" s="31"/>
      <c r="O1368" s="31"/>
      <c r="P1368" s="31"/>
      <c r="Q1368" s="31"/>
      <c r="R1368" s="31"/>
      <c r="S1368" s="31"/>
      <c r="T1368" s="31"/>
      <c r="U1368" s="31"/>
      <c r="V1368" s="31"/>
    </row>
    <row r="1369" spans="2:34" s="27" customFormat="1">
      <c r="B1369" s="10"/>
      <c r="C1369" s="10">
        <v>19</v>
      </c>
      <c r="D1369" s="305"/>
      <c r="E1369" s="305"/>
      <c r="F1369" s="305"/>
      <c r="G1369" s="305"/>
      <c r="H1369" s="305"/>
      <c r="I1369" s="305"/>
      <c r="J1369" s="76"/>
      <c r="K1369" s="593"/>
      <c r="L1369" s="31"/>
      <c r="M1369" s="31"/>
      <c r="N1369" s="31"/>
      <c r="O1369" s="31"/>
      <c r="P1369" s="31"/>
      <c r="Q1369" s="31"/>
      <c r="R1369" s="31"/>
      <c r="S1369" s="31"/>
      <c r="T1369" s="31"/>
      <c r="U1369" s="31"/>
      <c r="V1369" s="31"/>
    </row>
    <row r="1370" spans="2:34" s="27" customFormat="1">
      <c r="B1370" s="10"/>
      <c r="C1370" s="10">
        <v>20</v>
      </c>
      <c r="D1370" s="305"/>
      <c r="E1370" s="305"/>
      <c r="F1370" s="305"/>
      <c r="G1370" s="305"/>
      <c r="H1370" s="305"/>
      <c r="I1370" s="305"/>
      <c r="J1370" s="76"/>
      <c r="K1370" s="592"/>
      <c r="L1370" s="31"/>
      <c r="M1370" s="31"/>
      <c r="N1370" s="31"/>
      <c r="O1370" s="31"/>
      <c r="P1370" s="31"/>
      <c r="Q1370" s="31"/>
      <c r="R1370" s="31"/>
      <c r="S1370" s="31"/>
      <c r="T1370" s="31"/>
      <c r="U1370" s="31"/>
      <c r="V1370" s="31"/>
    </row>
    <row r="1371" spans="2:34" s="27" customFormat="1">
      <c r="B1371" s="10"/>
      <c r="C1371" s="10">
        <v>21</v>
      </c>
      <c r="D1371" s="305"/>
      <c r="E1371" s="305"/>
      <c r="F1371" s="305"/>
      <c r="G1371" s="305"/>
      <c r="H1371" s="305"/>
      <c r="I1371" s="305"/>
      <c r="J1371" s="84"/>
      <c r="K1371" s="592"/>
      <c r="L1371" s="31"/>
      <c r="M1371" s="31"/>
      <c r="N1371" s="31"/>
      <c r="O1371" s="31"/>
      <c r="P1371" s="31"/>
      <c r="Q1371" s="31"/>
      <c r="R1371" s="31"/>
      <c r="S1371" s="31"/>
      <c r="T1371" s="31"/>
      <c r="U1371" s="31"/>
      <c r="V1371" s="31"/>
    </row>
    <row r="1372" spans="2:34" s="27" customFormat="1">
      <c r="B1372" s="10"/>
      <c r="C1372" s="10">
        <v>22</v>
      </c>
      <c r="D1372" s="305"/>
      <c r="E1372" s="305"/>
      <c r="F1372" s="305"/>
      <c r="G1372" s="305"/>
      <c r="H1372" s="305"/>
      <c r="I1372" s="305"/>
      <c r="J1372" s="594"/>
      <c r="K1372" s="592"/>
      <c r="L1372" s="31"/>
      <c r="M1372" s="31"/>
      <c r="N1372" s="31"/>
      <c r="O1372" s="31"/>
      <c r="P1372" s="31"/>
      <c r="Q1372" s="31"/>
      <c r="R1372" s="31"/>
      <c r="S1372" s="31"/>
      <c r="T1372" s="31"/>
      <c r="U1372" s="31"/>
      <c r="V1372" s="31"/>
    </row>
    <row r="1373" spans="2:34" s="27" customFormat="1">
      <c r="B1373" s="10">
        <v>63</v>
      </c>
      <c r="C1373" s="10">
        <v>1</v>
      </c>
      <c r="D1373" s="305"/>
      <c r="E1373" s="305"/>
      <c r="F1373" s="305"/>
      <c r="G1373" s="305"/>
      <c r="H1373" s="305"/>
      <c r="I1373" s="305"/>
      <c r="J1373" s="76"/>
      <c r="K1373" s="588"/>
      <c r="L1373" s="31"/>
      <c r="M1373" s="31"/>
      <c r="N1373" s="31"/>
      <c r="O1373" s="31"/>
      <c r="P1373" s="31"/>
      <c r="Q1373" s="31"/>
      <c r="R1373" s="31"/>
      <c r="S1373" s="31"/>
      <c r="T1373" s="31"/>
      <c r="U1373" s="31"/>
      <c r="V1373" s="31"/>
    </row>
    <row r="1374" spans="2:34" s="27" customFormat="1">
      <c r="B1374" s="10"/>
      <c r="C1374" s="10">
        <v>2</v>
      </c>
      <c r="D1374" s="305"/>
      <c r="E1374" s="305"/>
      <c r="F1374" s="305"/>
      <c r="G1374" s="305"/>
      <c r="H1374" s="305"/>
      <c r="I1374" s="305"/>
      <c r="J1374" s="76"/>
      <c r="K1374" s="588"/>
      <c r="L1374" s="31"/>
      <c r="M1374" s="31"/>
      <c r="N1374" s="31"/>
      <c r="O1374" s="31"/>
      <c r="P1374" s="31"/>
      <c r="Q1374" s="31"/>
      <c r="R1374" s="31"/>
      <c r="S1374" s="31"/>
      <c r="T1374" s="31"/>
      <c r="U1374" s="31"/>
      <c r="V1374" s="31"/>
    </row>
    <row r="1375" spans="2:34" s="27" customFormat="1">
      <c r="B1375" s="10"/>
      <c r="C1375" s="10">
        <v>3</v>
      </c>
      <c r="D1375" s="305"/>
      <c r="E1375" s="305"/>
      <c r="F1375" s="305"/>
      <c r="G1375" s="305"/>
      <c r="H1375" s="305"/>
      <c r="I1375" s="305"/>
      <c r="J1375" s="76"/>
      <c r="K1375" s="588"/>
      <c r="L1375" s="31"/>
      <c r="M1375" s="31"/>
      <c r="N1375" s="31"/>
      <c r="O1375" s="31"/>
      <c r="P1375" s="31"/>
      <c r="Q1375" s="31"/>
      <c r="R1375" s="31"/>
      <c r="S1375" s="31"/>
      <c r="T1375" s="31"/>
      <c r="U1375" s="31"/>
      <c r="V1375" s="31"/>
    </row>
    <row r="1376" spans="2:34">
      <c r="B1376" s="10"/>
      <c r="C1376" s="10">
        <v>4</v>
      </c>
      <c r="D1376" s="305"/>
      <c r="E1376" s="305"/>
      <c r="F1376" s="305"/>
      <c r="G1376" s="305"/>
      <c r="H1376" s="305"/>
      <c r="J1376" s="76"/>
      <c r="K1376" s="169"/>
      <c r="L1376" s="305"/>
      <c r="M1376" s="305"/>
      <c r="N1376" s="305"/>
      <c r="W1376" s="306"/>
      <c r="X1376" s="306"/>
      <c r="Y1376" s="306"/>
      <c r="Z1376" s="306"/>
      <c r="AA1376" s="306"/>
      <c r="AB1376" s="306"/>
      <c r="AC1376" s="306"/>
      <c r="AD1376" s="306"/>
      <c r="AE1376" s="306"/>
      <c r="AF1376" s="306"/>
      <c r="AG1376" s="306"/>
      <c r="AH1376" s="306"/>
    </row>
    <row r="1377" spans="2:22" s="27" customFormat="1">
      <c r="B1377" s="10"/>
      <c r="C1377" s="10">
        <v>5</v>
      </c>
      <c r="D1377" s="305"/>
      <c r="E1377" s="305"/>
      <c r="F1377" s="305"/>
      <c r="G1377" s="305"/>
      <c r="H1377" s="305"/>
      <c r="I1377" s="305"/>
      <c r="J1377" s="84"/>
      <c r="K1377" s="592"/>
      <c r="L1377" s="31"/>
      <c r="M1377" s="31"/>
      <c r="N1377" s="31"/>
      <c r="O1377" s="31"/>
      <c r="P1377" s="31"/>
      <c r="Q1377" s="31"/>
      <c r="R1377" s="31"/>
      <c r="S1377" s="31"/>
      <c r="T1377" s="31"/>
      <c r="U1377" s="31"/>
      <c r="V1377" s="31"/>
    </row>
    <row r="1378" spans="2:22" s="27" customFormat="1">
      <c r="B1378" s="10"/>
      <c r="C1378" s="10">
        <v>6</v>
      </c>
      <c r="D1378" s="305"/>
      <c r="E1378" s="305"/>
      <c r="F1378" s="305"/>
      <c r="G1378" s="305"/>
      <c r="H1378" s="305"/>
      <c r="I1378" s="305"/>
      <c r="J1378" s="84"/>
      <c r="K1378" s="592"/>
      <c r="L1378" s="31"/>
      <c r="M1378" s="31"/>
      <c r="N1378" s="31"/>
      <c r="O1378" s="31"/>
      <c r="P1378" s="31"/>
      <c r="Q1378" s="31"/>
      <c r="R1378" s="31"/>
      <c r="S1378" s="31"/>
      <c r="T1378" s="31"/>
      <c r="U1378" s="31"/>
      <c r="V1378" s="31"/>
    </row>
    <row r="1379" spans="2:22" s="27" customFormat="1">
      <c r="B1379" s="10"/>
      <c r="C1379" s="10">
        <v>7</v>
      </c>
      <c r="D1379" s="305"/>
      <c r="E1379" s="305"/>
      <c r="F1379" s="305"/>
      <c r="G1379" s="305"/>
      <c r="H1379" s="305"/>
      <c r="I1379" s="305"/>
      <c r="J1379" s="76"/>
      <c r="K1379" s="593"/>
      <c r="L1379" s="31"/>
      <c r="M1379" s="31"/>
      <c r="N1379" s="31"/>
      <c r="O1379" s="31"/>
      <c r="P1379" s="31"/>
      <c r="Q1379" s="31"/>
      <c r="R1379" s="31"/>
      <c r="S1379" s="31"/>
      <c r="T1379" s="31"/>
      <c r="U1379" s="31"/>
      <c r="V1379" s="31"/>
    </row>
    <row r="1380" spans="2:22" s="27" customFormat="1">
      <c r="B1380" s="10"/>
      <c r="C1380" s="10">
        <v>8</v>
      </c>
      <c r="D1380" s="305"/>
      <c r="E1380" s="305"/>
      <c r="F1380" s="305"/>
      <c r="G1380" s="305"/>
      <c r="H1380" s="305"/>
      <c r="I1380" s="305"/>
      <c r="J1380" s="76"/>
      <c r="K1380" s="592"/>
      <c r="L1380" s="31"/>
      <c r="M1380" s="31"/>
      <c r="N1380" s="31"/>
      <c r="O1380" s="31"/>
      <c r="P1380" s="31"/>
      <c r="Q1380" s="31"/>
      <c r="R1380" s="31"/>
      <c r="S1380" s="31"/>
      <c r="T1380" s="31"/>
      <c r="U1380" s="31"/>
      <c r="V1380" s="31"/>
    </row>
    <row r="1381" spans="2:22" s="27" customFormat="1">
      <c r="B1381" s="10"/>
      <c r="C1381" s="10">
        <v>9</v>
      </c>
      <c r="D1381" s="305"/>
      <c r="E1381" s="305"/>
      <c r="F1381" s="305"/>
      <c r="G1381" s="305"/>
      <c r="H1381" s="305"/>
      <c r="I1381" s="305"/>
      <c r="J1381" s="84"/>
      <c r="K1381" s="592"/>
      <c r="L1381" s="31"/>
      <c r="M1381" s="31"/>
      <c r="N1381" s="31"/>
      <c r="O1381" s="31"/>
      <c r="P1381" s="31"/>
      <c r="Q1381" s="31"/>
      <c r="R1381" s="31"/>
      <c r="S1381" s="31"/>
      <c r="T1381" s="31"/>
      <c r="U1381" s="31"/>
      <c r="V1381" s="31"/>
    </row>
    <row r="1382" spans="2:22" s="27" customFormat="1">
      <c r="B1382" s="10"/>
      <c r="C1382" s="10">
        <v>10</v>
      </c>
      <c r="D1382" s="305"/>
      <c r="E1382" s="305"/>
      <c r="F1382" s="305"/>
      <c r="G1382" s="305"/>
      <c r="H1382" s="305"/>
      <c r="I1382" s="305"/>
      <c r="J1382" s="84"/>
      <c r="K1382" s="592"/>
      <c r="L1382" s="31"/>
      <c r="M1382" s="31"/>
      <c r="N1382" s="31"/>
      <c r="O1382" s="31"/>
      <c r="P1382" s="31"/>
      <c r="Q1382" s="31"/>
      <c r="R1382" s="31"/>
      <c r="S1382" s="31"/>
      <c r="T1382" s="31"/>
      <c r="U1382" s="31"/>
      <c r="V1382" s="31"/>
    </row>
    <row r="1383" spans="2:22" s="27" customFormat="1">
      <c r="B1383" s="10"/>
      <c r="C1383" s="10">
        <v>11</v>
      </c>
      <c r="D1383" s="305"/>
      <c r="E1383" s="305"/>
      <c r="F1383" s="305"/>
      <c r="G1383" s="305"/>
      <c r="H1383" s="305"/>
      <c r="I1383" s="305"/>
      <c r="J1383" s="76"/>
      <c r="K1383" s="593"/>
      <c r="L1383" s="31"/>
      <c r="M1383" s="31"/>
      <c r="N1383" s="31"/>
      <c r="O1383" s="31"/>
      <c r="P1383" s="31"/>
      <c r="Q1383" s="31"/>
      <c r="R1383" s="31"/>
      <c r="S1383" s="31"/>
      <c r="T1383" s="31"/>
      <c r="U1383" s="31"/>
      <c r="V1383" s="31"/>
    </row>
    <row r="1384" spans="2:22" s="27" customFormat="1">
      <c r="B1384" s="10"/>
      <c r="C1384" s="10">
        <v>12</v>
      </c>
      <c r="D1384" s="305"/>
      <c r="E1384" s="305"/>
      <c r="F1384" s="305"/>
      <c r="G1384" s="305"/>
      <c r="H1384" s="305"/>
      <c r="I1384" s="305"/>
      <c r="J1384" s="76"/>
      <c r="K1384" s="592"/>
      <c r="L1384" s="31"/>
      <c r="M1384" s="31"/>
      <c r="N1384" s="31"/>
      <c r="O1384" s="31"/>
      <c r="P1384" s="31"/>
      <c r="Q1384" s="31"/>
      <c r="R1384" s="31"/>
      <c r="S1384" s="31"/>
      <c r="T1384" s="31"/>
      <c r="U1384" s="31"/>
      <c r="V1384" s="31"/>
    </row>
    <row r="1385" spans="2:22" s="27" customFormat="1">
      <c r="B1385" s="10"/>
      <c r="C1385" s="10">
        <v>13</v>
      </c>
      <c r="D1385" s="305"/>
      <c r="E1385" s="305"/>
      <c r="F1385" s="305"/>
      <c r="G1385" s="305"/>
      <c r="H1385" s="305"/>
      <c r="I1385" s="305"/>
      <c r="J1385" s="84"/>
      <c r="K1385" s="592"/>
      <c r="L1385" s="31"/>
      <c r="M1385" s="31"/>
      <c r="N1385" s="31"/>
      <c r="O1385" s="31"/>
      <c r="P1385" s="31"/>
      <c r="Q1385" s="31"/>
      <c r="R1385" s="31"/>
      <c r="S1385" s="31"/>
      <c r="T1385" s="31"/>
      <c r="U1385" s="31"/>
      <c r="V1385" s="31"/>
    </row>
    <row r="1386" spans="2:22" s="27" customFormat="1">
      <c r="B1386" s="10"/>
      <c r="C1386" s="10">
        <v>14</v>
      </c>
      <c r="D1386" s="305"/>
      <c r="E1386" s="305"/>
      <c r="F1386" s="305"/>
      <c r="G1386" s="305"/>
      <c r="H1386" s="305"/>
      <c r="I1386" s="305"/>
      <c r="J1386" s="84"/>
      <c r="K1386" s="592"/>
      <c r="L1386" s="31"/>
      <c r="M1386" s="31"/>
      <c r="N1386" s="31"/>
      <c r="O1386" s="31"/>
      <c r="P1386" s="31"/>
      <c r="Q1386" s="31"/>
      <c r="R1386" s="31"/>
      <c r="S1386" s="31"/>
      <c r="T1386" s="31"/>
      <c r="U1386" s="31"/>
      <c r="V1386" s="31"/>
    </row>
    <row r="1387" spans="2:22" s="27" customFormat="1">
      <c r="B1387" s="10"/>
      <c r="C1387" s="10">
        <v>15</v>
      </c>
      <c r="D1387" s="305"/>
      <c r="E1387" s="305"/>
      <c r="F1387" s="305"/>
      <c r="G1387" s="305"/>
      <c r="H1387" s="305"/>
      <c r="I1387" s="305"/>
      <c r="J1387" s="76"/>
      <c r="K1387" s="593"/>
      <c r="L1387" s="31"/>
      <c r="M1387" s="31"/>
      <c r="N1387" s="31"/>
      <c r="O1387" s="31"/>
      <c r="P1387" s="31"/>
      <c r="Q1387" s="31"/>
      <c r="R1387" s="31"/>
      <c r="S1387" s="31"/>
      <c r="T1387" s="31"/>
      <c r="U1387" s="31"/>
      <c r="V1387" s="31"/>
    </row>
    <row r="1388" spans="2:22" s="27" customFormat="1">
      <c r="B1388" s="10"/>
      <c r="C1388" s="10">
        <v>16</v>
      </c>
      <c r="D1388" s="305"/>
      <c r="E1388" s="305"/>
      <c r="F1388" s="305"/>
      <c r="G1388" s="305"/>
      <c r="H1388" s="305"/>
      <c r="I1388" s="305"/>
      <c r="J1388" s="76"/>
      <c r="K1388" s="592"/>
      <c r="L1388" s="31"/>
      <c r="M1388" s="31"/>
      <c r="N1388" s="31"/>
      <c r="O1388" s="31"/>
      <c r="P1388" s="31"/>
      <c r="Q1388" s="31"/>
      <c r="R1388" s="31"/>
      <c r="S1388" s="31"/>
      <c r="T1388" s="31"/>
      <c r="U1388" s="31"/>
      <c r="V1388" s="31"/>
    </row>
    <row r="1389" spans="2:22" s="27" customFormat="1">
      <c r="B1389" s="10"/>
      <c r="C1389" s="10">
        <v>17</v>
      </c>
      <c r="D1389" s="305"/>
      <c r="E1389" s="305"/>
      <c r="F1389" s="305"/>
      <c r="G1389" s="305"/>
      <c r="H1389" s="305"/>
      <c r="I1389" s="305"/>
      <c r="J1389" s="84"/>
      <c r="K1389" s="592"/>
      <c r="L1389" s="31"/>
      <c r="M1389" s="31"/>
      <c r="N1389" s="31"/>
      <c r="O1389" s="31"/>
      <c r="P1389" s="31"/>
      <c r="Q1389" s="31"/>
      <c r="R1389" s="31"/>
      <c r="S1389" s="31"/>
      <c r="T1389" s="31"/>
      <c r="U1389" s="31"/>
      <c r="V1389" s="31"/>
    </row>
    <row r="1390" spans="2:22" s="27" customFormat="1">
      <c r="B1390" s="10"/>
      <c r="C1390" s="10">
        <v>18</v>
      </c>
      <c r="D1390" s="305"/>
      <c r="E1390" s="305"/>
      <c r="F1390" s="305"/>
      <c r="G1390" s="305"/>
      <c r="H1390" s="305"/>
      <c r="I1390" s="305"/>
      <c r="J1390" s="84"/>
      <c r="K1390" s="592"/>
      <c r="L1390" s="31"/>
      <c r="M1390" s="31"/>
      <c r="N1390" s="31"/>
      <c r="O1390" s="31"/>
      <c r="P1390" s="31"/>
      <c r="Q1390" s="31"/>
      <c r="R1390" s="31"/>
      <c r="S1390" s="31"/>
      <c r="T1390" s="31"/>
      <c r="U1390" s="31"/>
      <c r="V1390" s="31"/>
    </row>
    <row r="1391" spans="2:22" s="27" customFormat="1">
      <c r="B1391" s="10"/>
      <c r="C1391" s="10">
        <v>19</v>
      </c>
      <c r="D1391" s="305"/>
      <c r="E1391" s="305"/>
      <c r="F1391" s="305"/>
      <c r="G1391" s="305"/>
      <c r="H1391" s="305"/>
      <c r="I1391" s="305"/>
      <c r="J1391" s="76"/>
      <c r="K1391" s="593"/>
      <c r="L1391" s="31"/>
      <c r="M1391" s="31"/>
      <c r="N1391" s="31"/>
      <c r="O1391" s="31"/>
      <c r="P1391" s="31"/>
      <c r="Q1391" s="31"/>
      <c r="R1391" s="31"/>
      <c r="S1391" s="31"/>
      <c r="T1391" s="31"/>
      <c r="U1391" s="31"/>
      <c r="V1391" s="31"/>
    </row>
    <row r="1392" spans="2:22" s="27" customFormat="1">
      <c r="B1392" s="10"/>
      <c r="C1392" s="10">
        <v>20</v>
      </c>
      <c r="D1392" s="305"/>
      <c r="E1392" s="305"/>
      <c r="F1392" s="305"/>
      <c r="G1392" s="305"/>
      <c r="H1392" s="305"/>
      <c r="I1392" s="305"/>
      <c r="J1392" s="76"/>
      <c r="K1392" s="592"/>
      <c r="L1392" s="31"/>
      <c r="M1392" s="31"/>
      <c r="N1392" s="31"/>
      <c r="O1392" s="31"/>
      <c r="P1392" s="31"/>
      <c r="Q1392" s="31"/>
      <c r="R1392" s="31"/>
      <c r="S1392" s="31"/>
      <c r="T1392" s="31"/>
      <c r="U1392" s="31"/>
      <c r="V1392" s="31"/>
    </row>
    <row r="1393" spans="2:34" s="27" customFormat="1">
      <c r="B1393" s="10"/>
      <c r="C1393" s="10">
        <v>21</v>
      </c>
      <c r="D1393" s="305"/>
      <c r="E1393" s="305"/>
      <c r="F1393" s="305"/>
      <c r="G1393" s="305"/>
      <c r="H1393" s="305"/>
      <c r="I1393" s="305"/>
      <c r="J1393" s="84"/>
      <c r="K1393" s="592"/>
      <c r="L1393" s="31"/>
      <c r="M1393" s="31"/>
      <c r="N1393" s="31"/>
      <c r="O1393" s="31"/>
      <c r="P1393" s="31"/>
      <c r="Q1393" s="31"/>
      <c r="R1393" s="31"/>
      <c r="S1393" s="31"/>
      <c r="T1393" s="31"/>
      <c r="U1393" s="31"/>
      <c r="V1393" s="31"/>
    </row>
    <row r="1394" spans="2:34" s="27" customFormat="1">
      <c r="B1394" s="10"/>
      <c r="C1394" s="10">
        <v>22</v>
      </c>
      <c r="D1394" s="305"/>
      <c r="E1394" s="305"/>
      <c r="F1394" s="305"/>
      <c r="G1394" s="305"/>
      <c r="H1394" s="305"/>
      <c r="I1394" s="305"/>
      <c r="J1394" s="594"/>
      <c r="K1394" s="592"/>
      <c r="L1394" s="31"/>
      <c r="M1394" s="31"/>
      <c r="N1394" s="31"/>
      <c r="O1394" s="31"/>
      <c r="P1394" s="31"/>
      <c r="Q1394" s="31"/>
      <c r="R1394" s="31"/>
      <c r="S1394" s="31"/>
      <c r="T1394" s="31"/>
      <c r="U1394" s="31"/>
      <c r="V1394" s="31"/>
    </row>
    <row r="1395" spans="2:34" s="27" customFormat="1">
      <c r="B1395" s="10">
        <v>64</v>
      </c>
      <c r="C1395" s="10">
        <v>1</v>
      </c>
      <c r="D1395" s="305"/>
      <c r="E1395" s="305"/>
      <c r="F1395" s="305"/>
      <c r="G1395" s="305"/>
      <c r="H1395" s="305"/>
      <c r="I1395" s="305"/>
      <c r="J1395" s="76"/>
      <c r="K1395" s="588"/>
      <c r="L1395" s="31"/>
      <c r="M1395" s="31"/>
      <c r="N1395" s="31"/>
      <c r="O1395" s="31"/>
      <c r="P1395" s="31"/>
      <c r="Q1395" s="31"/>
      <c r="R1395" s="31"/>
      <c r="S1395" s="31"/>
      <c r="T1395" s="31"/>
      <c r="U1395" s="31"/>
      <c r="V1395" s="31"/>
    </row>
    <row r="1396" spans="2:34" s="27" customFormat="1">
      <c r="B1396" s="10"/>
      <c r="C1396" s="10">
        <v>2</v>
      </c>
      <c r="D1396" s="305"/>
      <c r="E1396" s="305"/>
      <c r="F1396" s="305"/>
      <c r="G1396" s="305"/>
      <c r="H1396" s="305"/>
      <c r="I1396" s="305"/>
      <c r="J1396" s="76"/>
      <c r="K1396" s="588"/>
      <c r="L1396" s="31"/>
      <c r="M1396" s="31"/>
      <c r="N1396" s="31"/>
      <c r="O1396" s="31"/>
      <c r="P1396" s="31"/>
      <c r="Q1396" s="31"/>
      <c r="R1396" s="31"/>
      <c r="S1396" s="31"/>
      <c r="T1396" s="31"/>
      <c r="U1396" s="31"/>
      <c r="V1396" s="31"/>
    </row>
    <row r="1397" spans="2:34" s="27" customFormat="1">
      <c r="B1397" s="10"/>
      <c r="C1397" s="10">
        <v>3</v>
      </c>
      <c r="D1397" s="305"/>
      <c r="E1397" s="305"/>
      <c r="F1397" s="305"/>
      <c r="G1397" s="305"/>
      <c r="H1397" s="305"/>
      <c r="I1397" s="305"/>
      <c r="J1397" s="76"/>
      <c r="K1397" s="588"/>
      <c r="L1397" s="31"/>
      <c r="M1397" s="31"/>
      <c r="N1397" s="31"/>
      <c r="O1397" s="31"/>
      <c r="P1397" s="31"/>
      <c r="Q1397" s="31"/>
      <c r="R1397" s="31"/>
      <c r="S1397" s="31"/>
      <c r="T1397" s="31"/>
      <c r="U1397" s="31"/>
      <c r="V1397" s="31"/>
    </row>
    <row r="1398" spans="2:34">
      <c r="B1398" s="10"/>
      <c r="C1398" s="10">
        <v>4</v>
      </c>
      <c r="D1398" s="305"/>
      <c r="E1398" s="305"/>
      <c r="F1398" s="305"/>
      <c r="G1398" s="305"/>
      <c r="H1398" s="305"/>
      <c r="J1398" s="76"/>
      <c r="K1398" s="169"/>
      <c r="L1398" s="305"/>
      <c r="M1398" s="305"/>
      <c r="N1398" s="305"/>
      <c r="W1398" s="306"/>
      <c r="X1398" s="306"/>
      <c r="Y1398" s="306"/>
      <c r="Z1398" s="306"/>
      <c r="AA1398" s="306"/>
      <c r="AB1398" s="306"/>
      <c r="AC1398" s="306"/>
      <c r="AD1398" s="306"/>
      <c r="AE1398" s="306"/>
      <c r="AF1398" s="306"/>
      <c r="AG1398" s="306"/>
      <c r="AH1398" s="306"/>
    </row>
    <row r="1399" spans="2:34" s="27" customFormat="1">
      <c r="B1399" s="10"/>
      <c r="C1399" s="10">
        <v>5</v>
      </c>
      <c r="D1399" s="305"/>
      <c r="E1399" s="305"/>
      <c r="F1399" s="305"/>
      <c r="G1399" s="305"/>
      <c r="H1399" s="305"/>
      <c r="I1399" s="305"/>
      <c r="J1399" s="84"/>
      <c r="K1399" s="592"/>
      <c r="L1399" s="31"/>
      <c r="M1399" s="31"/>
      <c r="N1399" s="31"/>
      <c r="O1399" s="31"/>
      <c r="P1399" s="31"/>
      <c r="Q1399" s="31"/>
      <c r="R1399" s="31"/>
      <c r="S1399" s="31"/>
      <c r="T1399" s="31"/>
      <c r="U1399" s="31"/>
      <c r="V1399" s="31"/>
    </row>
    <row r="1400" spans="2:34" s="27" customFormat="1">
      <c r="B1400" s="10"/>
      <c r="C1400" s="10">
        <v>6</v>
      </c>
      <c r="D1400" s="305"/>
      <c r="E1400" s="305"/>
      <c r="F1400" s="305"/>
      <c r="G1400" s="305"/>
      <c r="H1400" s="305"/>
      <c r="I1400" s="305"/>
      <c r="J1400" s="84"/>
      <c r="K1400" s="592"/>
      <c r="L1400" s="31"/>
      <c r="M1400" s="31"/>
      <c r="N1400" s="31"/>
      <c r="O1400" s="31"/>
      <c r="P1400" s="31"/>
      <c r="Q1400" s="31"/>
      <c r="R1400" s="31"/>
      <c r="S1400" s="31"/>
      <c r="T1400" s="31"/>
      <c r="U1400" s="31"/>
      <c r="V1400" s="31"/>
    </row>
    <row r="1401" spans="2:34" s="27" customFormat="1">
      <c r="B1401" s="10"/>
      <c r="C1401" s="10">
        <v>7</v>
      </c>
      <c r="D1401" s="305"/>
      <c r="E1401" s="305"/>
      <c r="F1401" s="305"/>
      <c r="G1401" s="305"/>
      <c r="H1401" s="305"/>
      <c r="I1401" s="305"/>
      <c r="J1401" s="76"/>
      <c r="K1401" s="593"/>
      <c r="L1401" s="31"/>
      <c r="M1401" s="31"/>
      <c r="N1401" s="31"/>
      <c r="O1401" s="31"/>
      <c r="P1401" s="31"/>
      <c r="Q1401" s="31"/>
      <c r="R1401" s="31"/>
      <c r="S1401" s="31"/>
      <c r="T1401" s="31"/>
      <c r="U1401" s="31"/>
      <c r="V1401" s="31"/>
    </row>
    <row r="1402" spans="2:34" s="27" customFormat="1">
      <c r="B1402" s="10"/>
      <c r="C1402" s="10">
        <v>8</v>
      </c>
      <c r="D1402" s="305"/>
      <c r="E1402" s="305"/>
      <c r="F1402" s="305"/>
      <c r="G1402" s="305"/>
      <c r="H1402" s="305"/>
      <c r="I1402" s="305"/>
      <c r="J1402" s="76"/>
      <c r="K1402" s="592"/>
      <c r="L1402" s="31"/>
      <c r="M1402" s="31"/>
      <c r="N1402" s="31"/>
      <c r="O1402" s="31"/>
      <c r="P1402" s="31"/>
      <c r="Q1402" s="31"/>
      <c r="R1402" s="31"/>
      <c r="S1402" s="31"/>
      <c r="T1402" s="31"/>
      <c r="U1402" s="31"/>
      <c r="V1402" s="31"/>
    </row>
    <row r="1403" spans="2:34" s="27" customFormat="1">
      <c r="B1403" s="10"/>
      <c r="C1403" s="10">
        <v>9</v>
      </c>
      <c r="D1403" s="305"/>
      <c r="E1403" s="305"/>
      <c r="F1403" s="305"/>
      <c r="G1403" s="305"/>
      <c r="H1403" s="305"/>
      <c r="I1403" s="305"/>
      <c r="J1403" s="84"/>
      <c r="K1403" s="592"/>
      <c r="L1403" s="31"/>
      <c r="M1403" s="31"/>
      <c r="N1403" s="31"/>
      <c r="O1403" s="31"/>
      <c r="P1403" s="31"/>
      <c r="Q1403" s="31"/>
      <c r="R1403" s="31"/>
      <c r="S1403" s="31"/>
      <c r="T1403" s="31"/>
      <c r="U1403" s="31"/>
      <c r="V1403" s="31"/>
    </row>
    <row r="1404" spans="2:34" s="27" customFormat="1">
      <c r="B1404" s="10"/>
      <c r="C1404" s="10">
        <v>10</v>
      </c>
      <c r="D1404" s="305"/>
      <c r="E1404" s="305"/>
      <c r="F1404" s="305"/>
      <c r="G1404" s="305"/>
      <c r="H1404" s="305"/>
      <c r="I1404" s="305"/>
      <c r="J1404" s="84"/>
      <c r="K1404" s="592"/>
      <c r="L1404" s="31"/>
      <c r="M1404" s="31"/>
      <c r="N1404" s="31"/>
      <c r="O1404" s="31"/>
      <c r="P1404" s="31"/>
      <c r="Q1404" s="31"/>
      <c r="R1404" s="31"/>
      <c r="S1404" s="31"/>
      <c r="T1404" s="31"/>
      <c r="U1404" s="31"/>
      <c r="V1404" s="31"/>
    </row>
    <row r="1405" spans="2:34" s="27" customFormat="1">
      <c r="B1405" s="10"/>
      <c r="C1405" s="10">
        <v>11</v>
      </c>
      <c r="D1405" s="305"/>
      <c r="E1405" s="305"/>
      <c r="F1405" s="305"/>
      <c r="G1405" s="305"/>
      <c r="H1405" s="305"/>
      <c r="I1405" s="305"/>
      <c r="J1405" s="76"/>
      <c r="K1405" s="593"/>
      <c r="L1405" s="31"/>
      <c r="M1405" s="31"/>
      <c r="N1405" s="31"/>
      <c r="O1405" s="31"/>
      <c r="P1405" s="31"/>
      <c r="Q1405" s="31"/>
      <c r="R1405" s="31"/>
      <c r="S1405" s="31"/>
      <c r="T1405" s="31"/>
      <c r="U1405" s="31"/>
      <c r="V1405" s="31"/>
    </row>
    <row r="1406" spans="2:34" s="27" customFormat="1">
      <c r="B1406" s="10"/>
      <c r="C1406" s="10">
        <v>12</v>
      </c>
      <c r="D1406" s="305"/>
      <c r="E1406" s="305"/>
      <c r="F1406" s="305"/>
      <c r="G1406" s="305"/>
      <c r="H1406" s="305"/>
      <c r="I1406" s="305"/>
      <c r="J1406" s="76"/>
      <c r="K1406" s="592"/>
      <c r="L1406" s="31"/>
      <c r="M1406" s="31"/>
      <c r="N1406" s="31"/>
      <c r="O1406" s="31"/>
      <c r="P1406" s="31"/>
      <c r="Q1406" s="31"/>
      <c r="R1406" s="31"/>
      <c r="S1406" s="31"/>
      <c r="T1406" s="31"/>
      <c r="U1406" s="31"/>
      <c r="V1406" s="31"/>
    </row>
    <row r="1407" spans="2:34" s="27" customFormat="1">
      <c r="B1407" s="10"/>
      <c r="C1407" s="10">
        <v>13</v>
      </c>
      <c r="D1407" s="305"/>
      <c r="E1407" s="305"/>
      <c r="F1407" s="305"/>
      <c r="G1407" s="305"/>
      <c r="H1407" s="305"/>
      <c r="I1407" s="305"/>
      <c r="J1407" s="84"/>
      <c r="K1407" s="592"/>
      <c r="L1407" s="31"/>
      <c r="M1407" s="31"/>
      <c r="N1407" s="31"/>
      <c r="O1407" s="31"/>
      <c r="P1407" s="31"/>
      <c r="Q1407" s="31"/>
      <c r="R1407" s="31"/>
      <c r="S1407" s="31"/>
      <c r="T1407" s="31"/>
      <c r="U1407" s="31"/>
      <c r="V1407" s="31"/>
    </row>
    <row r="1408" spans="2:34" s="27" customFormat="1">
      <c r="B1408" s="10"/>
      <c r="C1408" s="10">
        <v>14</v>
      </c>
      <c r="D1408" s="305"/>
      <c r="E1408" s="305"/>
      <c r="F1408" s="305"/>
      <c r="G1408" s="305"/>
      <c r="H1408" s="305"/>
      <c r="I1408" s="305"/>
      <c r="J1408" s="84"/>
      <c r="K1408" s="592"/>
      <c r="L1408" s="31"/>
      <c r="M1408" s="31"/>
      <c r="N1408" s="31"/>
      <c r="O1408" s="31"/>
      <c r="P1408" s="31"/>
      <c r="Q1408" s="31"/>
      <c r="R1408" s="31"/>
      <c r="S1408" s="31"/>
      <c r="T1408" s="31"/>
      <c r="U1408" s="31"/>
      <c r="V1408" s="31"/>
    </row>
    <row r="1409" spans="2:34" s="27" customFormat="1">
      <c r="B1409" s="10"/>
      <c r="C1409" s="10">
        <v>15</v>
      </c>
      <c r="D1409" s="305"/>
      <c r="E1409" s="305"/>
      <c r="F1409" s="305"/>
      <c r="G1409" s="305"/>
      <c r="H1409" s="305"/>
      <c r="I1409" s="305"/>
      <c r="J1409" s="76"/>
      <c r="K1409" s="593"/>
      <c r="L1409" s="31"/>
      <c r="M1409" s="31"/>
      <c r="N1409" s="31"/>
      <c r="O1409" s="31"/>
      <c r="P1409" s="31"/>
      <c r="Q1409" s="31"/>
      <c r="R1409" s="31"/>
      <c r="S1409" s="31"/>
      <c r="T1409" s="31"/>
      <c r="U1409" s="31"/>
      <c r="V1409" s="31"/>
    </row>
    <row r="1410" spans="2:34" s="27" customFormat="1">
      <c r="B1410" s="10"/>
      <c r="C1410" s="10">
        <v>16</v>
      </c>
      <c r="D1410" s="305"/>
      <c r="E1410" s="305"/>
      <c r="F1410" s="305"/>
      <c r="G1410" s="305"/>
      <c r="H1410" s="305"/>
      <c r="I1410" s="305"/>
      <c r="J1410" s="76"/>
      <c r="K1410" s="592"/>
      <c r="L1410" s="31"/>
      <c r="M1410" s="31"/>
      <c r="N1410" s="31"/>
      <c r="O1410" s="31"/>
      <c r="P1410" s="31"/>
      <c r="Q1410" s="31"/>
      <c r="R1410" s="31"/>
      <c r="S1410" s="31"/>
      <c r="T1410" s="31"/>
      <c r="U1410" s="31"/>
      <c r="V1410" s="31"/>
    </row>
    <row r="1411" spans="2:34" s="27" customFormat="1">
      <c r="B1411" s="10"/>
      <c r="C1411" s="10">
        <v>17</v>
      </c>
      <c r="D1411" s="305"/>
      <c r="E1411" s="305"/>
      <c r="F1411" s="305"/>
      <c r="G1411" s="305"/>
      <c r="H1411" s="305"/>
      <c r="I1411" s="305"/>
      <c r="J1411" s="84"/>
      <c r="K1411" s="592"/>
      <c r="L1411" s="31"/>
      <c r="M1411" s="31"/>
      <c r="N1411" s="31"/>
      <c r="O1411" s="31"/>
      <c r="P1411" s="31"/>
      <c r="Q1411" s="31"/>
      <c r="R1411" s="31"/>
      <c r="S1411" s="31"/>
      <c r="T1411" s="31"/>
      <c r="U1411" s="31"/>
      <c r="V1411" s="31"/>
    </row>
    <row r="1412" spans="2:34" s="27" customFormat="1">
      <c r="B1412" s="10"/>
      <c r="C1412" s="10">
        <v>18</v>
      </c>
      <c r="D1412" s="305"/>
      <c r="E1412" s="305"/>
      <c r="F1412" s="305"/>
      <c r="G1412" s="305"/>
      <c r="H1412" s="305"/>
      <c r="I1412" s="305"/>
      <c r="J1412" s="84"/>
      <c r="K1412" s="592"/>
      <c r="L1412" s="31"/>
      <c r="M1412" s="31"/>
      <c r="N1412" s="31"/>
      <c r="O1412" s="31"/>
      <c r="P1412" s="31"/>
      <c r="Q1412" s="31"/>
      <c r="R1412" s="31"/>
      <c r="S1412" s="31"/>
      <c r="T1412" s="31"/>
      <c r="U1412" s="31"/>
      <c r="V1412" s="31"/>
    </row>
    <row r="1413" spans="2:34" s="27" customFormat="1">
      <c r="B1413" s="10"/>
      <c r="C1413" s="10">
        <v>19</v>
      </c>
      <c r="D1413" s="305"/>
      <c r="E1413" s="305"/>
      <c r="F1413" s="305"/>
      <c r="G1413" s="305"/>
      <c r="H1413" s="305"/>
      <c r="I1413" s="305"/>
      <c r="J1413" s="76"/>
      <c r="K1413" s="593"/>
      <c r="L1413" s="31"/>
      <c r="M1413" s="31"/>
      <c r="N1413" s="31"/>
      <c r="O1413" s="31"/>
      <c r="P1413" s="31"/>
      <c r="Q1413" s="31"/>
      <c r="R1413" s="31"/>
      <c r="S1413" s="31"/>
      <c r="T1413" s="31"/>
      <c r="U1413" s="31"/>
      <c r="V1413" s="31"/>
    </row>
    <row r="1414" spans="2:34" s="27" customFormat="1">
      <c r="B1414" s="10"/>
      <c r="C1414" s="10">
        <v>20</v>
      </c>
      <c r="D1414" s="305"/>
      <c r="E1414" s="305"/>
      <c r="F1414" s="305"/>
      <c r="G1414" s="305"/>
      <c r="H1414" s="305"/>
      <c r="I1414" s="305"/>
      <c r="J1414" s="76"/>
      <c r="K1414" s="592"/>
      <c r="L1414" s="31"/>
      <c r="M1414" s="31"/>
      <c r="N1414" s="31"/>
      <c r="O1414" s="31"/>
      <c r="P1414" s="31"/>
      <c r="Q1414" s="31"/>
      <c r="R1414" s="31"/>
      <c r="S1414" s="31"/>
      <c r="T1414" s="31"/>
      <c r="U1414" s="31"/>
      <c r="V1414" s="31"/>
    </row>
    <row r="1415" spans="2:34" s="27" customFormat="1">
      <c r="B1415" s="10"/>
      <c r="C1415" s="10">
        <v>21</v>
      </c>
      <c r="D1415" s="305"/>
      <c r="E1415" s="305"/>
      <c r="F1415" s="305"/>
      <c r="G1415" s="305"/>
      <c r="H1415" s="305"/>
      <c r="I1415" s="305"/>
      <c r="J1415" s="84"/>
      <c r="K1415" s="592"/>
      <c r="L1415" s="31"/>
      <c r="M1415" s="31"/>
      <c r="N1415" s="31"/>
      <c r="O1415" s="31"/>
      <c r="P1415" s="31"/>
      <c r="Q1415" s="31"/>
      <c r="R1415" s="31"/>
      <c r="S1415" s="31"/>
      <c r="T1415" s="31"/>
      <c r="U1415" s="31"/>
      <c r="V1415" s="31"/>
    </row>
    <row r="1416" spans="2:34" s="27" customFormat="1">
      <c r="B1416" s="10"/>
      <c r="C1416" s="10">
        <v>22</v>
      </c>
      <c r="D1416" s="305"/>
      <c r="E1416" s="305"/>
      <c r="F1416" s="305"/>
      <c r="G1416" s="305"/>
      <c r="H1416" s="305"/>
      <c r="I1416" s="305"/>
      <c r="J1416" s="594"/>
      <c r="K1416" s="592"/>
      <c r="L1416" s="31"/>
      <c r="M1416" s="31"/>
      <c r="N1416" s="31"/>
      <c r="O1416" s="31"/>
      <c r="P1416" s="31"/>
      <c r="Q1416" s="31"/>
      <c r="R1416" s="31"/>
      <c r="S1416" s="31"/>
      <c r="T1416" s="31"/>
      <c r="U1416" s="31"/>
      <c r="V1416" s="31"/>
    </row>
    <row r="1417" spans="2:34" s="27" customFormat="1">
      <c r="B1417" s="10">
        <v>65</v>
      </c>
      <c r="C1417" s="10">
        <v>1</v>
      </c>
      <c r="D1417" s="305"/>
      <c r="E1417" s="305"/>
      <c r="F1417" s="305"/>
      <c r="G1417" s="305"/>
      <c r="H1417" s="305"/>
      <c r="I1417" s="305"/>
      <c r="J1417" s="76"/>
      <c r="K1417" s="588"/>
      <c r="L1417" s="31"/>
      <c r="M1417" s="31"/>
      <c r="N1417" s="31"/>
      <c r="O1417" s="31"/>
      <c r="P1417" s="31"/>
      <c r="Q1417" s="31"/>
      <c r="R1417" s="31"/>
      <c r="S1417" s="31"/>
      <c r="T1417" s="31"/>
      <c r="U1417" s="31"/>
      <c r="V1417" s="31"/>
    </row>
    <row r="1418" spans="2:34" s="27" customFormat="1">
      <c r="B1418" s="10"/>
      <c r="C1418" s="10">
        <v>2</v>
      </c>
      <c r="D1418" s="305"/>
      <c r="E1418" s="305"/>
      <c r="F1418" s="305"/>
      <c r="G1418" s="305"/>
      <c r="H1418" s="305"/>
      <c r="I1418" s="305"/>
      <c r="J1418" s="76"/>
      <c r="K1418" s="588"/>
      <c r="L1418" s="31"/>
      <c r="M1418" s="31"/>
      <c r="N1418" s="31"/>
      <c r="O1418" s="31"/>
      <c r="P1418" s="31"/>
      <c r="Q1418" s="31"/>
      <c r="R1418" s="31"/>
      <c r="S1418" s="31"/>
      <c r="T1418" s="31"/>
      <c r="U1418" s="31"/>
      <c r="V1418" s="31"/>
    </row>
    <row r="1419" spans="2:34" s="27" customFormat="1">
      <c r="B1419" s="10"/>
      <c r="C1419" s="10">
        <v>3</v>
      </c>
      <c r="D1419" s="305"/>
      <c r="E1419" s="305"/>
      <c r="F1419" s="305"/>
      <c r="G1419" s="305"/>
      <c r="H1419" s="305"/>
      <c r="I1419" s="305"/>
      <c r="J1419" s="76"/>
      <c r="K1419" s="588"/>
      <c r="L1419" s="31"/>
      <c r="M1419" s="31"/>
      <c r="N1419" s="31"/>
      <c r="O1419" s="31"/>
      <c r="P1419" s="31"/>
      <c r="Q1419" s="31"/>
      <c r="R1419" s="31"/>
      <c r="S1419" s="31"/>
      <c r="T1419" s="31"/>
      <c r="U1419" s="31"/>
      <c r="V1419" s="31"/>
    </row>
    <row r="1420" spans="2:34">
      <c r="B1420" s="10"/>
      <c r="C1420" s="10">
        <v>4</v>
      </c>
      <c r="D1420" s="305"/>
      <c r="E1420" s="305"/>
      <c r="F1420" s="305"/>
      <c r="G1420" s="305"/>
      <c r="H1420" s="305"/>
      <c r="J1420" s="76"/>
      <c r="K1420" s="169"/>
      <c r="L1420" s="305"/>
      <c r="M1420" s="305"/>
      <c r="N1420" s="305"/>
      <c r="W1420" s="306"/>
      <c r="X1420" s="306"/>
      <c r="Y1420" s="306"/>
      <c r="Z1420" s="306"/>
      <c r="AA1420" s="306"/>
      <c r="AB1420" s="306"/>
      <c r="AC1420" s="306"/>
      <c r="AD1420" s="306"/>
      <c r="AE1420" s="306"/>
      <c r="AF1420" s="306"/>
      <c r="AG1420" s="306"/>
      <c r="AH1420" s="306"/>
    </row>
    <row r="1421" spans="2:34" s="27" customFormat="1">
      <c r="B1421" s="10"/>
      <c r="C1421" s="10">
        <v>5</v>
      </c>
      <c r="D1421" s="305"/>
      <c r="E1421" s="305"/>
      <c r="F1421" s="305"/>
      <c r="G1421" s="305"/>
      <c r="H1421" s="305"/>
      <c r="I1421" s="305"/>
      <c r="J1421" s="84"/>
      <c r="K1421" s="592"/>
      <c r="L1421" s="31"/>
      <c r="M1421" s="31"/>
      <c r="N1421" s="31"/>
      <c r="O1421" s="31"/>
      <c r="P1421" s="31"/>
      <c r="Q1421" s="31"/>
      <c r="R1421" s="31"/>
      <c r="S1421" s="31"/>
      <c r="T1421" s="31"/>
      <c r="U1421" s="31"/>
      <c r="V1421" s="31"/>
    </row>
    <row r="1422" spans="2:34" s="27" customFormat="1">
      <c r="B1422" s="10"/>
      <c r="C1422" s="10">
        <v>6</v>
      </c>
      <c r="D1422" s="305"/>
      <c r="E1422" s="305"/>
      <c r="F1422" s="305"/>
      <c r="G1422" s="305"/>
      <c r="H1422" s="305"/>
      <c r="I1422" s="305"/>
      <c r="J1422" s="84"/>
      <c r="K1422" s="592"/>
      <c r="L1422" s="31"/>
      <c r="M1422" s="31"/>
      <c r="N1422" s="31"/>
      <c r="O1422" s="31"/>
      <c r="P1422" s="31"/>
      <c r="Q1422" s="31"/>
      <c r="R1422" s="31"/>
      <c r="S1422" s="31"/>
      <c r="T1422" s="31"/>
      <c r="U1422" s="31"/>
      <c r="V1422" s="31"/>
    </row>
    <row r="1423" spans="2:34" s="27" customFormat="1">
      <c r="B1423" s="10"/>
      <c r="C1423" s="10">
        <v>7</v>
      </c>
      <c r="D1423" s="305"/>
      <c r="E1423" s="305"/>
      <c r="F1423" s="305"/>
      <c r="G1423" s="305"/>
      <c r="H1423" s="305"/>
      <c r="I1423" s="305"/>
      <c r="J1423" s="76"/>
      <c r="K1423" s="593"/>
      <c r="L1423" s="31"/>
      <c r="M1423" s="31"/>
      <c r="N1423" s="31"/>
      <c r="O1423" s="31"/>
      <c r="P1423" s="31"/>
      <c r="Q1423" s="31"/>
      <c r="R1423" s="31"/>
      <c r="S1423" s="31"/>
      <c r="T1423" s="31"/>
      <c r="U1423" s="31"/>
      <c r="V1423" s="31"/>
    </row>
    <row r="1424" spans="2:34" s="27" customFormat="1">
      <c r="B1424" s="10"/>
      <c r="C1424" s="10">
        <v>8</v>
      </c>
      <c r="D1424" s="305"/>
      <c r="E1424" s="305"/>
      <c r="F1424" s="305"/>
      <c r="G1424" s="305"/>
      <c r="H1424" s="305"/>
      <c r="I1424" s="305"/>
      <c r="J1424" s="76"/>
      <c r="K1424" s="592"/>
      <c r="L1424" s="31"/>
      <c r="M1424" s="31"/>
      <c r="N1424" s="31"/>
      <c r="O1424" s="31"/>
      <c r="P1424" s="31"/>
      <c r="Q1424" s="31"/>
      <c r="R1424" s="31"/>
      <c r="S1424" s="31"/>
      <c r="T1424" s="31"/>
      <c r="U1424" s="31"/>
      <c r="V1424" s="31"/>
    </row>
    <row r="1425" spans="2:22" s="27" customFormat="1">
      <c r="B1425" s="10"/>
      <c r="C1425" s="10">
        <v>9</v>
      </c>
      <c r="D1425" s="305"/>
      <c r="E1425" s="305"/>
      <c r="F1425" s="305"/>
      <c r="G1425" s="305"/>
      <c r="H1425" s="305"/>
      <c r="I1425" s="305"/>
      <c r="J1425" s="84"/>
      <c r="K1425" s="592"/>
      <c r="L1425" s="31"/>
      <c r="M1425" s="31"/>
      <c r="N1425" s="31"/>
      <c r="O1425" s="31"/>
      <c r="P1425" s="31"/>
      <c r="Q1425" s="31"/>
      <c r="R1425" s="31"/>
      <c r="S1425" s="31"/>
      <c r="T1425" s="31"/>
      <c r="U1425" s="31"/>
      <c r="V1425" s="31"/>
    </row>
    <row r="1426" spans="2:22" s="27" customFormat="1">
      <c r="B1426" s="10"/>
      <c r="C1426" s="10">
        <v>10</v>
      </c>
      <c r="D1426" s="305"/>
      <c r="E1426" s="305"/>
      <c r="F1426" s="305"/>
      <c r="G1426" s="305"/>
      <c r="H1426" s="305"/>
      <c r="I1426" s="305"/>
      <c r="J1426" s="84"/>
      <c r="K1426" s="592"/>
      <c r="L1426" s="31"/>
      <c r="M1426" s="31"/>
      <c r="N1426" s="31"/>
      <c r="O1426" s="31"/>
      <c r="P1426" s="31"/>
      <c r="Q1426" s="31"/>
      <c r="R1426" s="31"/>
      <c r="S1426" s="31"/>
      <c r="T1426" s="31"/>
      <c r="U1426" s="31"/>
      <c r="V1426" s="31"/>
    </row>
    <row r="1427" spans="2:22" s="27" customFormat="1">
      <c r="B1427" s="10"/>
      <c r="C1427" s="10">
        <v>11</v>
      </c>
      <c r="D1427" s="305"/>
      <c r="E1427" s="305"/>
      <c r="F1427" s="305"/>
      <c r="G1427" s="305"/>
      <c r="H1427" s="305"/>
      <c r="I1427" s="305"/>
      <c r="J1427" s="76"/>
      <c r="K1427" s="593"/>
      <c r="L1427" s="31"/>
      <c r="M1427" s="31"/>
      <c r="N1427" s="31"/>
      <c r="O1427" s="31"/>
      <c r="P1427" s="31"/>
      <c r="Q1427" s="31"/>
      <c r="R1427" s="31"/>
      <c r="S1427" s="31"/>
      <c r="T1427" s="31"/>
      <c r="U1427" s="31"/>
      <c r="V1427" s="31"/>
    </row>
    <row r="1428" spans="2:22" s="27" customFormat="1">
      <c r="B1428" s="10"/>
      <c r="C1428" s="10">
        <v>12</v>
      </c>
      <c r="D1428" s="305"/>
      <c r="E1428" s="305"/>
      <c r="F1428" s="305"/>
      <c r="G1428" s="305"/>
      <c r="H1428" s="305"/>
      <c r="I1428" s="305"/>
      <c r="J1428" s="76"/>
      <c r="K1428" s="592"/>
      <c r="L1428" s="31"/>
      <c r="M1428" s="31"/>
      <c r="N1428" s="31"/>
      <c r="O1428" s="31"/>
      <c r="P1428" s="31"/>
      <c r="Q1428" s="31"/>
      <c r="R1428" s="31"/>
      <c r="S1428" s="31"/>
      <c r="T1428" s="31"/>
      <c r="U1428" s="31"/>
      <c r="V1428" s="31"/>
    </row>
    <row r="1429" spans="2:22" s="27" customFormat="1">
      <c r="B1429" s="10"/>
      <c r="C1429" s="10">
        <v>13</v>
      </c>
      <c r="D1429" s="305"/>
      <c r="E1429" s="305"/>
      <c r="F1429" s="305"/>
      <c r="G1429" s="305"/>
      <c r="H1429" s="305"/>
      <c r="I1429" s="305"/>
      <c r="J1429" s="84"/>
      <c r="K1429" s="592"/>
      <c r="L1429" s="31"/>
      <c r="M1429" s="31"/>
      <c r="N1429" s="31"/>
      <c r="O1429" s="31"/>
      <c r="P1429" s="31"/>
      <c r="Q1429" s="31"/>
      <c r="R1429" s="31"/>
      <c r="S1429" s="31"/>
      <c r="T1429" s="31"/>
      <c r="U1429" s="31"/>
      <c r="V1429" s="31"/>
    </row>
    <row r="1430" spans="2:22" s="27" customFormat="1">
      <c r="B1430" s="10"/>
      <c r="C1430" s="10">
        <v>14</v>
      </c>
      <c r="D1430" s="305"/>
      <c r="E1430" s="305"/>
      <c r="F1430" s="305"/>
      <c r="G1430" s="305"/>
      <c r="H1430" s="305"/>
      <c r="I1430" s="305"/>
      <c r="J1430" s="84"/>
      <c r="K1430" s="592"/>
      <c r="L1430" s="31"/>
      <c r="M1430" s="31"/>
      <c r="N1430" s="31"/>
      <c r="O1430" s="31"/>
      <c r="P1430" s="31"/>
      <c r="Q1430" s="31"/>
      <c r="R1430" s="31"/>
      <c r="S1430" s="31"/>
      <c r="T1430" s="31"/>
      <c r="U1430" s="31"/>
      <c r="V1430" s="31"/>
    </row>
    <row r="1431" spans="2:22" s="27" customFormat="1">
      <c r="B1431" s="10"/>
      <c r="C1431" s="10">
        <v>15</v>
      </c>
      <c r="D1431" s="305"/>
      <c r="E1431" s="305"/>
      <c r="F1431" s="305"/>
      <c r="G1431" s="305"/>
      <c r="H1431" s="305"/>
      <c r="I1431" s="305"/>
      <c r="J1431" s="76"/>
      <c r="K1431" s="593"/>
      <c r="L1431" s="31"/>
      <c r="M1431" s="31"/>
      <c r="N1431" s="31"/>
      <c r="O1431" s="31"/>
      <c r="P1431" s="31"/>
      <c r="Q1431" s="31"/>
      <c r="R1431" s="31"/>
      <c r="S1431" s="31"/>
      <c r="T1431" s="31"/>
      <c r="U1431" s="31"/>
      <c r="V1431" s="31"/>
    </row>
    <row r="1432" spans="2:22" s="27" customFormat="1">
      <c r="B1432" s="10"/>
      <c r="C1432" s="10">
        <v>16</v>
      </c>
      <c r="D1432" s="305"/>
      <c r="E1432" s="305"/>
      <c r="F1432" s="305"/>
      <c r="G1432" s="305"/>
      <c r="H1432" s="305"/>
      <c r="I1432" s="305"/>
      <c r="J1432" s="76"/>
      <c r="K1432" s="592"/>
      <c r="L1432" s="31"/>
      <c r="M1432" s="31"/>
      <c r="N1432" s="31"/>
      <c r="O1432" s="31"/>
      <c r="P1432" s="31"/>
      <c r="Q1432" s="31"/>
      <c r="R1432" s="31"/>
      <c r="S1432" s="31"/>
      <c r="T1432" s="31"/>
      <c r="U1432" s="31"/>
      <c r="V1432" s="31"/>
    </row>
    <row r="1433" spans="2:22" s="27" customFormat="1">
      <c r="B1433" s="10"/>
      <c r="C1433" s="10">
        <v>17</v>
      </c>
      <c r="D1433" s="305"/>
      <c r="E1433" s="305"/>
      <c r="F1433" s="305"/>
      <c r="G1433" s="305"/>
      <c r="H1433" s="305"/>
      <c r="I1433" s="305"/>
      <c r="J1433" s="84"/>
      <c r="K1433" s="592"/>
      <c r="L1433" s="31"/>
      <c r="M1433" s="31"/>
      <c r="N1433" s="31"/>
      <c r="O1433" s="31"/>
      <c r="P1433" s="31"/>
      <c r="Q1433" s="31"/>
      <c r="R1433" s="31"/>
      <c r="S1433" s="31"/>
      <c r="T1433" s="31"/>
      <c r="U1433" s="31"/>
      <c r="V1433" s="31"/>
    </row>
    <row r="1434" spans="2:22" s="27" customFormat="1">
      <c r="B1434" s="10"/>
      <c r="C1434" s="10">
        <v>18</v>
      </c>
      <c r="D1434" s="305"/>
      <c r="E1434" s="305"/>
      <c r="F1434" s="305"/>
      <c r="G1434" s="305"/>
      <c r="H1434" s="305"/>
      <c r="I1434" s="305"/>
      <c r="J1434" s="84"/>
      <c r="K1434" s="592"/>
      <c r="L1434" s="31"/>
      <c r="M1434" s="31"/>
      <c r="N1434" s="31"/>
      <c r="O1434" s="31"/>
      <c r="P1434" s="31"/>
      <c r="Q1434" s="31"/>
      <c r="R1434" s="31"/>
      <c r="S1434" s="31"/>
      <c r="T1434" s="31"/>
      <c r="U1434" s="31"/>
      <c r="V1434" s="31"/>
    </row>
    <row r="1435" spans="2:22" s="27" customFormat="1">
      <c r="B1435" s="10"/>
      <c r="C1435" s="10">
        <v>19</v>
      </c>
      <c r="D1435" s="305"/>
      <c r="E1435" s="305"/>
      <c r="F1435" s="305"/>
      <c r="G1435" s="305"/>
      <c r="H1435" s="305"/>
      <c r="I1435" s="305"/>
      <c r="J1435" s="76"/>
      <c r="K1435" s="593"/>
      <c r="L1435" s="31"/>
      <c r="M1435" s="31"/>
      <c r="N1435" s="31"/>
      <c r="O1435" s="31"/>
      <c r="P1435" s="31"/>
      <c r="Q1435" s="31"/>
      <c r="R1435" s="31"/>
      <c r="S1435" s="31"/>
      <c r="T1435" s="31"/>
      <c r="U1435" s="31"/>
      <c r="V1435" s="31"/>
    </row>
    <row r="1436" spans="2:22" s="27" customFormat="1">
      <c r="B1436" s="10"/>
      <c r="C1436" s="10">
        <v>20</v>
      </c>
      <c r="D1436" s="305"/>
      <c r="E1436" s="305"/>
      <c r="F1436" s="305"/>
      <c r="G1436" s="305"/>
      <c r="H1436" s="305"/>
      <c r="I1436" s="305"/>
      <c r="J1436" s="76"/>
      <c r="K1436" s="592"/>
      <c r="L1436" s="31"/>
      <c r="M1436" s="31"/>
      <c r="N1436" s="31"/>
      <c r="O1436" s="31"/>
      <c r="P1436" s="31"/>
      <c r="Q1436" s="31"/>
      <c r="R1436" s="31"/>
      <c r="S1436" s="31"/>
      <c r="T1436" s="31"/>
      <c r="U1436" s="31"/>
      <c r="V1436" s="31"/>
    </row>
    <row r="1437" spans="2:22" s="27" customFormat="1">
      <c r="B1437" s="10"/>
      <c r="C1437" s="10">
        <v>21</v>
      </c>
      <c r="D1437" s="305"/>
      <c r="E1437" s="305"/>
      <c r="F1437" s="305"/>
      <c r="G1437" s="305"/>
      <c r="H1437" s="305"/>
      <c r="I1437" s="305"/>
      <c r="J1437" s="84"/>
      <c r="K1437" s="592"/>
      <c r="L1437" s="31"/>
      <c r="M1437" s="31"/>
      <c r="N1437" s="31"/>
      <c r="O1437" s="31"/>
      <c r="P1437" s="31"/>
      <c r="Q1437" s="31"/>
      <c r="R1437" s="31"/>
      <c r="S1437" s="31"/>
      <c r="T1437" s="31"/>
      <c r="U1437" s="31"/>
      <c r="V1437" s="31"/>
    </row>
    <row r="1438" spans="2:22" s="27" customFormat="1">
      <c r="B1438" s="10"/>
      <c r="C1438" s="10">
        <v>22</v>
      </c>
      <c r="D1438" s="305"/>
      <c r="E1438" s="305"/>
      <c r="F1438" s="305"/>
      <c r="G1438" s="305"/>
      <c r="H1438" s="305"/>
      <c r="I1438" s="305"/>
      <c r="J1438" s="594"/>
      <c r="K1438" s="592"/>
      <c r="L1438" s="31"/>
      <c r="M1438" s="31"/>
      <c r="N1438" s="31"/>
      <c r="O1438" s="31"/>
      <c r="P1438" s="31"/>
      <c r="Q1438" s="31"/>
      <c r="R1438" s="31"/>
      <c r="S1438" s="31"/>
      <c r="T1438" s="31"/>
      <c r="U1438" s="31"/>
      <c r="V1438" s="31"/>
    </row>
    <row r="1439" spans="2:22" s="27" customFormat="1">
      <c r="B1439" s="10">
        <v>66</v>
      </c>
      <c r="C1439" s="10">
        <v>1</v>
      </c>
      <c r="D1439" s="305"/>
      <c r="E1439" s="305"/>
      <c r="F1439" s="305"/>
      <c r="G1439" s="305"/>
      <c r="H1439" s="305"/>
      <c r="I1439" s="305"/>
      <c r="J1439" s="76"/>
      <c r="K1439" s="588"/>
      <c r="L1439" s="31"/>
      <c r="M1439" s="31"/>
      <c r="N1439" s="31"/>
      <c r="O1439" s="31"/>
      <c r="P1439" s="31"/>
      <c r="Q1439" s="31"/>
      <c r="R1439" s="31"/>
      <c r="S1439" s="31"/>
      <c r="T1439" s="31"/>
      <c r="U1439" s="31"/>
      <c r="V1439" s="31"/>
    </row>
    <row r="1440" spans="2:22" s="27" customFormat="1">
      <c r="B1440" s="10"/>
      <c r="C1440" s="10">
        <v>2</v>
      </c>
      <c r="D1440" s="305"/>
      <c r="E1440" s="305"/>
      <c r="F1440" s="305"/>
      <c r="G1440" s="305"/>
      <c r="H1440" s="305"/>
      <c r="I1440" s="305"/>
      <c r="J1440" s="76"/>
      <c r="K1440" s="588"/>
      <c r="L1440" s="31"/>
      <c r="M1440" s="31"/>
      <c r="N1440" s="31"/>
      <c r="O1440" s="31"/>
      <c r="P1440" s="31"/>
      <c r="Q1440" s="31"/>
      <c r="R1440" s="31"/>
      <c r="S1440" s="31"/>
      <c r="T1440" s="31"/>
      <c r="U1440" s="31"/>
      <c r="V1440" s="31"/>
    </row>
    <row r="1441" spans="2:34" s="27" customFormat="1">
      <c r="B1441" s="10"/>
      <c r="C1441" s="10">
        <v>3</v>
      </c>
      <c r="D1441" s="305"/>
      <c r="E1441" s="305"/>
      <c r="F1441" s="305"/>
      <c r="G1441" s="305"/>
      <c r="H1441" s="305"/>
      <c r="I1441" s="305"/>
      <c r="J1441" s="76"/>
      <c r="K1441" s="588"/>
      <c r="L1441" s="31"/>
      <c r="M1441" s="31"/>
      <c r="N1441" s="31"/>
      <c r="O1441" s="31"/>
      <c r="P1441" s="31"/>
      <c r="Q1441" s="31"/>
      <c r="R1441" s="31"/>
      <c r="S1441" s="31"/>
      <c r="T1441" s="31"/>
      <c r="U1441" s="31"/>
      <c r="V1441" s="31"/>
    </row>
    <row r="1442" spans="2:34">
      <c r="B1442" s="10"/>
      <c r="C1442" s="10">
        <v>4</v>
      </c>
      <c r="D1442" s="305"/>
      <c r="E1442" s="305"/>
      <c r="F1442" s="305"/>
      <c r="G1442" s="305"/>
      <c r="H1442" s="305"/>
      <c r="J1442" s="76"/>
      <c r="K1442" s="169"/>
      <c r="L1442" s="305"/>
      <c r="M1442" s="305"/>
      <c r="N1442" s="305"/>
      <c r="W1442" s="306"/>
      <c r="X1442" s="306"/>
      <c r="Y1442" s="306"/>
      <c r="Z1442" s="306"/>
      <c r="AA1442" s="306"/>
      <c r="AB1442" s="306"/>
      <c r="AC1442" s="306"/>
      <c r="AD1442" s="306"/>
      <c r="AE1442" s="306"/>
      <c r="AF1442" s="306"/>
      <c r="AG1442" s="306"/>
      <c r="AH1442" s="306"/>
    </row>
    <row r="1443" spans="2:34" s="27" customFormat="1">
      <c r="B1443" s="10"/>
      <c r="C1443" s="10">
        <v>5</v>
      </c>
      <c r="D1443" s="305"/>
      <c r="E1443" s="305"/>
      <c r="F1443" s="305"/>
      <c r="G1443" s="305"/>
      <c r="H1443" s="305"/>
      <c r="I1443" s="305"/>
      <c r="J1443" s="84"/>
      <c r="K1443" s="592"/>
      <c r="L1443" s="31"/>
      <c r="M1443" s="31"/>
      <c r="N1443" s="31"/>
      <c r="O1443" s="31"/>
      <c r="P1443" s="31"/>
      <c r="Q1443" s="31"/>
      <c r="R1443" s="31"/>
      <c r="S1443" s="31"/>
      <c r="T1443" s="31"/>
      <c r="U1443" s="31"/>
      <c r="V1443" s="31"/>
    </row>
    <row r="1444" spans="2:34" s="27" customFormat="1">
      <c r="B1444" s="10"/>
      <c r="C1444" s="10">
        <v>6</v>
      </c>
      <c r="D1444" s="305"/>
      <c r="E1444" s="305"/>
      <c r="F1444" s="305"/>
      <c r="G1444" s="305"/>
      <c r="H1444" s="305"/>
      <c r="I1444" s="305"/>
      <c r="J1444" s="84"/>
      <c r="K1444" s="592"/>
      <c r="L1444" s="31"/>
      <c r="M1444" s="31"/>
      <c r="N1444" s="31"/>
      <c r="O1444" s="31"/>
      <c r="P1444" s="31"/>
      <c r="Q1444" s="31"/>
      <c r="R1444" s="31"/>
      <c r="S1444" s="31"/>
      <c r="T1444" s="31"/>
      <c r="U1444" s="31"/>
      <c r="V1444" s="31"/>
    </row>
    <row r="1445" spans="2:34" s="27" customFormat="1">
      <c r="B1445" s="10"/>
      <c r="C1445" s="10">
        <v>7</v>
      </c>
      <c r="D1445" s="305"/>
      <c r="E1445" s="305"/>
      <c r="F1445" s="305"/>
      <c r="G1445" s="305"/>
      <c r="H1445" s="305"/>
      <c r="I1445" s="305"/>
      <c r="J1445" s="76"/>
      <c r="K1445" s="593"/>
      <c r="L1445" s="31"/>
      <c r="M1445" s="31"/>
      <c r="N1445" s="31"/>
      <c r="O1445" s="31"/>
      <c r="P1445" s="31"/>
      <c r="Q1445" s="31"/>
      <c r="R1445" s="31"/>
      <c r="S1445" s="31"/>
      <c r="T1445" s="31"/>
      <c r="U1445" s="31"/>
      <c r="V1445" s="31"/>
    </row>
    <row r="1446" spans="2:34" s="27" customFormat="1">
      <c r="B1446" s="10"/>
      <c r="C1446" s="10">
        <v>8</v>
      </c>
      <c r="D1446" s="305"/>
      <c r="E1446" s="305"/>
      <c r="F1446" s="305"/>
      <c r="G1446" s="305"/>
      <c r="H1446" s="305"/>
      <c r="I1446" s="305"/>
      <c r="J1446" s="76"/>
      <c r="K1446" s="592"/>
      <c r="L1446" s="31"/>
      <c r="M1446" s="31"/>
      <c r="N1446" s="31"/>
      <c r="O1446" s="31"/>
      <c r="P1446" s="31"/>
      <c r="Q1446" s="31"/>
      <c r="R1446" s="31"/>
      <c r="S1446" s="31"/>
      <c r="T1446" s="31"/>
      <c r="U1446" s="31"/>
      <c r="V1446" s="31"/>
    </row>
    <row r="1447" spans="2:34" s="27" customFormat="1">
      <c r="B1447" s="10"/>
      <c r="C1447" s="10">
        <v>9</v>
      </c>
      <c r="D1447" s="305"/>
      <c r="E1447" s="305"/>
      <c r="F1447" s="305"/>
      <c r="G1447" s="305"/>
      <c r="H1447" s="305"/>
      <c r="I1447" s="305"/>
      <c r="J1447" s="84"/>
      <c r="K1447" s="592"/>
      <c r="L1447" s="31"/>
      <c r="M1447" s="31"/>
      <c r="N1447" s="31"/>
      <c r="O1447" s="31"/>
      <c r="P1447" s="31"/>
      <c r="Q1447" s="31"/>
      <c r="R1447" s="31"/>
      <c r="S1447" s="31"/>
      <c r="T1447" s="31"/>
      <c r="U1447" s="31"/>
      <c r="V1447" s="31"/>
    </row>
    <row r="1448" spans="2:34" s="27" customFormat="1">
      <c r="B1448" s="10"/>
      <c r="C1448" s="10">
        <v>10</v>
      </c>
      <c r="D1448" s="305"/>
      <c r="E1448" s="305"/>
      <c r="F1448" s="305"/>
      <c r="G1448" s="305"/>
      <c r="H1448" s="305"/>
      <c r="I1448" s="305"/>
      <c r="J1448" s="84"/>
      <c r="K1448" s="592"/>
      <c r="L1448" s="31"/>
      <c r="M1448" s="31"/>
      <c r="N1448" s="31"/>
      <c r="O1448" s="31"/>
      <c r="P1448" s="31"/>
      <c r="Q1448" s="31"/>
      <c r="R1448" s="31"/>
      <c r="S1448" s="31"/>
      <c r="T1448" s="31"/>
      <c r="U1448" s="31"/>
      <c r="V1448" s="31"/>
    </row>
    <row r="1449" spans="2:34" s="27" customFormat="1">
      <c r="B1449" s="10"/>
      <c r="C1449" s="10">
        <v>11</v>
      </c>
      <c r="D1449" s="305"/>
      <c r="E1449" s="305"/>
      <c r="F1449" s="305"/>
      <c r="G1449" s="305"/>
      <c r="H1449" s="305"/>
      <c r="I1449" s="305"/>
      <c r="J1449" s="76"/>
      <c r="K1449" s="593"/>
      <c r="L1449" s="31"/>
      <c r="M1449" s="31"/>
      <c r="N1449" s="31"/>
      <c r="O1449" s="31"/>
      <c r="P1449" s="31"/>
      <c r="Q1449" s="31"/>
      <c r="R1449" s="31"/>
      <c r="S1449" s="31"/>
      <c r="T1449" s="31"/>
      <c r="U1449" s="31"/>
      <c r="V1449" s="31"/>
    </row>
    <row r="1450" spans="2:34" s="27" customFormat="1">
      <c r="B1450" s="10"/>
      <c r="C1450" s="10">
        <v>12</v>
      </c>
      <c r="D1450" s="305"/>
      <c r="E1450" s="305"/>
      <c r="F1450" s="305"/>
      <c r="G1450" s="305"/>
      <c r="H1450" s="305"/>
      <c r="I1450" s="305"/>
      <c r="J1450" s="76"/>
      <c r="K1450" s="592"/>
      <c r="L1450" s="31"/>
      <c r="M1450" s="31"/>
      <c r="N1450" s="31"/>
      <c r="O1450" s="31"/>
      <c r="P1450" s="31"/>
      <c r="Q1450" s="31"/>
      <c r="R1450" s="31"/>
      <c r="S1450" s="31"/>
      <c r="T1450" s="31"/>
      <c r="U1450" s="31"/>
      <c r="V1450" s="31"/>
    </row>
    <row r="1451" spans="2:34" s="27" customFormat="1">
      <c r="B1451" s="10"/>
      <c r="C1451" s="10">
        <v>13</v>
      </c>
      <c r="D1451" s="305"/>
      <c r="E1451" s="305"/>
      <c r="F1451" s="305"/>
      <c r="G1451" s="305"/>
      <c r="H1451" s="305"/>
      <c r="I1451" s="305"/>
      <c r="J1451" s="84"/>
      <c r="K1451" s="592"/>
      <c r="L1451" s="31"/>
      <c r="M1451" s="31"/>
      <c r="N1451" s="31"/>
      <c r="O1451" s="31"/>
      <c r="P1451" s="31"/>
      <c r="Q1451" s="31"/>
      <c r="R1451" s="31"/>
      <c r="S1451" s="31"/>
      <c r="T1451" s="31"/>
      <c r="U1451" s="31"/>
      <c r="V1451" s="31"/>
    </row>
    <row r="1452" spans="2:34" s="27" customFormat="1">
      <c r="B1452" s="10"/>
      <c r="C1452" s="10">
        <v>14</v>
      </c>
      <c r="D1452" s="305"/>
      <c r="E1452" s="305"/>
      <c r="F1452" s="305"/>
      <c r="G1452" s="305"/>
      <c r="H1452" s="305"/>
      <c r="I1452" s="305"/>
      <c r="J1452" s="84"/>
      <c r="K1452" s="592"/>
      <c r="L1452" s="31"/>
      <c r="M1452" s="31"/>
      <c r="N1452" s="31"/>
      <c r="O1452" s="31"/>
      <c r="P1452" s="31"/>
      <c r="Q1452" s="31"/>
      <c r="R1452" s="31"/>
      <c r="S1452" s="31"/>
      <c r="T1452" s="31"/>
      <c r="U1452" s="31"/>
      <c r="V1452" s="31"/>
    </row>
    <row r="1453" spans="2:34" s="27" customFormat="1">
      <c r="B1453" s="10"/>
      <c r="C1453" s="10">
        <v>15</v>
      </c>
      <c r="D1453" s="305"/>
      <c r="E1453" s="305"/>
      <c r="F1453" s="305"/>
      <c r="G1453" s="305"/>
      <c r="H1453" s="305"/>
      <c r="I1453" s="305"/>
      <c r="J1453" s="76"/>
      <c r="K1453" s="593"/>
      <c r="L1453" s="31"/>
      <c r="M1453" s="31"/>
      <c r="N1453" s="31"/>
      <c r="O1453" s="31"/>
      <c r="P1453" s="31"/>
      <c r="Q1453" s="31"/>
      <c r="R1453" s="31"/>
      <c r="S1453" s="31"/>
      <c r="T1453" s="31"/>
      <c r="U1453" s="31"/>
      <c r="V1453" s="31"/>
    </row>
    <row r="1454" spans="2:34" s="27" customFormat="1">
      <c r="B1454" s="10"/>
      <c r="C1454" s="10">
        <v>16</v>
      </c>
      <c r="D1454" s="305"/>
      <c r="E1454" s="305"/>
      <c r="F1454" s="305"/>
      <c r="G1454" s="305"/>
      <c r="H1454" s="305"/>
      <c r="I1454" s="305"/>
      <c r="J1454" s="76"/>
      <c r="K1454" s="592"/>
      <c r="L1454" s="31"/>
      <c r="M1454" s="31"/>
      <c r="N1454" s="31"/>
      <c r="O1454" s="31"/>
      <c r="P1454" s="31"/>
      <c r="Q1454" s="31"/>
      <c r="R1454" s="31"/>
      <c r="S1454" s="31"/>
      <c r="T1454" s="31"/>
      <c r="U1454" s="31"/>
      <c r="V1454" s="31"/>
    </row>
    <row r="1455" spans="2:34" s="27" customFormat="1">
      <c r="B1455" s="10"/>
      <c r="C1455" s="10">
        <v>17</v>
      </c>
      <c r="D1455" s="305"/>
      <c r="E1455" s="305"/>
      <c r="F1455" s="305"/>
      <c r="G1455" s="305"/>
      <c r="H1455" s="305"/>
      <c r="I1455" s="305"/>
      <c r="J1455" s="84"/>
      <c r="K1455" s="592"/>
      <c r="L1455" s="31"/>
      <c r="M1455" s="31"/>
      <c r="N1455" s="31"/>
      <c r="O1455" s="31"/>
      <c r="P1455" s="31"/>
      <c r="Q1455" s="31"/>
      <c r="R1455" s="31"/>
      <c r="S1455" s="31"/>
      <c r="T1455" s="31"/>
      <c r="U1455" s="31"/>
      <c r="V1455" s="31"/>
    </row>
    <row r="1456" spans="2:34" s="27" customFormat="1">
      <c r="B1456" s="10"/>
      <c r="C1456" s="10">
        <v>18</v>
      </c>
      <c r="D1456" s="305"/>
      <c r="E1456" s="305"/>
      <c r="F1456" s="305"/>
      <c r="G1456" s="305"/>
      <c r="H1456" s="305"/>
      <c r="I1456" s="305"/>
      <c r="J1456" s="84"/>
      <c r="K1456" s="592"/>
      <c r="L1456" s="31"/>
      <c r="M1456" s="31"/>
      <c r="N1456" s="31"/>
      <c r="O1456" s="31"/>
      <c r="P1456" s="31"/>
      <c r="Q1456" s="31"/>
      <c r="R1456" s="31"/>
      <c r="S1456" s="31"/>
      <c r="T1456" s="31"/>
      <c r="U1456" s="31"/>
      <c r="V1456" s="31"/>
    </row>
    <row r="1457" spans="2:34" s="27" customFormat="1">
      <c r="B1457" s="10"/>
      <c r="C1457" s="10">
        <v>19</v>
      </c>
      <c r="D1457" s="305"/>
      <c r="E1457" s="305"/>
      <c r="F1457" s="305"/>
      <c r="G1457" s="305"/>
      <c r="H1457" s="305"/>
      <c r="I1457" s="305"/>
      <c r="J1457" s="76"/>
      <c r="K1457" s="593"/>
      <c r="L1457" s="31"/>
      <c r="M1457" s="31"/>
      <c r="N1457" s="31"/>
      <c r="O1457" s="31"/>
      <c r="P1457" s="31"/>
      <c r="Q1457" s="31"/>
      <c r="R1457" s="31"/>
      <c r="S1457" s="31"/>
      <c r="T1457" s="31"/>
      <c r="U1457" s="31"/>
      <c r="V1457" s="31"/>
    </row>
    <row r="1458" spans="2:34" s="27" customFormat="1">
      <c r="B1458" s="10"/>
      <c r="C1458" s="10">
        <v>20</v>
      </c>
      <c r="D1458" s="305"/>
      <c r="E1458" s="305"/>
      <c r="F1458" s="305"/>
      <c r="G1458" s="305"/>
      <c r="H1458" s="305"/>
      <c r="I1458" s="305"/>
      <c r="J1458" s="76"/>
      <c r="K1458" s="592"/>
      <c r="L1458" s="31"/>
      <c r="M1458" s="31"/>
      <c r="N1458" s="31"/>
      <c r="O1458" s="31"/>
      <c r="P1458" s="31"/>
      <c r="Q1458" s="31"/>
      <c r="R1458" s="31"/>
      <c r="S1458" s="31"/>
      <c r="T1458" s="31"/>
      <c r="U1458" s="31"/>
      <c r="V1458" s="31"/>
    </row>
    <row r="1459" spans="2:34" s="27" customFormat="1">
      <c r="B1459" s="10"/>
      <c r="C1459" s="10">
        <v>21</v>
      </c>
      <c r="D1459" s="305"/>
      <c r="E1459" s="305"/>
      <c r="F1459" s="305"/>
      <c r="G1459" s="305"/>
      <c r="H1459" s="305"/>
      <c r="I1459" s="305"/>
      <c r="J1459" s="84"/>
      <c r="K1459" s="592"/>
      <c r="L1459" s="31"/>
      <c r="M1459" s="31"/>
      <c r="N1459" s="31"/>
      <c r="O1459" s="31"/>
      <c r="P1459" s="31"/>
      <c r="Q1459" s="31"/>
      <c r="R1459" s="31"/>
      <c r="S1459" s="31"/>
      <c r="T1459" s="31"/>
      <c r="U1459" s="31"/>
      <c r="V1459" s="31"/>
    </row>
    <row r="1460" spans="2:34" s="27" customFormat="1">
      <c r="B1460" s="10"/>
      <c r="C1460" s="10">
        <v>22</v>
      </c>
      <c r="D1460" s="305"/>
      <c r="E1460" s="305"/>
      <c r="F1460" s="305"/>
      <c r="G1460" s="305"/>
      <c r="H1460" s="305"/>
      <c r="I1460" s="305"/>
      <c r="J1460" s="594"/>
      <c r="K1460" s="592"/>
      <c r="L1460" s="31"/>
      <c r="M1460" s="31"/>
      <c r="N1460" s="31"/>
      <c r="O1460" s="31"/>
      <c r="P1460" s="31"/>
      <c r="Q1460" s="31"/>
      <c r="R1460" s="31"/>
      <c r="S1460" s="31"/>
      <c r="T1460" s="31"/>
      <c r="U1460" s="31"/>
      <c r="V1460" s="31"/>
    </row>
    <row r="1461" spans="2:34" s="27" customFormat="1">
      <c r="B1461" s="10">
        <v>67</v>
      </c>
      <c r="C1461" s="10">
        <v>1</v>
      </c>
      <c r="D1461" s="305"/>
      <c r="E1461" s="305"/>
      <c r="F1461" s="305"/>
      <c r="G1461" s="305"/>
      <c r="H1461" s="305"/>
      <c r="I1461" s="305"/>
      <c r="J1461" s="76"/>
      <c r="K1461" s="588"/>
      <c r="L1461" s="31"/>
      <c r="M1461" s="31"/>
      <c r="N1461" s="31"/>
      <c r="O1461" s="31"/>
      <c r="P1461" s="31"/>
      <c r="Q1461" s="31"/>
      <c r="R1461" s="31"/>
      <c r="S1461" s="31"/>
      <c r="T1461" s="31"/>
      <c r="U1461" s="31"/>
      <c r="V1461" s="31"/>
    </row>
    <row r="1462" spans="2:34" s="27" customFormat="1">
      <c r="B1462" s="10"/>
      <c r="C1462" s="10">
        <v>2</v>
      </c>
      <c r="D1462" s="305"/>
      <c r="E1462" s="305"/>
      <c r="F1462" s="305"/>
      <c r="G1462" s="305"/>
      <c r="H1462" s="305"/>
      <c r="I1462" s="305"/>
      <c r="J1462" s="76"/>
      <c r="K1462" s="588"/>
      <c r="L1462" s="31"/>
      <c r="M1462" s="31"/>
      <c r="N1462" s="31"/>
      <c r="O1462" s="31"/>
      <c r="P1462" s="31"/>
      <c r="Q1462" s="31"/>
      <c r="R1462" s="31"/>
      <c r="S1462" s="31"/>
      <c r="T1462" s="31"/>
      <c r="U1462" s="31"/>
      <c r="V1462" s="31"/>
    </row>
    <row r="1463" spans="2:34" s="27" customFormat="1">
      <c r="B1463" s="10"/>
      <c r="C1463" s="10">
        <v>3</v>
      </c>
      <c r="D1463" s="305"/>
      <c r="E1463" s="305"/>
      <c r="F1463" s="305"/>
      <c r="G1463" s="305"/>
      <c r="H1463" s="305"/>
      <c r="I1463" s="305"/>
      <c r="J1463" s="76"/>
      <c r="K1463" s="588"/>
      <c r="L1463" s="31"/>
      <c r="M1463" s="31"/>
      <c r="N1463" s="31"/>
      <c r="O1463" s="31"/>
      <c r="P1463" s="31"/>
      <c r="Q1463" s="31"/>
      <c r="R1463" s="31"/>
      <c r="S1463" s="31"/>
      <c r="T1463" s="31"/>
      <c r="U1463" s="31"/>
      <c r="V1463" s="31"/>
    </row>
    <row r="1464" spans="2:34">
      <c r="B1464" s="10"/>
      <c r="C1464" s="10">
        <v>4</v>
      </c>
      <c r="D1464" s="305"/>
      <c r="E1464" s="305"/>
      <c r="F1464" s="305"/>
      <c r="G1464" s="305"/>
      <c r="H1464" s="305"/>
      <c r="J1464" s="76"/>
      <c r="K1464" s="169"/>
      <c r="L1464" s="305"/>
      <c r="M1464" s="305"/>
      <c r="N1464" s="305"/>
      <c r="W1464" s="306"/>
      <c r="X1464" s="306"/>
      <c r="Y1464" s="306"/>
      <c r="Z1464" s="306"/>
      <c r="AA1464" s="306"/>
      <c r="AB1464" s="306"/>
      <c r="AC1464" s="306"/>
      <c r="AD1464" s="306"/>
      <c r="AE1464" s="306"/>
      <c r="AF1464" s="306"/>
      <c r="AG1464" s="306"/>
      <c r="AH1464" s="306"/>
    </row>
    <row r="1465" spans="2:34" s="27" customFormat="1">
      <c r="B1465" s="10"/>
      <c r="C1465" s="10">
        <v>5</v>
      </c>
      <c r="D1465" s="305"/>
      <c r="E1465" s="305"/>
      <c r="F1465" s="305"/>
      <c r="G1465" s="305"/>
      <c r="H1465" s="305"/>
      <c r="I1465" s="305"/>
      <c r="J1465" s="84"/>
      <c r="K1465" s="592"/>
      <c r="L1465" s="31"/>
      <c r="M1465" s="31"/>
      <c r="N1465" s="31"/>
      <c r="O1465" s="31"/>
      <c r="P1465" s="31"/>
      <c r="Q1465" s="31"/>
      <c r="R1465" s="31"/>
      <c r="S1465" s="31"/>
      <c r="T1465" s="31"/>
      <c r="U1465" s="31"/>
      <c r="V1465" s="31"/>
    </row>
    <row r="1466" spans="2:34" s="27" customFormat="1">
      <c r="B1466" s="10"/>
      <c r="C1466" s="10">
        <v>6</v>
      </c>
      <c r="D1466" s="305"/>
      <c r="E1466" s="305"/>
      <c r="F1466" s="305"/>
      <c r="G1466" s="305"/>
      <c r="H1466" s="305"/>
      <c r="I1466" s="305"/>
      <c r="J1466" s="84"/>
      <c r="K1466" s="592"/>
      <c r="L1466" s="31"/>
      <c r="M1466" s="31"/>
      <c r="N1466" s="31"/>
      <c r="O1466" s="31"/>
      <c r="P1466" s="31"/>
      <c r="Q1466" s="31"/>
      <c r="R1466" s="31"/>
      <c r="S1466" s="31"/>
      <c r="T1466" s="31"/>
      <c r="U1466" s="31"/>
      <c r="V1466" s="31"/>
    </row>
    <row r="1467" spans="2:34" s="27" customFormat="1">
      <c r="B1467" s="10"/>
      <c r="C1467" s="10">
        <v>7</v>
      </c>
      <c r="D1467" s="305"/>
      <c r="E1467" s="305"/>
      <c r="F1467" s="305"/>
      <c r="G1467" s="305"/>
      <c r="H1467" s="305"/>
      <c r="I1467" s="305"/>
      <c r="J1467" s="76"/>
      <c r="K1467" s="593"/>
      <c r="L1467" s="31"/>
      <c r="M1467" s="31"/>
      <c r="N1467" s="31"/>
      <c r="O1467" s="31"/>
      <c r="P1467" s="31"/>
      <c r="Q1467" s="31"/>
      <c r="R1467" s="31"/>
      <c r="S1467" s="31"/>
      <c r="T1467" s="31"/>
      <c r="U1467" s="31"/>
      <c r="V1467" s="31"/>
    </row>
    <row r="1468" spans="2:34" s="27" customFormat="1">
      <c r="B1468" s="10"/>
      <c r="C1468" s="10">
        <v>8</v>
      </c>
      <c r="D1468" s="305"/>
      <c r="E1468" s="305"/>
      <c r="F1468" s="305"/>
      <c r="G1468" s="305"/>
      <c r="H1468" s="305"/>
      <c r="I1468" s="305"/>
      <c r="J1468" s="76"/>
      <c r="K1468" s="592"/>
      <c r="L1468" s="31"/>
      <c r="M1468" s="31"/>
      <c r="N1468" s="31"/>
      <c r="O1468" s="31"/>
      <c r="P1468" s="31"/>
      <c r="Q1468" s="31"/>
      <c r="R1468" s="31"/>
      <c r="S1468" s="31"/>
      <c r="T1468" s="31"/>
      <c r="U1468" s="31"/>
      <c r="V1468" s="31"/>
    </row>
    <row r="1469" spans="2:34" s="27" customFormat="1">
      <c r="B1469" s="10"/>
      <c r="C1469" s="10">
        <v>9</v>
      </c>
      <c r="D1469" s="305"/>
      <c r="E1469" s="305"/>
      <c r="F1469" s="305"/>
      <c r="G1469" s="305"/>
      <c r="H1469" s="305"/>
      <c r="I1469" s="305"/>
      <c r="J1469" s="84"/>
      <c r="K1469" s="592"/>
      <c r="L1469" s="31"/>
      <c r="M1469" s="31"/>
      <c r="N1469" s="31"/>
      <c r="O1469" s="31"/>
      <c r="P1469" s="31"/>
      <c r="Q1469" s="31"/>
      <c r="R1469" s="31"/>
      <c r="S1469" s="31"/>
      <c r="T1469" s="31"/>
      <c r="U1469" s="31"/>
      <c r="V1469" s="31"/>
    </row>
    <row r="1470" spans="2:34" s="27" customFormat="1">
      <c r="B1470" s="10"/>
      <c r="C1470" s="10">
        <v>10</v>
      </c>
      <c r="D1470" s="305"/>
      <c r="E1470" s="305"/>
      <c r="F1470" s="305"/>
      <c r="G1470" s="305"/>
      <c r="H1470" s="305"/>
      <c r="I1470" s="305"/>
      <c r="J1470" s="84"/>
      <c r="K1470" s="592"/>
      <c r="L1470" s="31"/>
      <c r="M1470" s="31"/>
      <c r="N1470" s="31"/>
      <c r="O1470" s="31"/>
      <c r="P1470" s="31"/>
      <c r="Q1470" s="31"/>
      <c r="R1470" s="31"/>
      <c r="S1470" s="31"/>
      <c r="T1470" s="31"/>
      <c r="U1470" s="31"/>
      <c r="V1470" s="31"/>
    </row>
    <row r="1471" spans="2:34" s="27" customFormat="1">
      <c r="B1471" s="10"/>
      <c r="C1471" s="10">
        <v>11</v>
      </c>
      <c r="D1471" s="305"/>
      <c r="E1471" s="305"/>
      <c r="F1471" s="305"/>
      <c r="G1471" s="305"/>
      <c r="H1471" s="305"/>
      <c r="I1471" s="305"/>
      <c r="J1471" s="76"/>
      <c r="K1471" s="593"/>
      <c r="L1471" s="31"/>
      <c r="M1471" s="31"/>
      <c r="N1471" s="31"/>
      <c r="O1471" s="31"/>
      <c r="P1471" s="31"/>
      <c r="Q1471" s="31"/>
      <c r="R1471" s="31"/>
      <c r="S1471" s="31"/>
      <c r="T1471" s="31"/>
      <c r="U1471" s="31"/>
      <c r="V1471" s="31"/>
    </row>
    <row r="1472" spans="2:34" s="27" customFormat="1">
      <c r="B1472" s="10"/>
      <c r="C1472" s="10">
        <v>12</v>
      </c>
      <c r="D1472" s="305"/>
      <c r="E1472" s="305"/>
      <c r="F1472" s="305"/>
      <c r="G1472" s="305"/>
      <c r="H1472" s="305"/>
      <c r="I1472" s="305"/>
      <c r="J1472" s="76"/>
      <c r="K1472" s="592"/>
      <c r="L1472" s="31"/>
      <c r="M1472" s="31"/>
      <c r="N1472" s="31"/>
      <c r="O1472" s="31"/>
      <c r="P1472" s="31"/>
      <c r="Q1472" s="31"/>
      <c r="R1472" s="31"/>
      <c r="S1472" s="31"/>
      <c r="T1472" s="31"/>
      <c r="U1472" s="31"/>
      <c r="V1472" s="31"/>
    </row>
    <row r="1473" spans="2:34" s="27" customFormat="1">
      <c r="B1473" s="10"/>
      <c r="C1473" s="10">
        <v>13</v>
      </c>
      <c r="D1473" s="305"/>
      <c r="E1473" s="305"/>
      <c r="F1473" s="305"/>
      <c r="G1473" s="305"/>
      <c r="H1473" s="305"/>
      <c r="I1473" s="305"/>
      <c r="J1473" s="84"/>
      <c r="K1473" s="592"/>
      <c r="L1473" s="31"/>
      <c r="M1473" s="31"/>
      <c r="N1473" s="31"/>
      <c r="O1473" s="31"/>
      <c r="P1473" s="31"/>
      <c r="Q1473" s="31"/>
      <c r="R1473" s="31"/>
      <c r="S1473" s="31"/>
      <c r="T1473" s="31"/>
      <c r="U1473" s="31"/>
      <c r="V1473" s="31"/>
    </row>
    <row r="1474" spans="2:34" s="27" customFormat="1">
      <c r="B1474" s="10"/>
      <c r="C1474" s="10">
        <v>14</v>
      </c>
      <c r="D1474" s="305"/>
      <c r="E1474" s="305"/>
      <c r="F1474" s="305"/>
      <c r="G1474" s="305"/>
      <c r="H1474" s="305"/>
      <c r="I1474" s="305"/>
      <c r="J1474" s="84"/>
      <c r="K1474" s="592"/>
      <c r="L1474" s="31"/>
      <c r="M1474" s="31"/>
      <c r="N1474" s="31"/>
      <c r="O1474" s="31"/>
      <c r="P1474" s="31"/>
      <c r="Q1474" s="31"/>
      <c r="R1474" s="31"/>
      <c r="S1474" s="31"/>
      <c r="T1474" s="31"/>
      <c r="U1474" s="31"/>
      <c r="V1474" s="31"/>
    </row>
    <row r="1475" spans="2:34" s="27" customFormat="1">
      <c r="B1475" s="10"/>
      <c r="C1475" s="10">
        <v>15</v>
      </c>
      <c r="D1475" s="305"/>
      <c r="E1475" s="305"/>
      <c r="F1475" s="305"/>
      <c r="G1475" s="305"/>
      <c r="H1475" s="305"/>
      <c r="I1475" s="305"/>
      <c r="J1475" s="76"/>
      <c r="K1475" s="593"/>
      <c r="L1475" s="31"/>
      <c r="M1475" s="31"/>
      <c r="N1475" s="31"/>
      <c r="O1475" s="31"/>
      <c r="P1475" s="31"/>
      <c r="Q1475" s="31"/>
      <c r="R1475" s="31"/>
      <c r="S1475" s="31"/>
      <c r="T1475" s="31"/>
      <c r="U1475" s="31"/>
      <c r="V1475" s="31"/>
    </row>
    <row r="1476" spans="2:34" s="27" customFormat="1">
      <c r="B1476" s="10"/>
      <c r="C1476" s="10">
        <v>16</v>
      </c>
      <c r="D1476" s="305"/>
      <c r="E1476" s="305"/>
      <c r="F1476" s="305"/>
      <c r="G1476" s="305"/>
      <c r="H1476" s="305"/>
      <c r="I1476" s="305"/>
      <c r="J1476" s="76"/>
      <c r="K1476" s="592"/>
      <c r="L1476" s="31"/>
      <c r="M1476" s="31"/>
      <c r="N1476" s="31"/>
      <c r="O1476" s="31"/>
      <c r="P1476" s="31"/>
      <c r="Q1476" s="31"/>
      <c r="R1476" s="31"/>
      <c r="S1476" s="31"/>
      <c r="T1476" s="31"/>
      <c r="U1476" s="31"/>
      <c r="V1476" s="31"/>
    </row>
    <row r="1477" spans="2:34" s="27" customFormat="1">
      <c r="B1477" s="10"/>
      <c r="C1477" s="10">
        <v>17</v>
      </c>
      <c r="D1477" s="305"/>
      <c r="E1477" s="305"/>
      <c r="F1477" s="305"/>
      <c r="G1477" s="305"/>
      <c r="H1477" s="305"/>
      <c r="I1477" s="305"/>
      <c r="J1477" s="84"/>
      <c r="K1477" s="592"/>
      <c r="L1477" s="31"/>
      <c r="M1477" s="31"/>
      <c r="N1477" s="31"/>
      <c r="O1477" s="31"/>
      <c r="P1477" s="31"/>
      <c r="Q1477" s="31"/>
      <c r="R1477" s="31"/>
      <c r="S1477" s="31"/>
      <c r="T1477" s="31"/>
      <c r="U1477" s="31"/>
      <c r="V1477" s="31"/>
    </row>
    <row r="1478" spans="2:34" s="27" customFormat="1">
      <c r="B1478" s="10"/>
      <c r="C1478" s="10">
        <v>18</v>
      </c>
      <c r="D1478" s="305"/>
      <c r="E1478" s="305"/>
      <c r="F1478" s="305"/>
      <c r="G1478" s="305"/>
      <c r="H1478" s="305"/>
      <c r="I1478" s="305"/>
      <c r="J1478" s="84"/>
      <c r="K1478" s="592"/>
      <c r="L1478" s="31"/>
      <c r="M1478" s="31"/>
      <c r="N1478" s="31"/>
      <c r="O1478" s="31"/>
      <c r="P1478" s="31"/>
      <c r="Q1478" s="31"/>
      <c r="R1478" s="31"/>
      <c r="S1478" s="31"/>
      <c r="T1478" s="31"/>
      <c r="U1478" s="31"/>
      <c r="V1478" s="31"/>
    </row>
    <row r="1479" spans="2:34" s="27" customFormat="1">
      <c r="B1479" s="10"/>
      <c r="C1479" s="10">
        <v>19</v>
      </c>
      <c r="D1479" s="305"/>
      <c r="E1479" s="305"/>
      <c r="F1479" s="305"/>
      <c r="G1479" s="305"/>
      <c r="H1479" s="305"/>
      <c r="I1479" s="305"/>
      <c r="J1479" s="76"/>
      <c r="K1479" s="593"/>
      <c r="L1479" s="31"/>
      <c r="M1479" s="31"/>
      <c r="N1479" s="31"/>
      <c r="O1479" s="31"/>
      <c r="P1479" s="31"/>
      <c r="Q1479" s="31"/>
      <c r="R1479" s="31"/>
      <c r="S1479" s="31"/>
      <c r="T1479" s="31"/>
      <c r="U1479" s="31"/>
      <c r="V1479" s="31"/>
    </row>
    <row r="1480" spans="2:34" s="27" customFormat="1">
      <c r="B1480" s="10"/>
      <c r="C1480" s="10">
        <v>20</v>
      </c>
      <c r="D1480" s="305"/>
      <c r="E1480" s="305"/>
      <c r="F1480" s="305"/>
      <c r="G1480" s="305"/>
      <c r="H1480" s="305"/>
      <c r="I1480" s="305"/>
      <c r="J1480" s="76"/>
      <c r="K1480" s="592"/>
      <c r="L1480" s="31"/>
      <c r="M1480" s="31"/>
      <c r="N1480" s="31"/>
      <c r="O1480" s="31"/>
      <c r="P1480" s="31"/>
      <c r="Q1480" s="31"/>
      <c r="R1480" s="31"/>
      <c r="S1480" s="31"/>
      <c r="T1480" s="31"/>
      <c r="U1480" s="31"/>
      <c r="V1480" s="31"/>
    </row>
    <row r="1481" spans="2:34" s="27" customFormat="1">
      <c r="B1481" s="10"/>
      <c r="C1481" s="10">
        <v>21</v>
      </c>
      <c r="D1481" s="305"/>
      <c r="E1481" s="305"/>
      <c r="F1481" s="305"/>
      <c r="G1481" s="305"/>
      <c r="H1481" s="305"/>
      <c r="I1481" s="305"/>
      <c r="J1481" s="84"/>
      <c r="K1481" s="592"/>
      <c r="L1481" s="31"/>
      <c r="M1481" s="31"/>
      <c r="N1481" s="31"/>
      <c r="O1481" s="31"/>
      <c r="P1481" s="31"/>
      <c r="Q1481" s="31"/>
      <c r="R1481" s="31"/>
      <c r="S1481" s="31"/>
      <c r="T1481" s="31"/>
      <c r="U1481" s="31"/>
      <c r="V1481" s="31"/>
    </row>
    <row r="1482" spans="2:34" s="27" customFormat="1">
      <c r="B1482" s="10"/>
      <c r="C1482" s="10">
        <v>22</v>
      </c>
      <c r="D1482" s="305"/>
      <c r="E1482" s="305"/>
      <c r="F1482" s="305"/>
      <c r="G1482" s="305"/>
      <c r="H1482" s="305"/>
      <c r="I1482" s="305"/>
      <c r="J1482" s="594"/>
      <c r="K1482" s="592"/>
      <c r="L1482" s="31"/>
      <c r="M1482" s="31"/>
      <c r="N1482" s="31"/>
      <c r="O1482" s="31"/>
      <c r="P1482" s="31"/>
      <c r="Q1482" s="31"/>
      <c r="R1482" s="31"/>
      <c r="S1482" s="31"/>
      <c r="T1482" s="31"/>
      <c r="U1482" s="31"/>
      <c r="V1482" s="31"/>
    </row>
    <row r="1483" spans="2:34" s="27" customFormat="1">
      <c r="B1483" s="10">
        <v>68</v>
      </c>
      <c r="C1483" s="10">
        <v>1</v>
      </c>
      <c r="D1483" s="305"/>
      <c r="E1483" s="305"/>
      <c r="F1483" s="305"/>
      <c r="G1483" s="305"/>
      <c r="H1483" s="305"/>
      <c r="I1483" s="305"/>
      <c r="J1483" s="76"/>
      <c r="K1483" s="588"/>
      <c r="L1483" s="31"/>
      <c r="M1483" s="31"/>
      <c r="N1483" s="31"/>
      <c r="O1483" s="31"/>
      <c r="P1483" s="31"/>
      <c r="Q1483" s="31"/>
      <c r="R1483" s="31"/>
      <c r="S1483" s="31"/>
      <c r="T1483" s="31"/>
      <c r="U1483" s="31"/>
      <c r="V1483" s="31"/>
    </row>
    <row r="1484" spans="2:34" s="27" customFormat="1">
      <c r="B1484" s="10"/>
      <c r="C1484" s="10">
        <v>2</v>
      </c>
      <c r="D1484" s="305"/>
      <c r="E1484" s="305"/>
      <c r="F1484" s="305"/>
      <c r="G1484" s="305"/>
      <c r="H1484" s="305"/>
      <c r="I1484" s="305"/>
      <c r="J1484" s="76"/>
      <c r="K1484" s="588"/>
      <c r="L1484" s="31"/>
      <c r="M1484" s="31"/>
      <c r="N1484" s="31"/>
      <c r="O1484" s="31"/>
      <c r="P1484" s="31"/>
      <c r="Q1484" s="31"/>
      <c r="R1484" s="31"/>
      <c r="S1484" s="31"/>
      <c r="T1484" s="31"/>
      <c r="U1484" s="31"/>
      <c r="V1484" s="31"/>
    </row>
    <row r="1485" spans="2:34" s="27" customFormat="1">
      <c r="B1485" s="10"/>
      <c r="C1485" s="10">
        <v>3</v>
      </c>
      <c r="D1485" s="305"/>
      <c r="E1485" s="305"/>
      <c r="F1485" s="305"/>
      <c r="G1485" s="305"/>
      <c r="H1485" s="305"/>
      <c r="I1485" s="305"/>
      <c r="J1485" s="76"/>
      <c r="K1485" s="588"/>
      <c r="L1485" s="31"/>
      <c r="M1485" s="31"/>
      <c r="N1485" s="31"/>
      <c r="O1485" s="31"/>
      <c r="P1485" s="31"/>
      <c r="Q1485" s="31"/>
      <c r="R1485" s="31"/>
      <c r="S1485" s="31"/>
      <c r="T1485" s="31"/>
      <c r="U1485" s="31"/>
      <c r="V1485" s="31"/>
    </row>
    <row r="1486" spans="2:34">
      <c r="B1486" s="10"/>
      <c r="C1486" s="10">
        <v>4</v>
      </c>
      <c r="D1486" s="305"/>
      <c r="E1486" s="305"/>
      <c r="F1486" s="305"/>
      <c r="G1486" s="305"/>
      <c r="H1486" s="305"/>
      <c r="J1486" s="76"/>
      <c r="K1486" s="169"/>
      <c r="L1486" s="305"/>
      <c r="M1486" s="305"/>
      <c r="N1486" s="305"/>
      <c r="W1486" s="306"/>
      <c r="X1486" s="306"/>
      <c r="Y1486" s="306"/>
      <c r="Z1486" s="306"/>
      <c r="AA1486" s="306"/>
      <c r="AB1486" s="306"/>
      <c r="AC1486" s="306"/>
      <c r="AD1486" s="306"/>
      <c r="AE1486" s="306"/>
      <c r="AF1486" s="306"/>
      <c r="AG1486" s="306"/>
      <c r="AH1486" s="306"/>
    </row>
    <row r="1487" spans="2:34" s="27" customFormat="1">
      <c r="B1487" s="10"/>
      <c r="C1487" s="10">
        <v>5</v>
      </c>
      <c r="D1487" s="305"/>
      <c r="E1487" s="305"/>
      <c r="F1487" s="305"/>
      <c r="G1487" s="305"/>
      <c r="H1487" s="305"/>
      <c r="I1487" s="305"/>
      <c r="J1487" s="84"/>
      <c r="K1487" s="592"/>
      <c r="L1487" s="31"/>
      <c r="M1487" s="31"/>
      <c r="N1487" s="31"/>
      <c r="O1487" s="31"/>
      <c r="P1487" s="31"/>
      <c r="Q1487" s="31"/>
      <c r="R1487" s="31"/>
      <c r="S1487" s="31"/>
      <c r="T1487" s="31"/>
      <c r="U1487" s="31"/>
      <c r="V1487" s="31"/>
    </row>
    <row r="1488" spans="2:34" s="27" customFormat="1">
      <c r="B1488" s="10"/>
      <c r="C1488" s="10">
        <v>6</v>
      </c>
      <c r="D1488" s="305"/>
      <c r="E1488" s="305"/>
      <c r="F1488" s="305"/>
      <c r="G1488" s="305"/>
      <c r="H1488" s="305"/>
      <c r="I1488" s="305"/>
      <c r="J1488" s="84"/>
      <c r="K1488" s="592"/>
      <c r="L1488" s="31"/>
      <c r="M1488" s="31"/>
      <c r="N1488" s="31"/>
      <c r="O1488" s="31"/>
      <c r="P1488" s="31"/>
      <c r="Q1488" s="31"/>
      <c r="R1488" s="31"/>
      <c r="S1488" s="31"/>
      <c r="T1488" s="31"/>
      <c r="U1488" s="31"/>
      <c r="V1488" s="31"/>
    </row>
    <row r="1489" spans="2:22" s="27" customFormat="1">
      <c r="B1489" s="10"/>
      <c r="C1489" s="10">
        <v>7</v>
      </c>
      <c r="D1489" s="305"/>
      <c r="E1489" s="305"/>
      <c r="F1489" s="305"/>
      <c r="G1489" s="305"/>
      <c r="H1489" s="305"/>
      <c r="I1489" s="305"/>
      <c r="J1489" s="76"/>
      <c r="K1489" s="593"/>
      <c r="L1489" s="31"/>
      <c r="M1489" s="31"/>
      <c r="N1489" s="31"/>
      <c r="O1489" s="31"/>
      <c r="P1489" s="31"/>
      <c r="Q1489" s="31"/>
      <c r="R1489" s="31"/>
      <c r="S1489" s="31"/>
      <c r="T1489" s="31"/>
      <c r="U1489" s="31"/>
      <c r="V1489" s="31"/>
    </row>
    <row r="1490" spans="2:22" s="27" customFormat="1">
      <c r="B1490" s="10"/>
      <c r="C1490" s="10">
        <v>8</v>
      </c>
      <c r="D1490" s="305"/>
      <c r="E1490" s="305"/>
      <c r="F1490" s="305"/>
      <c r="G1490" s="305"/>
      <c r="H1490" s="305"/>
      <c r="I1490" s="305"/>
      <c r="J1490" s="76"/>
      <c r="K1490" s="592"/>
      <c r="L1490" s="31"/>
      <c r="M1490" s="31"/>
      <c r="N1490" s="31"/>
      <c r="O1490" s="31"/>
      <c r="P1490" s="31"/>
      <c r="Q1490" s="31"/>
      <c r="R1490" s="31"/>
      <c r="S1490" s="31"/>
      <c r="T1490" s="31"/>
      <c r="U1490" s="31"/>
      <c r="V1490" s="31"/>
    </row>
    <row r="1491" spans="2:22" s="27" customFormat="1">
      <c r="B1491" s="10"/>
      <c r="C1491" s="10">
        <v>9</v>
      </c>
      <c r="D1491" s="305"/>
      <c r="E1491" s="305"/>
      <c r="F1491" s="305"/>
      <c r="G1491" s="305"/>
      <c r="H1491" s="305"/>
      <c r="I1491" s="305"/>
      <c r="J1491" s="84"/>
      <c r="K1491" s="592"/>
      <c r="L1491" s="31"/>
      <c r="M1491" s="31"/>
      <c r="N1491" s="31"/>
      <c r="O1491" s="31"/>
      <c r="P1491" s="31"/>
      <c r="Q1491" s="31"/>
      <c r="R1491" s="31"/>
      <c r="S1491" s="31"/>
      <c r="T1491" s="31"/>
      <c r="U1491" s="31"/>
      <c r="V1491" s="31"/>
    </row>
    <row r="1492" spans="2:22" s="27" customFormat="1">
      <c r="B1492" s="10"/>
      <c r="C1492" s="10">
        <v>10</v>
      </c>
      <c r="D1492" s="305"/>
      <c r="E1492" s="305"/>
      <c r="F1492" s="305"/>
      <c r="G1492" s="305"/>
      <c r="H1492" s="305"/>
      <c r="I1492" s="305"/>
      <c r="J1492" s="84"/>
      <c r="K1492" s="592"/>
      <c r="L1492" s="31"/>
      <c r="M1492" s="31"/>
      <c r="N1492" s="31"/>
      <c r="O1492" s="31"/>
      <c r="P1492" s="31"/>
      <c r="Q1492" s="31"/>
      <c r="R1492" s="31"/>
      <c r="S1492" s="31"/>
      <c r="T1492" s="31"/>
      <c r="U1492" s="31"/>
      <c r="V1492" s="31"/>
    </row>
    <row r="1493" spans="2:22" s="27" customFormat="1">
      <c r="B1493" s="10"/>
      <c r="C1493" s="10">
        <v>11</v>
      </c>
      <c r="D1493" s="305"/>
      <c r="E1493" s="305"/>
      <c r="F1493" s="305"/>
      <c r="G1493" s="305"/>
      <c r="H1493" s="305"/>
      <c r="I1493" s="305"/>
      <c r="J1493" s="76"/>
      <c r="K1493" s="593"/>
      <c r="L1493" s="31"/>
      <c r="M1493" s="31"/>
      <c r="N1493" s="31"/>
      <c r="O1493" s="31"/>
      <c r="P1493" s="31"/>
      <c r="Q1493" s="31"/>
      <c r="R1493" s="31"/>
      <c r="S1493" s="31"/>
      <c r="T1493" s="31"/>
      <c r="U1493" s="31"/>
      <c r="V1493" s="31"/>
    </row>
    <row r="1494" spans="2:22" s="27" customFormat="1">
      <c r="B1494" s="10"/>
      <c r="C1494" s="10">
        <v>12</v>
      </c>
      <c r="D1494" s="305"/>
      <c r="E1494" s="305"/>
      <c r="F1494" s="305"/>
      <c r="G1494" s="305"/>
      <c r="H1494" s="305"/>
      <c r="I1494" s="305"/>
      <c r="J1494" s="76"/>
      <c r="K1494" s="592"/>
      <c r="L1494" s="31"/>
      <c r="M1494" s="31"/>
      <c r="N1494" s="31"/>
      <c r="O1494" s="31"/>
      <c r="P1494" s="31"/>
      <c r="Q1494" s="31"/>
      <c r="R1494" s="31"/>
      <c r="S1494" s="31"/>
      <c r="T1494" s="31"/>
      <c r="U1494" s="31"/>
      <c r="V1494" s="31"/>
    </row>
    <row r="1495" spans="2:22" s="27" customFormat="1">
      <c r="B1495" s="10"/>
      <c r="C1495" s="10">
        <v>13</v>
      </c>
      <c r="D1495" s="305"/>
      <c r="E1495" s="305"/>
      <c r="F1495" s="305"/>
      <c r="G1495" s="305"/>
      <c r="H1495" s="305"/>
      <c r="I1495" s="305"/>
      <c r="J1495" s="84"/>
      <c r="K1495" s="592"/>
      <c r="L1495" s="31"/>
      <c r="M1495" s="31"/>
      <c r="N1495" s="31"/>
      <c r="O1495" s="31"/>
      <c r="P1495" s="31"/>
      <c r="Q1495" s="31"/>
      <c r="R1495" s="31"/>
      <c r="S1495" s="31"/>
      <c r="T1495" s="31"/>
      <c r="U1495" s="31"/>
      <c r="V1495" s="31"/>
    </row>
    <row r="1496" spans="2:22" s="27" customFormat="1">
      <c r="B1496" s="10"/>
      <c r="C1496" s="10">
        <v>14</v>
      </c>
      <c r="D1496" s="305"/>
      <c r="E1496" s="305"/>
      <c r="F1496" s="305"/>
      <c r="G1496" s="305"/>
      <c r="H1496" s="305"/>
      <c r="I1496" s="305"/>
      <c r="J1496" s="84"/>
      <c r="K1496" s="592"/>
      <c r="L1496" s="31"/>
      <c r="M1496" s="31"/>
      <c r="N1496" s="31"/>
      <c r="O1496" s="31"/>
      <c r="P1496" s="31"/>
      <c r="Q1496" s="31"/>
      <c r="R1496" s="31"/>
      <c r="S1496" s="31"/>
      <c r="T1496" s="31"/>
      <c r="U1496" s="31"/>
      <c r="V1496" s="31"/>
    </row>
    <row r="1497" spans="2:22" s="27" customFormat="1">
      <c r="B1497" s="10"/>
      <c r="C1497" s="10">
        <v>15</v>
      </c>
      <c r="D1497" s="305"/>
      <c r="E1497" s="305"/>
      <c r="F1497" s="305"/>
      <c r="G1497" s="305"/>
      <c r="H1497" s="305"/>
      <c r="I1497" s="305"/>
      <c r="J1497" s="76"/>
      <c r="K1497" s="593"/>
      <c r="L1497" s="31"/>
      <c r="M1497" s="31"/>
      <c r="N1497" s="31"/>
      <c r="O1497" s="31"/>
      <c r="P1497" s="31"/>
      <c r="Q1497" s="31"/>
      <c r="R1497" s="31"/>
      <c r="S1497" s="31"/>
      <c r="T1497" s="31"/>
      <c r="U1497" s="31"/>
      <c r="V1497" s="31"/>
    </row>
    <row r="1498" spans="2:22" s="27" customFormat="1">
      <c r="B1498" s="10"/>
      <c r="C1498" s="10">
        <v>16</v>
      </c>
      <c r="D1498" s="305"/>
      <c r="E1498" s="305"/>
      <c r="F1498" s="305"/>
      <c r="G1498" s="305"/>
      <c r="H1498" s="305"/>
      <c r="I1498" s="305"/>
      <c r="J1498" s="76"/>
      <c r="K1498" s="592"/>
      <c r="L1498" s="31"/>
      <c r="M1498" s="31"/>
      <c r="N1498" s="31"/>
      <c r="O1498" s="31"/>
      <c r="P1498" s="31"/>
      <c r="Q1498" s="31"/>
      <c r="R1498" s="31"/>
      <c r="S1498" s="31"/>
      <c r="T1498" s="31"/>
      <c r="U1498" s="31"/>
      <c r="V1498" s="31"/>
    </row>
    <row r="1499" spans="2:22" s="27" customFormat="1">
      <c r="B1499" s="10"/>
      <c r="C1499" s="10">
        <v>17</v>
      </c>
      <c r="D1499" s="305"/>
      <c r="E1499" s="305"/>
      <c r="F1499" s="305"/>
      <c r="G1499" s="305"/>
      <c r="H1499" s="305"/>
      <c r="I1499" s="305"/>
      <c r="J1499" s="84"/>
      <c r="K1499" s="592"/>
      <c r="L1499" s="31"/>
      <c r="M1499" s="31"/>
      <c r="N1499" s="31"/>
      <c r="O1499" s="31"/>
      <c r="P1499" s="31"/>
      <c r="Q1499" s="31"/>
      <c r="R1499" s="31"/>
      <c r="S1499" s="31"/>
      <c r="T1499" s="31"/>
      <c r="U1499" s="31"/>
      <c r="V1499" s="31"/>
    </row>
    <row r="1500" spans="2:22" s="27" customFormat="1">
      <c r="B1500" s="10"/>
      <c r="C1500" s="10">
        <v>18</v>
      </c>
      <c r="D1500" s="305"/>
      <c r="E1500" s="305"/>
      <c r="F1500" s="305"/>
      <c r="G1500" s="305"/>
      <c r="H1500" s="305"/>
      <c r="I1500" s="305"/>
      <c r="J1500" s="84"/>
      <c r="K1500" s="592"/>
      <c r="L1500" s="31"/>
      <c r="M1500" s="31"/>
      <c r="N1500" s="31"/>
      <c r="O1500" s="31"/>
      <c r="P1500" s="31"/>
      <c r="Q1500" s="31"/>
      <c r="R1500" s="31"/>
      <c r="S1500" s="31"/>
      <c r="T1500" s="31"/>
      <c r="U1500" s="31"/>
      <c r="V1500" s="31"/>
    </row>
    <row r="1501" spans="2:22" s="27" customFormat="1">
      <c r="B1501" s="10"/>
      <c r="C1501" s="10">
        <v>19</v>
      </c>
      <c r="D1501" s="305"/>
      <c r="E1501" s="305"/>
      <c r="F1501" s="305"/>
      <c r="G1501" s="305"/>
      <c r="H1501" s="305"/>
      <c r="I1501" s="305"/>
      <c r="J1501" s="76"/>
      <c r="K1501" s="593"/>
      <c r="L1501" s="31"/>
      <c r="M1501" s="31"/>
      <c r="N1501" s="31"/>
      <c r="O1501" s="31"/>
      <c r="P1501" s="31"/>
      <c r="Q1501" s="31"/>
      <c r="R1501" s="31"/>
      <c r="S1501" s="31"/>
      <c r="T1501" s="31"/>
      <c r="U1501" s="31"/>
      <c r="V1501" s="31"/>
    </row>
    <row r="1502" spans="2:22" s="27" customFormat="1">
      <c r="B1502" s="10"/>
      <c r="C1502" s="10">
        <v>20</v>
      </c>
      <c r="D1502" s="305"/>
      <c r="E1502" s="305"/>
      <c r="F1502" s="305"/>
      <c r="G1502" s="305"/>
      <c r="H1502" s="305"/>
      <c r="I1502" s="305"/>
      <c r="J1502" s="76"/>
      <c r="K1502" s="592"/>
      <c r="L1502" s="31"/>
      <c r="M1502" s="31"/>
      <c r="N1502" s="31"/>
      <c r="O1502" s="31"/>
      <c r="P1502" s="31"/>
      <c r="Q1502" s="31"/>
      <c r="R1502" s="31"/>
      <c r="S1502" s="31"/>
      <c r="T1502" s="31"/>
      <c r="U1502" s="31"/>
      <c r="V1502" s="31"/>
    </row>
    <row r="1503" spans="2:22" s="27" customFormat="1">
      <c r="B1503" s="10"/>
      <c r="C1503" s="10">
        <v>21</v>
      </c>
      <c r="D1503" s="305"/>
      <c r="E1503" s="305"/>
      <c r="F1503" s="305"/>
      <c r="G1503" s="305"/>
      <c r="H1503" s="305"/>
      <c r="I1503" s="305"/>
      <c r="J1503" s="84"/>
      <c r="K1503" s="592"/>
      <c r="L1503" s="31"/>
      <c r="M1503" s="31"/>
      <c r="N1503" s="31"/>
      <c r="O1503" s="31"/>
      <c r="P1503" s="31"/>
      <c r="Q1503" s="31"/>
      <c r="R1503" s="31"/>
      <c r="S1503" s="31"/>
      <c r="T1503" s="31"/>
      <c r="U1503" s="31"/>
      <c r="V1503" s="31"/>
    </row>
    <row r="1504" spans="2:22" s="27" customFormat="1">
      <c r="B1504" s="10"/>
      <c r="C1504" s="10">
        <v>22</v>
      </c>
      <c r="D1504" s="305"/>
      <c r="E1504" s="305"/>
      <c r="F1504" s="305"/>
      <c r="G1504" s="305"/>
      <c r="H1504" s="305"/>
      <c r="I1504" s="305"/>
      <c r="J1504" s="594"/>
      <c r="K1504" s="592"/>
      <c r="L1504" s="31"/>
      <c r="M1504" s="31"/>
      <c r="N1504" s="31"/>
      <c r="O1504" s="31"/>
      <c r="P1504" s="31"/>
      <c r="Q1504" s="31"/>
      <c r="R1504" s="31"/>
      <c r="S1504" s="31"/>
      <c r="T1504" s="31"/>
      <c r="U1504" s="31"/>
      <c r="V1504" s="31"/>
    </row>
    <row r="1505" spans="2:34" s="27" customFormat="1">
      <c r="B1505" s="10">
        <v>69</v>
      </c>
      <c r="C1505" s="10">
        <v>1</v>
      </c>
      <c r="D1505" s="305"/>
      <c r="E1505" s="305"/>
      <c r="F1505" s="305"/>
      <c r="G1505" s="305"/>
      <c r="H1505" s="305"/>
      <c r="I1505" s="305"/>
      <c r="J1505" s="76"/>
      <c r="K1505" s="588"/>
      <c r="L1505" s="31"/>
      <c r="M1505" s="31"/>
      <c r="N1505" s="31"/>
      <c r="O1505" s="31"/>
      <c r="P1505" s="31"/>
      <c r="Q1505" s="31"/>
      <c r="R1505" s="31"/>
      <c r="S1505" s="31"/>
      <c r="T1505" s="31"/>
      <c r="U1505" s="31"/>
      <c r="V1505" s="31"/>
    </row>
    <row r="1506" spans="2:34" s="27" customFormat="1">
      <c r="B1506" s="10"/>
      <c r="C1506" s="10">
        <v>2</v>
      </c>
      <c r="D1506" s="305"/>
      <c r="E1506" s="305"/>
      <c r="F1506" s="305"/>
      <c r="G1506" s="305"/>
      <c r="H1506" s="305"/>
      <c r="I1506" s="305"/>
      <c r="J1506" s="76"/>
      <c r="K1506" s="588"/>
      <c r="L1506" s="31"/>
      <c r="M1506" s="31"/>
      <c r="N1506" s="31"/>
      <c r="O1506" s="31"/>
      <c r="P1506" s="31"/>
      <c r="Q1506" s="31"/>
      <c r="R1506" s="31"/>
      <c r="S1506" s="31"/>
      <c r="T1506" s="31"/>
      <c r="U1506" s="31"/>
      <c r="V1506" s="31"/>
    </row>
    <row r="1507" spans="2:34" s="27" customFormat="1">
      <c r="B1507" s="10"/>
      <c r="C1507" s="10">
        <v>3</v>
      </c>
      <c r="D1507" s="305"/>
      <c r="E1507" s="305"/>
      <c r="F1507" s="305"/>
      <c r="G1507" s="305"/>
      <c r="H1507" s="305"/>
      <c r="I1507" s="305"/>
      <c r="J1507" s="76"/>
      <c r="K1507" s="588"/>
      <c r="L1507" s="31"/>
      <c r="M1507" s="31"/>
      <c r="N1507" s="31"/>
      <c r="O1507" s="31"/>
      <c r="P1507" s="31"/>
      <c r="Q1507" s="31"/>
      <c r="R1507" s="31"/>
      <c r="S1507" s="31"/>
      <c r="T1507" s="31"/>
      <c r="U1507" s="31"/>
      <c r="V1507" s="31"/>
    </row>
    <row r="1508" spans="2:34">
      <c r="B1508" s="10"/>
      <c r="C1508" s="10">
        <v>4</v>
      </c>
      <c r="D1508" s="305"/>
      <c r="E1508" s="305"/>
      <c r="F1508" s="305"/>
      <c r="G1508" s="305"/>
      <c r="H1508" s="305"/>
      <c r="J1508" s="76"/>
      <c r="K1508" s="169"/>
      <c r="L1508" s="305"/>
      <c r="M1508" s="305"/>
      <c r="N1508" s="305"/>
      <c r="W1508" s="306"/>
      <c r="X1508" s="306"/>
      <c r="Y1508" s="306"/>
      <c r="Z1508" s="306"/>
      <c r="AA1508" s="306"/>
      <c r="AB1508" s="306"/>
      <c r="AC1508" s="306"/>
      <c r="AD1508" s="306"/>
      <c r="AE1508" s="306"/>
      <c r="AF1508" s="306"/>
      <c r="AG1508" s="306"/>
      <c r="AH1508" s="306"/>
    </row>
    <row r="1509" spans="2:34" s="27" customFormat="1">
      <c r="B1509" s="10"/>
      <c r="C1509" s="10">
        <v>5</v>
      </c>
      <c r="D1509" s="305"/>
      <c r="E1509" s="305"/>
      <c r="F1509" s="305"/>
      <c r="G1509" s="305"/>
      <c r="H1509" s="305"/>
      <c r="I1509" s="305"/>
      <c r="J1509" s="84"/>
      <c r="K1509" s="592"/>
      <c r="L1509" s="31"/>
      <c r="M1509" s="31"/>
      <c r="N1509" s="31"/>
      <c r="O1509" s="31"/>
      <c r="P1509" s="31"/>
      <c r="Q1509" s="31"/>
      <c r="R1509" s="31"/>
      <c r="S1509" s="31"/>
      <c r="T1509" s="31"/>
      <c r="U1509" s="31"/>
      <c r="V1509" s="31"/>
    </row>
    <row r="1510" spans="2:34" s="27" customFormat="1">
      <c r="B1510" s="10"/>
      <c r="C1510" s="10">
        <v>6</v>
      </c>
      <c r="D1510" s="305"/>
      <c r="E1510" s="305"/>
      <c r="F1510" s="305"/>
      <c r="G1510" s="305"/>
      <c r="H1510" s="305"/>
      <c r="I1510" s="305"/>
      <c r="J1510" s="84"/>
      <c r="K1510" s="592"/>
      <c r="L1510" s="31"/>
      <c r="M1510" s="31"/>
      <c r="N1510" s="31"/>
      <c r="O1510" s="31"/>
      <c r="P1510" s="31"/>
      <c r="Q1510" s="31"/>
      <c r="R1510" s="31"/>
      <c r="S1510" s="31"/>
      <c r="T1510" s="31"/>
      <c r="U1510" s="31"/>
      <c r="V1510" s="31"/>
    </row>
    <row r="1511" spans="2:34" s="27" customFormat="1">
      <c r="B1511" s="10"/>
      <c r="C1511" s="10">
        <v>7</v>
      </c>
      <c r="D1511" s="305"/>
      <c r="E1511" s="305"/>
      <c r="F1511" s="305"/>
      <c r="G1511" s="305"/>
      <c r="H1511" s="305"/>
      <c r="I1511" s="305"/>
      <c r="J1511" s="76"/>
      <c r="K1511" s="593"/>
      <c r="L1511" s="31"/>
      <c r="M1511" s="31"/>
      <c r="N1511" s="31"/>
      <c r="O1511" s="31"/>
      <c r="P1511" s="31"/>
      <c r="Q1511" s="31"/>
      <c r="R1511" s="31"/>
      <c r="S1511" s="31"/>
      <c r="T1511" s="31"/>
      <c r="U1511" s="31"/>
      <c r="V1511" s="31"/>
    </row>
    <row r="1512" spans="2:34" s="27" customFormat="1">
      <c r="B1512" s="10"/>
      <c r="C1512" s="10">
        <v>8</v>
      </c>
      <c r="D1512" s="305"/>
      <c r="E1512" s="305"/>
      <c r="F1512" s="305"/>
      <c r="G1512" s="305"/>
      <c r="H1512" s="305"/>
      <c r="I1512" s="305"/>
      <c r="J1512" s="76"/>
      <c r="K1512" s="592"/>
      <c r="L1512" s="31"/>
      <c r="M1512" s="31"/>
      <c r="N1512" s="31"/>
      <c r="O1512" s="31"/>
      <c r="P1512" s="31"/>
      <c r="Q1512" s="31"/>
      <c r="R1512" s="31"/>
      <c r="S1512" s="31"/>
      <c r="T1512" s="31"/>
      <c r="U1512" s="31"/>
      <c r="V1512" s="31"/>
    </row>
    <row r="1513" spans="2:34" s="27" customFormat="1">
      <c r="B1513" s="10"/>
      <c r="C1513" s="10">
        <v>9</v>
      </c>
      <c r="D1513" s="305"/>
      <c r="E1513" s="305"/>
      <c r="F1513" s="305"/>
      <c r="G1513" s="305"/>
      <c r="H1513" s="305"/>
      <c r="I1513" s="305"/>
      <c r="J1513" s="84"/>
      <c r="K1513" s="592"/>
      <c r="L1513" s="31"/>
      <c r="M1513" s="31"/>
      <c r="N1513" s="31"/>
      <c r="O1513" s="31"/>
      <c r="P1513" s="31"/>
      <c r="Q1513" s="31"/>
      <c r="R1513" s="31"/>
      <c r="S1513" s="31"/>
      <c r="T1513" s="31"/>
      <c r="U1513" s="31"/>
      <c r="V1513" s="31"/>
    </row>
    <row r="1514" spans="2:34" s="27" customFormat="1">
      <c r="B1514" s="10"/>
      <c r="C1514" s="10">
        <v>10</v>
      </c>
      <c r="D1514" s="305"/>
      <c r="E1514" s="305"/>
      <c r="F1514" s="305"/>
      <c r="G1514" s="305"/>
      <c r="H1514" s="305"/>
      <c r="I1514" s="305"/>
      <c r="J1514" s="84"/>
      <c r="K1514" s="592"/>
      <c r="L1514" s="31"/>
      <c r="M1514" s="31"/>
      <c r="N1514" s="31"/>
      <c r="O1514" s="31"/>
      <c r="P1514" s="31"/>
      <c r="Q1514" s="31"/>
      <c r="R1514" s="31"/>
      <c r="S1514" s="31"/>
      <c r="T1514" s="31"/>
      <c r="U1514" s="31"/>
      <c r="V1514" s="31"/>
    </row>
    <row r="1515" spans="2:34" s="27" customFormat="1">
      <c r="B1515" s="10"/>
      <c r="C1515" s="10">
        <v>11</v>
      </c>
      <c r="D1515" s="305"/>
      <c r="E1515" s="305"/>
      <c r="F1515" s="305"/>
      <c r="G1515" s="305"/>
      <c r="H1515" s="305"/>
      <c r="I1515" s="305"/>
      <c r="J1515" s="76"/>
      <c r="K1515" s="593"/>
      <c r="L1515" s="31"/>
      <c r="M1515" s="31"/>
      <c r="N1515" s="31"/>
      <c r="O1515" s="31"/>
      <c r="P1515" s="31"/>
      <c r="Q1515" s="31"/>
      <c r="R1515" s="31"/>
      <c r="S1515" s="31"/>
      <c r="T1515" s="31"/>
      <c r="U1515" s="31"/>
      <c r="V1515" s="31"/>
    </row>
    <row r="1516" spans="2:34" s="27" customFormat="1">
      <c r="B1516" s="10"/>
      <c r="C1516" s="10">
        <v>12</v>
      </c>
      <c r="D1516" s="305"/>
      <c r="E1516" s="305"/>
      <c r="F1516" s="305"/>
      <c r="G1516" s="305"/>
      <c r="H1516" s="305"/>
      <c r="I1516" s="305"/>
      <c r="J1516" s="76"/>
      <c r="K1516" s="592"/>
      <c r="L1516" s="31"/>
      <c r="M1516" s="31"/>
      <c r="N1516" s="31"/>
      <c r="O1516" s="31"/>
      <c r="P1516" s="31"/>
      <c r="Q1516" s="31"/>
      <c r="R1516" s="31"/>
      <c r="S1516" s="31"/>
      <c r="T1516" s="31"/>
      <c r="U1516" s="31"/>
      <c r="V1516" s="31"/>
    </row>
    <row r="1517" spans="2:34" s="27" customFormat="1">
      <c r="B1517" s="10"/>
      <c r="C1517" s="10">
        <v>13</v>
      </c>
      <c r="D1517" s="305"/>
      <c r="E1517" s="305"/>
      <c r="F1517" s="305"/>
      <c r="G1517" s="305"/>
      <c r="H1517" s="305"/>
      <c r="I1517" s="305"/>
      <c r="J1517" s="84"/>
      <c r="K1517" s="592"/>
      <c r="L1517" s="31"/>
      <c r="M1517" s="31"/>
      <c r="N1517" s="31"/>
      <c r="O1517" s="31"/>
      <c r="P1517" s="31"/>
      <c r="Q1517" s="31"/>
      <c r="R1517" s="31"/>
      <c r="S1517" s="31"/>
      <c r="T1517" s="31"/>
      <c r="U1517" s="31"/>
      <c r="V1517" s="31"/>
    </row>
    <row r="1518" spans="2:34" s="27" customFormat="1">
      <c r="B1518" s="10"/>
      <c r="C1518" s="10">
        <v>14</v>
      </c>
      <c r="D1518" s="305"/>
      <c r="E1518" s="305"/>
      <c r="F1518" s="305"/>
      <c r="G1518" s="305"/>
      <c r="H1518" s="305"/>
      <c r="I1518" s="305"/>
      <c r="J1518" s="84"/>
      <c r="K1518" s="592"/>
      <c r="L1518" s="31"/>
      <c r="M1518" s="31"/>
      <c r="N1518" s="31"/>
      <c r="O1518" s="31"/>
      <c r="P1518" s="31"/>
      <c r="Q1518" s="31"/>
      <c r="R1518" s="31"/>
      <c r="S1518" s="31"/>
      <c r="T1518" s="31"/>
      <c r="U1518" s="31"/>
      <c r="V1518" s="31"/>
    </row>
    <row r="1519" spans="2:34" s="27" customFormat="1">
      <c r="B1519" s="10"/>
      <c r="C1519" s="10">
        <v>15</v>
      </c>
      <c r="D1519" s="305"/>
      <c r="E1519" s="305"/>
      <c r="F1519" s="305"/>
      <c r="G1519" s="305"/>
      <c r="H1519" s="305"/>
      <c r="I1519" s="305"/>
      <c r="J1519" s="76"/>
      <c r="K1519" s="593"/>
      <c r="L1519" s="31"/>
      <c r="M1519" s="31"/>
      <c r="N1519" s="31"/>
      <c r="O1519" s="31"/>
      <c r="P1519" s="31"/>
      <c r="Q1519" s="31"/>
      <c r="R1519" s="31"/>
      <c r="S1519" s="31"/>
      <c r="T1519" s="31"/>
      <c r="U1519" s="31"/>
      <c r="V1519" s="31"/>
    </row>
    <row r="1520" spans="2:34" s="27" customFormat="1">
      <c r="B1520" s="10"/>
      <c r="C1520" s="10">
        <v>16</v>
      </c>
      <c r="D1520" s="305"/>
      <c r="E1520" s="305"/>
      <c r="F1520" s="305"/>
      <c r="G1520" s="305"/>
      <c r="H1520" s="305"/>
      <c r="I1520" s="305"/>
      <c r="J1520" s="76"/>
      <c r="K1520" s="592"/>
      <c r="L1520" s="31"/>
      <c r="M1520" s="31"/>
      <c r="N1520" s="31"/>
      <c r="O1520" s="31"/>
      <c r="P1520" s="31"/>
      <c r="Q1520" s="31"/>
      <c r="R1520" s="31"/>
      <c r="S1520" s="31"/>
      <c r="T1520" s="31"/>
      <c r="U1520" s="31"/>
      <c r="V1520" s="31"/>
    </row>
    <row r="1521" spans="2:34" s="27" customFormat="1">
      <c r="B1521" s="10"/>
      <c r="C1521" s="10">
        <v>17</v>
      </c>
      <c r="D1521" s="305"/>
      <c r="E1521" s="305"/>
      <c r="F1521" s="305"/>
      <c r="G1521" s="305"/>
      <c r="H1521" s="305"/>
      <c r="I1521" s="305"/>
      <c r="J1521" s="84"/>
      <c r="K1521" s="592"/>
      <c r="L1521" s="31"/>
      <c r="M1521" s="31"/>
      <c r="N1521" s="31"/>
      <c r="O1521" s="31"/>
      <c r="P1521" s="31"/>
      <c r="Q1521" s="31"/>
      <c r="R1521" s="31"/>
      <c r="S1521" s="31"/>
      <c r="T1521" s="31"/>
      <c r="U1521" s="31"/>
      <c r="V1521" s="31"/>
    </row>
    <row r="1522" spans="2:34" s="27" customFormat="1">
      <c r="B1522" s="10"/>
      <c r="C1522" s="10">
        <v>18</v>
      </c>
      <c r="D1522" s="305"/>
      <c r="E1522" s="305"/>
      <c r="F1522" s="305"/>
      <c r="G1522" s="305"/>
      <c r="H1522" s="305"/>
      <c r="I1522" s="305"/>
      <c r="J1522" s="84"/>
      <c r="K1522" s="592"/>
      <c r="L1522" s="31"/>
      <c r="M1522" s="31"/>
      <c r="N1522" s="31"/>
      <c r="O1522" s="31"/>
      <c r="P1522" s="31"/>
      <c r="Q1522" s="31"/>
      <c r="R1522" s="31"/>
      <c r="S1522" s="31"/>
      <c r="T1522" s="31"/>
      <c r="U1522" s="31"/>
      <c r="V1522" s="31"/>
    </row>
    <row r="1523" spans="2:34" s="27" customFormat="1">
      <c r="B1523" s="10"/>
      <c r="C1523" s="10">
        <v>19</v>
      </c>
      <c r="D1523" s="305"/>
      <c r="E1523" s="305"/>
      <c r="F1523" s="305"/>
      <c r="G1523" s="305"/>
      <c r="H1523" s="305"/>
      <c r="I1523" s="305"/>
      <c r="J1523" s="76"/>
      <c r="K1523" s="593"/>
      <c r="L1523" s="31"/>
      <c r="M1523" s="31"/>
      <c r="N1523" s="31"/>
      <c r="O1523" s="31"/>
      <c r="P1523" s="31"/>
      <c r="Q1523" s="31"/>
      <c r="R1523" s="31"/>
      <c r="S1523" s="31"/>
      <c r="T1523" s="31"/>
      <c r="U1523" s="31"/>
      <c r="V1523" s="31"/>
    </row>
    <row r="1524" spans="2:34" s="27" customFormat="1">
      <c r="B1524" s="10"/>
      <c r="C1524" s="10">
        <v>20</v>
      </c>
      <c r="D1524" s="305"/>
      <c r="E1524" s="305"/>
      <c r="F1524" s="305"/>
      <c r="G1524" s="305"/>
      <c r="H1524" s="305"/>
      <c r="I1524" s="305"/>
      <c r="J1524" s="76"/>
      <c r="K1524" s="592"/>
      <c r="L1524" s="31"/>
      <c r="M1524" s="31"/>
      <c r="N1524" s="31"/>
      <c r="O1524" s="31"/>
      <c r="P1524" s="31"/>
      <c r="Q1524" s="31"/>
      <c r="R1524" s="31"/>
      <c r="S1524" s="31"/>
      <c r="T1524" s="31"/>
      <c r="U1524" s="31"/>
      <c r="V1524" s="31"/>
    </row>
    <row r="1525" spans="2:34" s="27" customFormat="1">
      <c r="B1525" s="10"/>
      <c r="C1525" s="10">
        <v>21</v>
      </c>
      <c r="D1525" s="305"/>
      <c r="E1525" s="305"/>
      <c r="F1525" s="305"/>
      <c r="G1525" s="305"/>
      <c r="H1525" s="305"/>
      <c r="I1525" s="305"/>
      <c r="J1525" s="84"/>
      <c r="K1525" s="592"/>
      <c r="L1525" s="31"/>
      <c r="M1525" s="31"/>
      <c r="N1525" s="31"/>
      <c r="O1525" s="31"/>
      <c r="P1525" s="31"/>
      <c r="Q1525" s="31"/>
      <c r="R1525" s="31"/>
      <c r="S1525" s="31"/>
      <c r="T1525" s="31"/>
      <c r="U1525" s="31"/>
      <c r="V1525" s="31"/>
    </row>
    <row r="1526" spans="2:34" s="27" customFormat="1">
      <c r="B1526" s="10"/>
      <c r="C1526" s="10">
        <v>22</v>
      </c>
      <c r="D1526" s="305"/>
      <c r="E1526" s="305"/>
      <c r="F1526" s="305"/>
      <c r="G1526" s="305"/>
      <c r="H1526" s="305"/>
      <c r="I1526" s="305"/>
      <c r="J1526" s="594"/>
      <c r="K1526" s="592"/>
      <c r="L1526" s="31"/>
      <c r="M1526" s="31"/>
      <c r="N1526" s="31"/>
      <c r="O1526" s="31"/>
      <c r="P1526" s="31"/>
      <c r="Q1526" s="31"/>
      <c r="R1526" s="31"/>
      <c r="S1526" s="31"/>
      <c r="T1526" s="31"/>
      <c r="U1526" s="31"/>
      <c r="V1526" s="31"/>
    </row>
    <row r="1527" spans="2:34" s="27" customFormat="1">
      <c r="B1527" s="10">
        <v>70</v>
      </c>
      <c r="C1527" s="10">
        <v>1</v>
      </c>
      <c r="D1527" s="305"/>
      <c r="E1527" s="305"/>
      <c r="F1527" s="305"/>
      <c r="G1527" s="305"/>
      <c r="H1527" s="305"/>
      <c r="I1527" s="305"/>
      <c r="J1527" s="76"/>
      <c r="K1527" s="588"/>
      <c r="L1527" s="31"/>
      <c r="M1527" s="31"/>
      <c r="N1527" s="31"/>
      <c r="O1527" s="31"/>
      <c r="P1527" s="31"/>
      <c r="Q1527" s="31"/>
      <c r="R1527" s="31"/>
      <c r="S1527" s="31"/>
      <c r="T1527" s="31"/>
      <c r="U1527" s="31"/>
      <c r="V1527" s="31"/>
    </row>
    <row r="1528" spans="2:34" s="27" customFormat="1">
      <c r="B1528" s="10"/>
      <c r="C1528" s="10">
        <v>2</v>
      </c>
      <c r="D1528" s="305"/>
      <c r="E1528" s="305"/>
      <c r="F1528" s="305"/>
      <c r="G1528" s="305"/>
      <c r="H1528" s="305"/>
      <c r="I1528" s="305"/>
      <c r="J1528" s="76"/>
      <c r="K1528" s="588"/>
      <c r="L1528" s="31"/>
      <c r="M1528" s="31"/>
      <c r="N1528" s="31"/>
      <c r="O1528" s="31"/>
      <c r="P1528" s="31"/>
      <c r="Q1528" s="31"/>
      <c r="R1528" s="31"/>
      <c r="S1528" s="31"/>
      <c r="T1528" s="31"/>
      <c r="U1528" s="31"/>
      <c r="V1528" s="31"/>
    </row>
    <row r="1529" spans="2:34" s="27" customFormat="1">
      <c r="B1529" s="10"/>
      <c r="C1529" s="10">
        <v>3</v>
      </c>
      <c r="D1529" s="305"/>
      <c r="E1529" s="305"/>
      <c r="F1529" s="305"/>
      <c r="G1529" s="305"/>
      <c r="H1529" s="305"/>
      <c r="I1529" s="305"/>
      <c r="J1529" s="76"/>
      <c r="K1529" s="588"/>
      <c r="L1529" s="31"/>
      <c r="M1529" s="31"/>
      <c r="N1529" s="31"/>
      <c r="O1529" s="31"/>
      <c r="P1529" s="31"/>
      <c r="Q1529" s="31"/>
      <c r="R1529" s="31"/>
      <c r="S1529" s="31"/>
      <c r="T1529" s="31"/>
      <c r="U1529" s="31"/>
      <c r="V1529" s="31"/>
    </row>
    <row r="1530" spans="2:34">
      <c r="B1530" s="10"/>
      <c r="C1530" s="10">
        <v>4</v>
      </c>
      <c r="D1530" s="305"/>
      <c r="E1530" s="305"/>
      <c r="F1530" s="305"/>
      <c r="G1530" s="305"/>
      <c r="H1530" s="305"/>
      <c r="J1530" s="76"/>
      <c r="K1530" s="169"/>
      <c r="L1530" s="305"/>
      <c r="M1530" s="305"/>
      <c r="N1530" s="305"/>
      <c r="W1530" s="306"/>
      <c r="X1530" s="306"/>
      <c r="Y1530" s="306"/>
      <c r="Z1530" s="306"/>
      <c r="AA1530" s="306"/>
      <c r="AB1530" s="306"/>
      <c r="AC1530" s="306"/>
      <c r="AD1530" s="306"/>
      <c r="AE1530" s="306"/>
      <c r="AF1530" s="306"/>
      <c r="AG1530" s="306"/>
      <c r="AH1530" s="306"/>
    </row>
    <row r="1531" spans="2:34" s="27" customFormat="1">
      <c r="B1531" s="10"/>
      <c r="C1531" s="10">
        <v>5</v>
      </c>
      <c r="D1531" s="305"/>
      <c r="E1531" s="305"/>
      <c r="F1531" s="305"/>
      <c r="G1531" s="305"/>
      <c r="H1531" s="305"/>
      <c r="I1531" s="305"/>
      <c r="J1531" s="84"/>
      <c r="K1531" s="592"/>
      <c r="L1531" s="31"/>
      <c r="M1531" s="31"/>
      <c r="N1531" s="31"/>
      <c r="O1531" s="31"/>
      <c r="P1531" s="31"/>
      <c r="Q1531" s="31"/>
      <c r="R1531" s="31"/>
      <c r="S1531" s="31"/>
      <c r="T1531" s="31"/>
      <c r="U1531" s="31"/>
      <c r="V1531" s="31"/>
    </row>
    <row r="1532" spans="2:34" s="27" customFormat="1">
      <c r="B1532" s="10"/>
      <c r="C1532" s="10">
        <v>6</v>
      </c>
      <c r="D1532" s="305"/>
      <c r="E1532" s="305"/>
      <c r="F1532" s="305"/>
      <c r="G1532" s="305"/>
      <c r="H1532" s="305"/>
      <c r="I1532" s="305"/>
      <c r="J1532" s="84"/>
      <c r="K1532" s="592"/>
      <c r="L1532" s="31"/>
      <c r="M1532" s="31"/>
      <c r="N1532" s="31"/>
      <c r="O1532" s="31"/>
      <c r="P1532" s="31"/>
      <c r="Q1532" s="31"/>
      <c r="R1532" s="31"/>
      <c r="S1532" s="31"/>
      <c r="T1532" s="31"/>
      <c r="U1532" s="31"/>
      <c r="V1532" s="31"/>
    </row>
    <row r="1533" spans="2:34" s="27" customFormat="1">
      <c r="B1533" s="10"/>
      <c r="C1533" s="10">
        <v>7</v>
      </c>
      <c r="D1533" s="305"/>
      <c r="E1533" s="305"/>
      <c r="F1533" s="305"/>
      <c r="G1533" s="305"/>
      <c r="H1533" s="305"/>
      <c r="I1533" s="305"/>
      <c r="J1533" s="76"/>
      <c r="K1533" s="593"/>
      <c r="L1533" s="31"/>
      <c r="M1533" s="31"/>
      <c r="N1533" s="31"/>
      <c r="O1533" s="31"/>
      <c r="P1533" s="31"/>
      <c r="Q1533" s="31"/>
      <c r="R1533" s="31"/>
      <c r="S1533" s="31"/>
      <c r="T1533" s="31"/>
      <c r="U1533" s="31"/>
      <c r="V1533" s="31"/>
    </row>
    <row r="1534" spans="2:34" s="27" customFormat="1">
      <c r="B1534" s="10"/>
      <c r="C1534" s="10">
        <v>8</v>
      </c>
      <c r="D1534" s="305"/>
      <c r="E1534" s="305"/>
      <c r="F1534" s="305"/>
      <c r="G1534" s="305"/>
      <c r="H1534" s="305"/>
      <c r="I1534" s="305"/>
      <c r="J1534" s="76"/>
      <c r="K1534" s="592"/>
      <c r="L1534" s="31"/>
      <c r="M1534" s="31"/>
      <c r="N1534" s="31"/>
      <c r="O1534" s="31"/>
      <c r="P1534" s="31"/>
      <c r="Q1534" s="31"/>
      <c r="R1534" s="31"/>
      <c r="S1534" s="31"/>
      <c r="T1534" s="31"/>
      <c r="U1534" s="31"/>
      <c r="V1534" s="31"/>
    </row>
    <row r="1535" spans="2:34" s="27" customFormat="1">
      <c r="B1535" s="10"/>
      <c r="C1535" s="10">
        <v>9</v>
      </c>
      <c r="D1535" s="305"/>
      <c r="E1535" s="305"/>
      <c r="F1535" s="305"/>
      <c r="G1535" s="305"/>
      <c r="H1535" s="305"/>
      <c r="I1535" s="305"/>
      <c r="J1535" s="84"/>
      <c r="K1535" s="592"/>
      <c r="L1535" s="31"/>
      <c r="M1535" s="31"/>
      <c r="N1535" s="31"/>
      <c r="O1535" s="31"/>
      <c r="P1535" s="31"/>
      <c r="Q1535" s="31"/>
      <c r="R1535" s="31"/>
      <c r="S1535" s="31"/>
      <c r="T1535" s="31"/>
      <c r="U1535" s="31"/>
      <c r="V1535" s="31"/>
    </row>
    <row r="1536" spans="2:34" s="27" customFormat="1">
      <c r="B1536" s="10"/>
      <c r="C1536" s="10">
        <v>10</v>
      </c>
      <c r="D1536" s="305"/>
      <c r="E1536" s="305"/>
      <c r="F1536" s="305"/>
      <c r="G1536" s="305"/>
      <c r="H1536" s="305"/>
      <c r="I1536" s="305"/>
      <c r="J1536" s="84"/>
      <c r="K1536" s="592"/>
      <c r="L1536" s="31"/>
      <c r="M1536" s="31"/>
      <c r="N1536" s="31"/>
      <c r="O1536" s="31"/>
      <c r="P1536" s="31"/>
      <c r="Q1536" s="31"/>
      <c r="R1536" s="31"/>
      <c r="S1536" s="31"/>
      <c r="T1536" s="31"/>
      <c r="U1536" s="31"/>
      <c r="V1536" s="31"/>
    </row>
    <row r="1537" spans="2:34" s="27" customFormat="1">
      <c r="B1537" s="10"/>
      <c r="C1537" s="10">
        <v>11</v>
      </c>
      <c r="D1537" s="305"/>
      <c r="E1537" s="305"/>
      <c r="F1537" s="305"/>
      <c r="G1537" s="305"/>
      <c r="H1537" s="305"/>
      <c r="I1537" s="305"/>
      <c r="J1537" s="76"/>
      <c r="K1537" s="593"/>
      <c r="L1537" s="31"/>
      <c r="M1537" s="31"/>
      <c r="N1537" s="31"/>
      <c r="O1537" s="31"/>
      <c r="P1537" s="31"/>
      <c r="Q1537" s="31"/>
      <c r="R1537" s="31"/>
      <c r="S1537" s="31"/>
      <c r="T1537" s="31"/>
      <c r="U1537" s="31"/>
      <c r="V1537" s="31"/>
    </row>
    <row r="1538" spans="2:34" s="27" customFormat="1">
      <c r="B1538" s="10"/>
      <c r="C1538" s="10">
        <v>12</v>
      </c>
      <c r="D1538" s="305"/>
      <c r="E1538" s="305"/>
      <c r="F1538" s="305"/>
      <c r="G1538" s="305"/>
      <c r="H1538" s="305"/>
      <c r="I1538" s="305"/>
      <c r="J1538" s="76"/>
      <c r="K1538" s="592"/>
      <c r="L1538" s="31"/>
      <c r="M1538" s="31"/>
      <c r="N1538" s="31"/>
      <c r="O1538" s="31"/>
      <c r="P1538" s="31"/>
      <c r="Q1538" s="31"/>
      <c r="R1538" s="31"/>
      <c r="S1538" s="31"/>
      <c r="T1538" s="31"/>
      <c r="U1538" s="31"/>
      <c r="V1538" s="31"/>
    </row>
    <row r="1539" spans="2:34" s="27" customFormat="1">
      <c r="B1539" s="10"/>
      <c r="C1539" s="10">
        <v>13</v>
      </c>
      <c r="D1539" s="305"/>
      <c r="E1539" s="305"/>
      <c r="F1539" s="305"/>
      <c r="G1539" s="305"/>
      <c r="H1539" s="305"/>
      <c r="I1539" s="305"/>
      <c r="J1539" s="84"/>
      <c r="K1539" s="592"/>
      <c r="L1539" s="31"/>
      <c r="M1539" s="31"/>
      <c r="N1539" s="31"/>
      <c r="O1539" s="31"/>
      <c r="P1539" s="31"/>
      <c r="Q1539" s="31"/>
      <c r="R1539" s="31"/>
      <c r="S1539" s="31"/>
      <c r="T1539" s="31"/>
      <c r="U1539" s="31"/>
      <c r="V1539" s="31"/>
    </row>
    <row r="1540" spans="2:34" s="27" customFormat="1">
      <c r="B1540" s="10"/>
      <c r="C1540" s="10">
        <v>14</v>
      </c>
      <c r="D1540" s="305"/>
      <c r="E1540" s="305"/>
      <c r="F1540" s="305"/>
      <c r="G1540" s="305"/>
      <c r="H1540" s="305"/>
      <c r="I1540" s="305"/>
      <c r="J1540" s="84"/>
      <c r="K1540" s="592"/>
      <c r="L1540" s="31"/>
      <c r="M1540" s="31"/>
      <c r="N1540" s="31"/>
      <c r="O1540" s="31"/>
      <c r="P1540" s="31"/>
      <c r="Q1540" s="31"/>
      <c r="R1540" s="31"/>
      <c r="S1540" s="31"/>
      <c r="T1540" s="31"/>
      <c r="U1540" s="31"/>
      <c r="V1540" s="31"/>
    </row>
    <row r="1541" spans="2:34" s="27" customFormat="1">
      <c r="B1541" s="10"/>
      <c r="C1541" s="10">
        <v>15</v>
      </c>
      <c r="D1541" s="305"/>
      <c r="E1541" s="305"/>
      <c r="F1541" s="305"/>
      <c r="G1541" s="305"/>
      <c r="H1541" s="305"/>
      <c r="I1541" s="305"/>
      <c r="J1541" s="76"/>
      <c r="K1541" s="593"/>
      <c r="L1541" s="31"/>
      <c r="M1541" s="31"/>
      <c r="N1541" s="31"/>
      <c r="O1541" s="31"/>
      <c r="P1541" s="31"/>
      <c r="Q1541" s="31"/>
      <c r="R1541" s="31"/>
      <c r="S1541" s="31"/>
      <c r="T1541" s="31"/>
      <c r="U1541" s="31"/>
      <c r="V1541" s="31"/>
    </row>
    <row r="1542" spans="2:34" s="27" customFormat="1">
      <c r="B1542" s="10"/>
      <c r="C1542" s="10">
        <v>16</v>
      </c>
      <c r="D1542" s="305"/>
      <c r="E1542" s="305"/>
      <c r="F1542" s="305"/>
      <c r="G1542" s="305"/>
      <c r="H1542" s="305"/>
      <c r="I1542" s="305"/>
      <c r="J1542" s="76"/>
      <c r="K1542" s="592"/>
      <c r="L1542" s="31"/>
      <c r="M1542" s="31"/>
      <c r="N1542" s="31"/>
      <c r="O1542" s="31"/>
      <c r="P1542" s="31"/>
      <c r="Q1542" s="31"/>
      <c r="R1542" s="31"/>
      <c r="S1542" s="31"/>
      <c r="T1542" s="31"/>
      <c r="U1542" s="31"/>
      <c r="V1542" s="31"/>
    </row>
    <row r="1543" spans="2:34" s="27" customFormat="1">
      <c r="B1543" s="10"/>
      <c r="C1543" s="10">
        <v>17</v>
      </c>
      <c r="D1543" s="305"/>
      <c r="E1543" s="305"/>
      <c r="F1543" s="305"/>
      <c r="G1543" s="305"/>
      <c r="H1543" s="305"/>
      <c r="I1543" s="305"/>
      <c r="J1543" s="84"/>
      <c r="K1543" s="592"/>
      <c r="L1543" s="31"/>
      <c r="M1543" s="31"/>
      <c r="N1543" s="31"/>
      <c r="O1543" s="31"/>
      <c r="P1543" s="31"/>
      <c r="Q1543" s="31"/>
      <c r="R1543" s="31"/>
      <c r="S1543" s="31"/>
      <c r="T1543" s="31"/>
      <c r="U1543" s="31"/>
      <c r="V1543" s="31"/>
    </row>
    <row r="1544" spans="2:34" s="27" customFormat="1">
      <c r="B1544" s="10"/>
      <c r="C1544" s="10">
        <v>18</v>
      </c>
      <c r="D1544" s="305"/>
      <c r="E1544" s="305"/>
      <c r="F1544" s="305"/>
      <c r="G1544" s="305"/>
      <c r="H1544" s="305"/>
      <c r="I1544" s="305"/>
      <c r="J1544" s="84"/>
      <c r="K1544" s="592"/>
      <c r="L1544" s="31"/>
      <c r="M1544" s="31"/>
      <c r="N1544" s="31"/>
      <c r="O1544" s="31"/>
      <c r="P1544" s="31"/>
      <c r="Q1544" s="31"/>
      <c r="R1544" s="31"/>
      <c r="S1544" s="31"/>
      <c r="T1544" s="31"/>
      <c r="U1544" s="31"/>
      <c r="V1544" s="31"/>
    </row>
    <row r="1545" spans="2:34" s="27" customFormat="1">
      <c r="B1545" s="10"/>
      <c r="C1545" s="10">
        <v>19</v>
      </c>
      <c r="D1545" s="305"/>
      <c r="E1545" s="305"/>
      <c r="F1545" s="305"/>
      <c r="G1545" s="305"/>
      <c r="H1545" s="305"/>
      <c r="I1545" s="305"/>
      <c r="J1545" s="76"/>
      <c r="K1545" s="593"/>
      <c r="L1545" s="31"/>
      <c r="M1545" s="31"/>
      <c r="N1545" s="31"/>
      <c r="O1545" s="31"/>
      <c r="P1545" s="31"/>
      <c r="Q1545" s="31"/>
      <c r="R1545" s="31"/>
      <c r="S1545" s="31"/>
      <c r="T1545" s="31"/>
      <c r="U1545" s="31"/>
      <c r="V1545" s="31"/>
    </row>
    <row r="1546" spans="2:34" s="27" customFormat="1">
      <c r="B1546" s="10"/>
      <c r="C1546" s="10">
        <v>20</v>
      </c>
      <c r="D1546" s="305"/>
      <c r="E1546" s="305"/>
      <c r="F1546" s="305"/>
      <c r="G1546" s="305"/>
      <c r="H1546" s="305"/>
      <c r="I1546" s="305"/>
      <c r="J1546" s="76"/>
      <c r="K1546" s="592"/>
      <c r="L1546" s="31"/>
      <c r="M1546" s="31"/>
      <c r="N1546" s="31"/>
      <c r="O1546" s="31"/>
      <c r="P1546" s="31"/>
      <c r="Q1546" s="31"/>
      <c r="R1546" s="31"/>
      <c r="S1546" s="31"/>
      <c r="T1546" s="31"/>
      <c r="U1546" s="31"/>
      <c r="V1546" s="31"/>
    </row>
    <row r="1547" spans="2:34" s="27" customFormat="1">
      <c r="B1547" s="10"/>
      <c r="C1547" s="10">
        <v>21</v>
      </c>
      <c r="D1547" s="305"/>
      <c r="E1547" s="305"/>
      <c r="F1547" s="305"/>
      <c r="G1547" s="305"/>
      <c r="H1547" s="305"/>
      <c r="I1547" s="305"/>
      <c r="J1547" s="84"/>
      <c r="K1547" s="592"/>
      <c r="L1547" s="31"/>
      <c r="M1547" s="31"/>
      <c r="N1547" s="31"/>
      <c r="O1547" s="31"/>
      <c r="P1547" s="31"/>
      <c r="Q1547" s="31"/>
      <c r="R1547" s="31"/>
      <c r="S1547" s="31"/>
      <c r="T1547" s="31"/>
      <c r="U1547" s="31"/>
      <c r="V1547" s="31"/>
    </row>
    <row r="1548" spans="2:34" s="27" customFormat="1">
      <c r="B1548" s="10"/>
      <c r="C1548" s="10">
        <v>22</v>
      </c>
      <c r="D1548" s="305"/>
      <c r="E1548" s="305"/>
      <c r="F1548" s="305"/>
      <c r="G1548" s="305"/>
      <c r="H1548" s="305"/>
      <c r="I1548" s="305"/>
      <c r="J1548" s="594"/>
      <c r="K1548" s="592"/>
      <c r="L1548" s="31"/>
      <c r="M1548" s="31"/>
      <c r="N1548" s="31"/>
      <c r="O1548" s="31"/>
      <c r="P1548" s="31"/>
      <c r="Q1548" s="31"/>
      <c r="R1548" s="31"/>
      <c r="S1548" s="31"/>
      <c r="T1548" s="31"/>
      <c r="U1548" s="31"/>
      <c r="V1548" s="31"/>
    </row>
    <row r="1549" spans="2:34" s="27" customFormat="1">
      <c r="B1549" s="10">
        <v>71</v>
      </c>
      <c r="C1549" s="10">
        <v>1</v>
      </c>
      <c r="D1549" s="305"/>
      <c r="E1549" s="305"/>
      <c r="F1549" s="305"/>
      <c r="G1549" s="305"/>
      <c r="H1549" s="305"/>
      <c r="I1549" s="305"/>
      <c r="J1549" s="76"/>
      <c r="K1549" s="588"/>
      <c r="L1549" s="31"/>
      <c r="M1549" s="31"/>
      <c r="N1549" s="31"/>
      <c r="O1549" s="31"/>
      <c r="P1549" s="31"/>
      <c r="Q1549" s="31"/>
      <c r="R1549" s="31"/>
      <c r="S1549" s="31"/>
      <c r="T1549" s="31"/>
      <c r="U1549" s="31"/>
      <c r="V1549" s="31"/>
    </row>
    <row r="1550" spans="2:34" s="27" customFormat="1">
      <c r="B1550" s="10"/>
      <c r="C1550" s="10">
        <v>2</v>
      </c>
      <c r="D1550" s="305"/>
      <c r="E1550" s="305"/>
      <c r="F1550" s="305"/>
      <c r="G1550" s="305"/>
      <c r="H1550" s="305"/>
      <c r="I1550" s="305"/>
      <c r="J1550" s="76"/>
      <c r="K1550" s="588"/>
      <c r="L1550" s="31"/>
      <c r="M1550" s="31"/>
      <c r="N1550" s="31"/>
      <c r="O1550" s="31"/>
      <c r="P1550" s="31"/>
      <c r="Q1550" s="31"/>
      <c r="R1550" s="31"/>
      <c r="S1550" s="31"/>
      <c r="T1550" s="31"/>
      <c r="U1550" s="31"/>
      <c r="V1550" s="31"/>
    </row>
    <row r="1551" spans="2:34" s="27" customFormat="1">
      <c r="B1551" s="28"/>
      <c r="C1551" s="10">
        <v>3</v>
      </c>
      <c r="D1551" s="305"/>
      <c r="E1551" s="305"/>
      <c r="F1551" s="305"/>
      <c r="G1551" s="305"/>
      <c r="H1551" s="305"/>
      <c r="I1551" s="305"/>
      <c r="J1551" s="76"/>
      <c r="K1551" s="588"/>
      <c r="L1551" s="31"/>
      <c r="M1551" s="31"/>
      <c r="N1551" s="31"/>
      <c r="O1551" s="31"/>
      <c r="P1551" s="31"/>
      <c r="Q1551" s="31"/>
      <c r="R1551" s="31"/>
      <c r="S1551" s="31"/>
      <c r="T1551" s="31"/>
      <c r="U1551" s="31"/>
      <c r="V1551" s="31"/>
    </row>
    <row r="1552" spans="2:34">
      <c r="B1552" s="28"/>
      <c r="C1552" s="10">
        <v>4</v>
      </c>
      <c r="D1552" s="305"/>
      <c r="E1552" s="305"/>
      <c r="F1552" s="305"/>
      <c r="G1552" s="305"/>
      <c r="H1552" s="305"/>
      <c r="J1552" s="76"/>
      <c r="K1552" s="169"/>
      <c r="L1552" s="305"/>
      <c r="M1552" s="305"/>
      <c r="N1552" s="305"/>
      <c r="W1552" s="306"/>
      <c r="X1552" s="306"/>
      <c r="Y1552" s="306"/>
      <c r="Z1552" s="306"/>
      <c r="AA1552" s="306"/>
      <c r="AB1552" s="306"/>
      <c r="AC1552" s="306"/>
      <c r="AD1552" s="306"/>
      <c r="AE1552" s="306"/>
      <c r="AF1552" s="306"/>
      <c r="AG1552" s="306"/>
      <c r="AH1552" s="306"/>
    </row>
    <row r="1553" spans="2:22" s="27" customFormat="1">
      <c r="B1553" s="28"/>
      <c r="C1553" s="10">
        <v>5</v>
      </c>
      <c r="D1553" s="305"/>
      <c r="E1553" s="305"/>
      <c r="F1553" s="305"/>
      <c r="G1553" s="305"/>
      <c r="H1553" s="305"/>
      <c r="I1553" s="305"/>
      <c r="J1553" s="84"/>
      <c r="K1553" s="592"/>
      <c r="L1553" s="31"/>
      <c r="M1553" s="31"/>
      <c r="N1553" s="31"/>
      <c r="O1553" s="31"/>
      <c r="P1553" s="31"/>
      <c r="Q1553" s="31"/>
      <c r="R1553" s="31"/>
      <c r="S1553" s="31"/>
      <c r="T1553" s="31"/>
      <c r="U1553" s="31"/>
      <c r="V1553" s="31"/>
    </row>
    <row r="1554" spans="2:22" s="27" customFormat="1">
      <c r="B1554" s="28"/>
      <c r="C1554" s="10">
        <v>6</v>
      </c>
      <c r="D1554" s="305"/>
      <c r="E1554" s="305"/>
      <c r="F1554" s="305"/>
      <c r="G1554" s="305"/>
      <c r="H1554" s="305"/>
      <c r="I1554" s="305"/>
      <c r="J1554" s="84"/>
      <c r="K1554" s="592"/>
      <c r="L1554" s="31"/>
      <c r="M1554" s="31"/>
      <c r="N1554" s="31"/>
      <c r="O1554" s="31"/>
      <c r="P1554" s="31"/>
      <c r="Q1554" s="31"/>
      <c r="R1554" s="31"/>
      <c r="S1554" s="31"/>
      <c r="T1554" s="31"/>
      <c r="U1554" s="31"/>
      <c r="V1554" s="31"/>
    </row>
    <row r="1555" spans="2:22" s="27" customFormat="1">
      <c r="B1555" s="28"/>
      <c r="C1555" s="10">
        <v>7</v>
      </c>
      <c r="D1555" s="305"/>
      <c r="E1555" s="305"/>
      <c r="F1555" s="305"/>
      <c r="G1555" s="305"/>
      <c r="H1555" s="305"/>
      <c r="I1555" s="305"/>
      <c r="J1555" s="76"/>
      <c r="K1555" s="593"/>
      <c r="L1555" s="31"/>
      <c r="M1555" s="31"/>
      <c r="N1555" s="31"/>
      <c r="O1555" s="31"/>
      <c r="P1555" s="31"/>
      <c r="Q1555" s="31"/>
      <c r="R1555" s="31"/>
      <c r="S1555" s="31"/>
      <c r="T1555" s="31"/>
      <c r="U1555" s="31"/>
      <c r="V1555" s="31"/>
    </row>
    <row r="1556" spans="2:22" s="27" customFormat="1">
      <c r="B1556" s="28"/>
      <c r="C1556" s="10">
        <v>8</v>
      </c>
      <c r="D1556" s="305"/>
      <c r="E1556" s="305"/>
      <c r="F1556" s="305"/>
      <c r="G1556" s="305"/>
      <c r="H1556" s="305"/>
      <c r="I1556" s="305"/>
      <c r="J1556" s="76"/>
      <c r="K1556" s="592"/>
      <c r="L1556" s="31"/>
      <c r="M1556" s="31"/>
      <c r="N1556" s="31"/>
      <c r="O1556" s="31"/>
      <c r="P1556" s="31"/>
      <c r="Q1556" s="31"/>
      <c r="R1556" s="31"/>
      <c r="S1556" s="31"/>
      <c r="T1556" s="31"/>
      <c r="U1556" s="31"/>
      <c r="V1556" s="31"/>
    </row>
    <row r="1557" spans="2:22" s="27" customFormat="1">
      <c r="B1557" s="28"/>
      <c r="C1557" s="10">
        <v>9</v>
      </c>
      <c r="D1557" s="305"/>
      <c r="E1557" s="305"/>
      <c r="F1557" s="305"/>
      <c r="G1557" s="305"/>
      <c r="H1557" s="305"/>
      <c r="I1557" s="305"/>
      <c r="J1557" s="84"/>
      <c r="K1557" s="592"/>
      <c r="L1557" s="31"/>
      <c r="M1557" s="31"/>
      <c r="N1557" s="31"/>
      <c r="O1557" s="31"/>
      <c r="P1557" s="31"/>
      <c r="Q1557" s="31"/>
      <c r="R1557" s="31"/>
      <c r="S1557" s="31"/>
      <c r="T1557" s="31"/>
      <c r="U1557" s="31"/>
      <c r="V1557" s="31"/>
    </row>
    <row r="1558" spans="2:22" s="27" customFormat="1">
      <c r="B1558" s="28"/>
      <c r="C1558" s="10">
        <v>10</v>
      </c>
      <c r="D1558" s="305"/>
      <c r="E1558" s="305"/>
      <c r="F1558" s="305"/>
      <c r="G1558" s="305"/>
      <c r="H1558" s="305"/>
      <c r="I1558" s="305"/>
      <c r="J1558" s="84"/>
      <c r="K1558" s="592"/>
      <c r="L1558" s="31"/>
      <c r="M1558" s="31"/>
      <c r="N1558" s="31"/>
      <c r="O1558" s="31"/>
      <c r="P1558" s="31"/>
      <c r="Q1558" s="31"/>
      <c r="R1558" s="31"/>
      <c r="S1558" s="31"/>
      <c r="T1558" s="31"/>
      <c r="U1558" s="31"/>
      <c r="V1558" s="31"/>
    </row>
    <row r="1559" spans="2:22" s="27" customFormat="1">
      <c r="B1559" s="10"/>
      <c r="C1559" s="10">
        <v>11</v>
      </c>
      <c r="D1559" s="305"/>
      <c r="E1559" s="305"/>
      <c r="F1559" s="305"/>
      <c r="G1559" s="305"/>
      <c r="H1559" s="305"/>
      <c r="I1559" s="305"/>
      <c r="J1559" s="76"/>
      <c r="K1559" s="593"/>
      <c r="L1559" s="31"/>
      <c r="M1559" s="31"/>
      <c r="N1559" s="31"/>
      <c r="O1559" s="31"/>
      <c r="P1559" s="31"/>
      <c r="Q1559" s="31"/>
      <c r="R1559" s="31"/>
      <c r="S1559" s="31"/>
      <c r="T1559" s="31"/>
      <c r="U1559" s="31"/>
      <c r="V1559" s="31"/>
    </row>
    <row r="1560" spans="2:22" s="27" customFormat="1">
      <c r="B1560" s="10"/>
      <c r="C1560" s="10">
        <v>12</v>
      </c>
      <c r="D1560" s="305"/>
      <c r="E1560" s="305"/>
      <c r="F1560" s="305"/>
      <c r="G1560" s="305"/>
      <c r="H1560" s="305"/>
      <c r="I1560" s="305"/>
      <c r="J1560" s="76"/>
      <c r="K1560" s="592"/>
      <c r="L1560" s="31"/>
      <c r="M1560" s="31"/>
      <c r="N1560" s="31"/>
      <c r="O1560" s="31"/>
      <c r="P1560" s="31"/>
      <c r="Q1560" s="31"/>
      <c r="R1560" s="31"/>
      <c r="S1560" s="31"/>
      <c r="T1560" s="31"/>
      <c r="U1560" s="31"/>
      <c r="V1560" s="31"/>
    </row>
    <row r="1561" spans="2:22" s="27" customFormat="1">
      <c r="B1561" s="10"/>
      <c r="C1561" s="10">
        <v>13</v>
      </c>
      <c r="D1561" s="305"/>
      <c r="E1561" s="305"/>
      <c r="F1561" s="305"/>
      <c r="G1561" s="305"/>
      <c r="H1561" s="305"/>
      <c r="I1561" s="305"/>
      <c r="J1561" s="84"/>
      <c r="K1561" s="592"/>
      <c r="L1561" s="31"/>
      <c r="M1561" s="31"/>
      <c r="N1561" s="31"/>
      <c r="O1561" s="31"/>
      <c r="P1561" s="31"/>
      <c r="Q1561" s="31"/>
      <c r="R1561" s="31"/>
      <c r="S1561" s="31"/>
      <c r="T1561" s="31"/>
      <c r="U1561" s="31"/>
      <c r="V1561" s="31"/>
    </row>
    <row r="1562" spans="2:22" s="27" customFormat="1">
      <c r="B1562" s="10"/>
      <c r="C1562" s="10">
        <v>14</v>
      </c>
      <c r="D1562" s="305"/>
      <c r="E1562" s="305"/>
      <c r="F1562" s="305"/>
      <c r="G1562" s="305"/>
      <c r="H1562" s="305"/>
      <c r="I1562" s="305"/>
      <c r="J1562" s="84"/>
      <c r="K1562" s="592"/>
      <c r="L1562" s="31"/>
      <c r="M1562" s="31"/>
      <c r="N1562" s="31"/>
      <c r="O1562" s="31"/>
      <c r="P1562" s="31"/>
      <c r="Q1562" s="31"/>
      <c r="R1562" s="31"/>
      <c r="S1562" s="31"/>
      <c r="T1562" s="31"/>
      <c r="U1562" s="31"/>
      <c r="V1562" s="31"/>
    </row>
    <row r="1563" spans="2:22" s="27" customFormat="1">
      <c r="B1563" s="10"/>
      <c r="C1563" s="10">
        <v>15</v>
      </c>
      <c r="D1563" s="305"/>
      <c r="E1563" s="305"/>
      <c r="F1563" s="305"/>
      <c r="G1563" s="305"/>
      <c r="H1563" s="305"/>
      <c r="I1563" s="305"/>
      <c r="J1563" s="76"/>
      <c r="K1563" s="593"/>
      <c r="L1563" s="31"/>
      <c r="M1563" s="31"/>
      <c r="N1563" s="31"/>
      <c r="O1563" s="31"/>
      <c r="P1563" s="31"/>
      <c r="Q1563" s="31"/>
      <c r="R1563" s="31"/>
      <c r="S1563" s="31"/>
      <c r="T1563" s="31"/>
      <c r="U1563" s="31"/>
      <c r="V1563" s="31"/>
    </row>
    <row r="1564" spans="2:22" s="27" customFormat="1">
      <c r="B1564" s="10"/>
      <c r="C1564" s="10">
        <v>16</v>
      </c>
      <c r="D1564" s="305"/>
      <c r="E1564" s="305"/>
      <c r="F1564" s="305"/>
      <c r="G1564" s="305"/>
      <c r="H1564" s="305"/>
      <c r="I1564" s="305"/>
      <c r="J1564" s="76"/>
      <c r="K1564" s="592"/>
      <c r="L1564" s="31"/>
      <c r="M1564" s="31"/>
      <c r="N1564" s="31"/>
      <c r="O1564" s="31"/>
      <c r="P1564" s="31"/>
      <c r="Q1564" s="31"/>
      <c r="R1564" s="31"/>
      <c r="S1564" s="31"/>
      <c r="T1564" s="31"/>
      <c r="U1564" s="31"/>
      <c r="V1564" s="31"/>
    </row>
    <row r="1565" spans="2:22" s="27" customFormat="1">
      <c r="B1565" s="10"/>
      <c r="C1565" s="10">
        <v>17</v>
      </c>
      <c r="D1565" s="305"/>
      <c r="E1565" s="305"/>
      <c r="F1565" s="305"/>
      <c r="G1565" s="305"/>
      <c r="H1565" s="305"/>
      <c r="I1565" s="305"/>
      <c r="J1565" s="84"/>
      <c r="K1565" s="592"/>
      <c r="L1565" s="31"/>
      <c r="M1565" s="31"/>
      <c r="N1565" s="31"/>
      <c r="O1565" s="31"/>
      <c r="P1565" s="31"/>
      <c r="Q1565" s="31"/>
      <c r="R1565" s="31"/>
      <c r="S1565" s="31"/>
      <c r="T1565" s="31"/>
      <c r="U1565" s="31"/>
      <c r="V1565" s="31"/>
    </row>
    <row r="1566" spans="2:22" s="27" customFormat="1">
      <c r="B1566" s="10"/>
      <c r="C1566" s="10">
        <v>18</v>
      </c>
      <c r="D1566" s="305"/>
      <c r="E1566" s="305"/>
      <c r="F1566" s="305"/>
      <c r="G1566" s="305"/>
      <c r="H1566" s="305"/>
      <c r="I1566" s="305"/>
      <c r="J1566" s="84"/>
      <c r="K1566" s="592"/>
      <c r="L1566" s="31"/>
      <c r="M1566" s="31"/>
      <c r="N1566" s="31"/>
      <c r="O1566" s="31"/>
      <c r="P1566" s="31"/>
      <c r="Q1566" s="31"/>
      <c r="R1566" s="31"/>
      <c r="S1566" s="31"/>
      <c r="T1566" s="31"/>
      <c r="U1566" s="31"/>
      <c r="V1566" s="31"/>
    </row>
    <row r="1567" spans="2:22" s="27" customFormat="1">
      <c r="B1567" s="10"/>
      <c r="C1567" s="10">
        <v>19</v>
      </c>
      <c r="D1567" s="305"/>
      <c r="E1567" s="305"/>
      <c r="F1567" s="305"/>
      <c r="G1567" s="305"/>
      <c r="H1567" s="305"/>
      <c r="I1567" s="305"/>
      <c r="J1567" s="76"/>
      <c r="K1567" s="593"/>
      <c r="L1567" s="31"/>
      <c r="M1567" s="31"/>
      <c r="N1567" s="31"/>
      <c r="O1567" s="31"/>
      <c r="P1567" s="31"/>
      <c r="Q1567" s="31"/>
      <c r="R1567" s="31"/>
      <c r="S1567" s="31"/>
      <c r="T1567" s="31"/>
      <c r="U1567" s="31"/>
      <c r="V1567" s="31"/>
    </row>
    <row r="1568" spans="2:22" s="27" customFormat="1">
      <c r="B1568" s="10"/>
      <c r="C1568" s="10">
        <v>20</v>
      </c>
      <c r="D1568" s="305"/>
      <c r="E1568" s="305"/>
      <c r="F1568" s="305"/>
      <c r="G1568" s="305"/>
      <c r="H1568" s="305"/>
      <c r="I1568" s="305"/>
      <c r="J1568" s="76"/>
      <c r="K1568" s="592"/>
      <c r="L1568" s="31"/>
      <c r="M1568" s="31"/>
      <c r="N1568" s="31"/>
      <c r="O1568" s="31"/>
      <c r="P1568" s="31"/>
      <c r="Q1568" s="31"/>
      <c r="R1568" s="31"/>
      <c r="S1568" s="31"/>
      <c r="T1568" s="31"/>
      <c r="U1568" s="31"/>
      <c r="V1568" s="31"/>
    </row>
    <row r="1569" spans="2:34" s="27" customFormat="1">
      <c r="B1569" s="10"/>
      <c r="C1569" s="10">
        <v>21</v>
      </c>
      <c r="D1569" s="305"/>
      <c r="E1569" s="305"/>
      <c r="F1569" s="305"/>
      <c r="G1569" s="305"/>
      <c r="H1569" s="305"/>
      <c r="I1569" s="305"/>
      <c r="J1569" s="84"/>
      <c r="K1569" s="592"/>
      <c r="L1569" s="31"/>
      <c r="M1569" s="31"/>
      <c r="N1569" s="31"/>
      <c r="O1569" s="31"/>
      <c r="P1569" s="31"/>
      <c r="Q1569" s="31"/>
      <c r="R1569" s="31"/>
      <c r="S1569" s="31"/>
      <c r="T1569" s="31"/>
      <c r="U1569" s="31"/>
      <c r="V1569" s="31"/>
    </row>
    <row r="1570" spans="2:34" s="27" customFormat="1">
      <c r="B1570" s="10"/>
      <c r="C1570" s="10">
        <v>22</v>
      </c>
      <c r="D1570" s="305"/>
      <c r="E1570" s="305"/>
      <c r="F1570" s="305"/>
      <c r="G1570" s="305"/>
      <c r="H1570" s="305"/>
      <c r="I1570" s="305"/>
      <c r="J1570" s="594"/>
      <c r="K1570" s="592"/>
      <c r="L1570" s="31"/>
      <c r="M1570" s="31"/>
      <c r="N1570" s="31"/>
      <c r="O1570" s="31"/>
      <c r="P1570" s="31"/>
      <c r="Q1570" s="31"/>
      <c r="R1570" s="31"/>
      <c r="S1570" s="31"/>
      <c r="T1570" s="31"/>
      <c r="U1570" s="31"/>
      <c r="V1570" s="31"/>
    </row>
    <row r="1571" spans="2:34" s="27" customFormat="1">
      <c r="B1571" s="10">
        <v>72</v>
      </c>
      <c r="C1571" s="10">
        <v>1</v>
      </c>
      <c r="D1571" s="305"/>
      <c r="E1571" s="305"/>
      <c r="F1571" s="305"/>
      <c r="G1571" s="305"/>
      <c r="H1571" s="305"/>
      <c r="I1571" s="305"/>
      <c r="J1571" s="76"/>
      <c r="K1571" s="588"/>
      <c r="L1571" s="31"/>
      <c r="M1571" s="31"/>
      <c r="N1571" s="31"/>
      <c r="O1571" s="31"/>
      <c r="P1571" s="31"/>
      <c r="Q1571" s="31"/>
      <c r="R1571" s="31"/>
      <c r="S1571" s="31"/>
      <c r="T1571" s="31"/>
      <c r="U1571" s="31"/>
      <c r="V1571" s="31"/>
    </row>
    <row r="1572" spans="2:34" s="27" customFormat="1">
      <c r="B1572" s="10"/>
      <c r="C1572" s="10">
        <v>2</v>
      </c>
      <c r="D1572" s="305"/>
      <c r="E1572" s="305"/>
      <c r="F1572" s="305"/>
      <c r="G1572" s="305"/>
      <c r="H1572" s="305"/>
      <c r="I1572" s="305"/>
      <c r="J1572" s="76"/>
      <c r="K1572" s="588"/>
      <c r="L1572" s="31"/>
      <c r="M1572" s="31"/>
      <c r="N1572" s="31"/>
      <c r="O1572" s="31"/>
      <c r="P1572" s="31"/>
      <c r="Q1572" s="31"/>
      <c r="R1572" s="31"/>
      <c r="S1572" s="31"/>
      <c r="T1572" s="31"/>
      <c r="U1572" s="31"/>
      <c r="V1572" s="31"/>
    </row>
    <row r="1573" spans="2:34" s="27" customFormat="1">
      <c r="B1573" s="10"/>
      <c r="C1573" s="10">
        <v>3</v>
      </c>
      <c r="D1573" s="305"/>
      <c r="E1573" s="305"/>
      <c r="F1573" s="305"/>
      <c r="G1573" s="305"/>
      <c r="H1573" s="305"/>
      <c r="I1573" s="305"/>
      <c r="J1573" s="76"/>
      <c r="K1573" s="588"/>
      <c r="L1573" s="31"/>
      <c r="M1573" s="31"/>
      <c r="N1573" s="31"/>
      <c r="O1573" s="31"/>
      <c r="P1573" s="31"/>
      <c r="Q1573" s="31"/>
      <c r="R1573" s="31"/>
      <c r="S1573" s="31"/>
      <c r="T1573" s="31"/>
      <c r="U1573" s="31"/>
      <c r="V1573" s="31"/>
    </row>
    <row r="1574" spans="2:34">
      <c r="B1574" s="10"/>
      <c r="C1574" s="10">
        <v>4</v>
      </c>
      <c r="D1574" s="305"/>
      <c r="E1574" s="305"/>
      <c r="F1574" s="305"/>
      <c r="G1574" s="305"/>
      <c r="H1574" s="305"/>
      <c r="J1574" s="76"/>
      <c r="K1574" s="169"/>
      <c r="L1574" s="305"/>
      <c r="M1574" s="305"/>
      <c r="N1574" s="305"/>
      <c r="W1574" s="306"/>
      <c r="X1574" s="306"/>
      <c r="Y1574" s="306"/>
      <c r="Z1574" s="306"/>
      <c r="AA1574" s="306"/>
      <c r="AB1574" s="306"/>
      <c r="AC1574" s="306"/>
      <c r="AD1574" s="306"/>
      <c r="AE1574" s="306"/>
      <c r="AF1574" s="306"/>
      <c r="AG1574" s="306"/>
      <c r="AH1574" s="306"/>
    </row>
    <row r="1575" spans="2:34" s="27" customFormat="1">
      <c r="B1575" s="10"/>
      <c r="C1575" s="10">
        <v>5</v>
      </c>
      <c r="D1575" s="305"/>
      <c r="E1575" s="305"/>
      <c r="F1575" s="305"/>
      <c r="G1575" s="305"/>
      <c r="H1575" s="305"/>
      <c r="I1575" s="305"/>
      <c r="J1575" s="84"/>
      <c r="K1575" s="592"/>
      <c r="L1575" s="31"/>
      <c r="M1575" s="31"/>
      <c r="N1575" s="31"/>
      <c r="O1575" s="31"/>
      <c r="P1575" s="31"/>
      <c r="Q1575" s="31"/>
      <c r="R1575" s="31"/>
      <c r="S1575" s="31"/>
      <c r="T1575" s="31"/>
      <c r="U1575" s="31"/>
      <c r="V1575" s="31"/>
    </row>
    <row r="1576" spans="2:34" s="27" customFormat="1">
      <c r="B1576" s="10"/>
      <c r="C1576" s="10">
        <v>6</v>
      </c>
      <c r="D1576" s="305"/>
      <c r="E1576" s="305"/>
      <c r="F1576" s="305"/>
      <c r="G1576" s="305"/>
      <c r="H1576" s="305"/>
      <c r="I1576" s="305"/>
      <c r="J1576" s="84"/>
      <c r="K1576" s="592"/>
      <c r="L1576" s="31"/>
      <c r="M1576" s="31"/>
      <c r="N1576" s="31"/>
      <c r="O1576" s="31"/>
      <c r="P1576" s="31"/>
      <c r="Q1576" s="31"/>
      <c r="R1576" s="31"/>
      <c r="S1576" s="31"/>
      <c r="T1576" s="31"/>
      <c r="U1576" s="31"/>
      <c r="V1576" s="31"/>
    </row>
    <row r="1577" spans="2:34" s="27" customFormat="1">
      <c r="B1577" s="10"/>
      <c r="C1577" s="10">
        <v>7</v>
      </c>
      <c r="D1577" s="305"/>
      <c r="E1577" s="305"/>
      <c r="F1577" s="305"/>
      <c r="G1577" s="305"/>
      <c r="H1577" s="305"/>
      <c r="I1577" s="305"/>
      <c r="J1577" s="76"/>
      <c r="K1577" s="593"/>
      <c r="L1577" s="31"/>
      <c r="M1577" s="31"/>
      <c r="N1577" s="31"/>
      <c r="O1577" s="31"/>
      <c r="P1577" s="31"/>
      <c r="Q1577" s="31"/>
      <c r="R1577" s="31"/>
      <c r="S1577" s="31"/>
      <c r="T1577" s="31"/>
      <c r="U1577" s="31"/>
      <c r="V1577" s="31"/>
    </row>
    <row r="1578" spans="2:34" s="27" customFormat="1">
      <c r="B1578" s="10"/>
      <c r="C1578" s="10">
        <v>8</v>
      </c>
      <c r="D1578" s="305"/>
      <c r="E1578" s="305"/>
      <c r="F1578" s="305"/>
      <c r="G1578" s="305"/>
      <c r="H1578" s="305"/>
      <c r="I1578" s="305"/>
      <c r="J1578" s="76"/>
      <c r="K1578" s="592"/>
      <c r="L1578" s="31"/>
      <c r="M1578" s="31"/>
      <c r="N1578" s="31"/>
      <c r="O1578" s="31"/>
      <c r="P1578" s="31"/>
      <c r="Q1578" s="31"/>
      <c r="R1578" s="31"/>
      <c r="S1578" s="31"/>
      <c r="T1578" s="31"/>
      <c r="U1578" s="31"/>
      <c r="V1578" s="31"/>
    </row>
    <row r="1579" spans="2:34" s="27" customFormat="1">
      <c r="B1579" s="10"/>
      <c r="C1579" s="10">
        <v>9</v>
      </c>
      <c r="D1579" s="305"/>
      <c r="E1579" s="305"/>
      <c r="F1579" s="305"/>
      <c r="G1579" s="305"/>
      <c r="H1579" s="305"/>
      <c r="I1579" s="305"/>
      <c r="J1579" s="84"/>
      <c r="K1579" s="592"/>
      <c r="L1579" s="31"/>
      <c r="M1579" s="31"/>
      <c r="N1579" s="31"/>
      <c r="O1579" s="31"/>
      <c r="P1579" s="31"/>
      <c r="Q1579" s="31"/>
      <c r="R1579" s="31"/>
      <c r="S1579" s="31"/>
      <c r="T1579" s="31"/>
      <c r="U1579" s="31"/>
      <c r="V1579" s="31"/>
    </row>
    <row r="1580" spans="2:34" s="27" customFormat="1">
      <c r="B1580" s="10"/>
      <c r="C1580" s="10">
        <v>10</v>
      </c>
      <c r="D1580" s="305"/>
      <c r="E1580" s="305"/>
      <c r="F1580" s="305"/>
      <c r="G1580" s="305"/>
      <c r="H1580" s="305"/>
      <c r="I1580" s="305"/>
      <c r="J1580" s="84"/>
      <c r="K1580" s="592"/>
      <c r="L1580" s="31"/>
      <c r="M1580" s="31"/>
      <c r="N1580" s="31"/>
      <c r="O1580" s="31"/>
      <c r="P1580" s="31"/>
      <c r="Q1580" s="31"/>
      <c r="R1580" s="31"/>
      <c r="S1580" s="31"/>
      <c r="T1580" s="31"/>
      <c r="U1580" s="31"/>
      <c r="V1580" s="31"/>
    </row>
    <row r="1581" spans="2:34" s="27" customFormat="1">
      <c r="B1581" s="10"/>
      <c r="C1581" s="10">
        <v>11</v>
      </c>
      <c r="D1581" s="305"/>
      <c r="E1581" s="305"/>
      <c r="F1581" s="305"/>
      <c r="G1581" s="305"/>
      <c r="H1581" s="305"/>
      <c r="I1581" s="305"/>
      <c r="J1581" s="76"/>
      <c r="K1581" s="593"/>
      <c r="L1581" s="31"/>
      <c r="M1581" s="31"/>
      <c r="N1581" s="31"/>
      <c r="O1581" s="31"/>
      <c r="P1581" s="31"/>
      <c r="Q1581" s="31"/>
      <c r="R1581" s="31"/>
      <c r="S1581" s="31"/>
      <c r="T1581" s="31"/>
      <c r="U1581" s="31"/>
      <c r="V1581" s="31"/>
    </row>
    <row r="1582" spans="2:34" s="27" customFormat="1">
      <c r="B1582" s="10"/>
      <c r="C1582" s="10">
        <v>12</v>
      </c>
      <c r="D1582" s="305"/>
      <c r="E1582" s="305"/>
      <c r="F1582" s="305"/>
      <c r="G1582" s="305"/>
      <c r="H1582" s="305"/>
      <c r="I1582" s="305"/>
      <c r="J1582" s="76"/>
      <c r="K1582" s="592"/>
      <c r="L1582" s="31"/>
      <c r="M1582" s="31"/>
      <c r="N1582" s="31"/>
      <c r="O1582" s="31"/>
      <c r="P1582" s="31"/>
      <c r="Q1582" s="31"/>
      <c r="R1582" s="31"/>
      <c r="S1582" s="31"/>
      <c r="T1582" s="31"/>
      <c r="U1582" s="31"/>
      <c r="V1582" s="31"/>
    </row>
    <row r="1583" spans="2:34" s="27" customFormat="1">
      <c r="B1583" s="10"/>
      <c r="C1583" s="10">
        <v>13</v>
      </c>
      <c r="D1583" s="305"/>
      <c r="E1583" s="305"/>
      <c r="F1583" s="305"/>
      <c r="G1583" s="305"/>
      <c r="H1583" s="305"/>
      <c r="I1583" s="305"/>
      <c r="J1583" s="84"/>
      <c r="K1583" s="592"/>
      <c r="L1583" s="31"/>
      <c r="M1583" s="31"/>
      <c r="N1583" s="31"/>
      <c r="O1583" s="31"/>
      <c r="P1583" s="31"/>
      <c r="Q1583" s="31"/>
      <c r="R1583" s="31"/>
      <c r="S1583" s="31"/>
      <c r="T1583" s="31"/>
      <c r="U1583" s="31"/>
      <c r="V1583" s="31"/>
    </row>
    <row r="1584" spans="2:34" s="27" customFormat="1">
      <c r="B1584" s="10"/>
      <c r="C1584" s="10">
        <v>14</v>
      </c>
      <c r="D1584" s="305"/>
      <c r="E1584" s="305"/>
      <c r="F1584" s="305"/>
      <c r="G1584" s="305"/>
      <c r="H1584" s="305"/>
      <c r="I1584" s="305"/>
      <c r="J1584" s="84"/>
      <c r="K1584" s="592"/>
      <c r="L1584" s="31"/>
      <c r="M1584" s="31"/>
      <c r="N1584" s="31"/>
      <c r="O1584" s="31"/>
      <c r="P1584" s="31"/>
      <c r="Q1584" s="31"/>
      <c r="R1584" s="31"/>
      <c r="S1584" s="31"/>
      <c r="T1584" s="31"/>
      <c r="U1584" s="31"/>
      <c r="V1584" s="31"/>
    </row>
    <row r="1585" spans="2:34" s="27" customFormat="1">
      <c r="B1585" s="10"/>
      <c r="C1585" s="10">
        <v>15</v>
      </c>
      <c r="D1585" s="305"/>
      <c r="E1585" s="305"/>
      <c r="F1585" s="305"/>
      <c r="G1585" s="305"/>
      <c r="H1585" s="305"/>
      <c r="I1585" s="305"/>
      <c r="J1585" s="76"/>
      <c r="K1585" s="593"/>
      <c r="L1585" s="31"/>
      <c r="M1585" s="31"/>
      <c r="N1585" s="31"/>
      <c r="O1585" s="31"/>
      <c r="P1585" s="31"/>
      <c r="Q1585" s="31"/>
      <c r="R1585" s="31"/>
      <c r="S1585" s="31"/>
      <c r="T1585" s="31"/>
      <c r="U1585" s="31"/>
      <c r="V1585" s="31"/>
    </row>
    <row r="1586" spans="2:34" s="27" customFormat="1">
      <c r="B1586" s="10"/>
      <c r="C1586" s="10">
        <v>16</v>
      </c>
      <c r="D1586" s="305"/>
      <c r="E1586" s="305"/>
      <c r="F1586" s="305"/>
      <c r="G1586" s="305"/>
      <c r="H1586" s="305"/>
      <c r="I1586" s="305"/>
      <c r="J1586" s="76"/>
      <c r="K1586" s="592"/>
      <c r="L1586" s="31"/>
      <c r="M1586" s="31"/>
      <c r="N1586" s="31"/>
      <c r="O1586" s="31"/>
      <c r="P1586" s="31"/>
      <c r="Q1586" s="31"/>
      <c r="R1586" s="31"/>
      <c r="S1586" s="31"/>
      <c r="T1586" s="31"/>
      <c r="U1586" s="31"/>
      <c r="V1586" s="31"/>
    </row>
    <row r="1587" spans="2:34" s="27" customFormat="1">
      <c r="B1587" s="10"/>
      <c r="C1587" s="10">
        <v>17</v>
      </c>
      <c r="D1587" s="305"/>
      <c r="E1587" s="305"/>
      <c r="F1587" s="305"/>
      <c r="G1587" s="305"/>
      <c r="H1587" s="305"/>
      <c r="I1587" s="305"/>
      <c r="J1587" s="84"/>
      <c r="K1587" s="592"/>
      <c r="L1587" s="31"/>
      <c r="M1587" s="31"/>
      <c r="N1587" s="31"/>
      <c r="O1587" s="31"/>
      <c r="P1587" s="31"/>
      <c r="Q1587" s="31"/>
      <c r="R1587" s="31"/>
      <c r="S1587" s="31"/>
      <c r="T1587" s="31"/>
      <c r="U1587" s="31"/>
      <c r="V1587" s="31"/>
    </row>
    <row r="1588" spans="2:34" s="27" customFormat="1">
      <c r="B1588" s="10"/>
      <c r="C1588" s="10">
        <v>18</v>
      </c>
      <c r="D1588" s="305"/>
      <c r="E1588" s="305"/>
      <c r="F1588" s="305"/>
      <c r="G1588" s="305"/>
      <c r="H1588" s="305"/>
      <c r="I1588" s="305"/>
      <c r="J1588" s="84"/>
      <c r="K1588" s="592"/>
      <c r="L1588" s="31"/>
      <c r="M1588" s="31"/>
      <c r="N1588" s="31"/>
      <c r="O1588" s="31"/>
      <c r="P1588" s="31"/>
      <c r="Q1588" s="31"/>
      <c r="R1588" s="31"/>
      <c r="S1588" s="31"/>
      <c r="T1588" s="31"/>
      <c r="U1588" s="31"/>
      <c r="V1588" s="31"/>
    </row>
    <row r="1589" spans="2:34" s="27" customFormat="1">
      <c r="B1589" s="10"/>
      <c r="C1589" s="10">
        <v>19</v>
      </c>
      <c r="D1589" s="305"/>
      <c r="E1589" s="305"/>
      <c r="F1589" s="305"/>
      <c r="G1589" s="305"/>
      <c r="H1589" s="305"/>
      <c r="I1589" s="305"/>
      <c r="J1589" s="76"/>
      <c r="K1589" s="593"/>
      <c r="L1589" s="31"/>
      <c r="M1589" s="31"/>
      <c r="N1589" s="31"/>
      <c r="O1589" s="31"/>
      <c r="P1589" s="31"/>
      <c r="Q1589" s="31"/>
      <c r="R1589" s="31"/>
      <c r="S1589" s="31"/>
      <c r="T1589" s="31"/>
      <c r="U1589" s="31"/>
      <c r="V1589" s="31"/>
    </row>
    <row r="1590" spans="2:34" s="27" customFormat="1">
      <c r="B1590" s="10"/>
      <c r="C1590" s="10">
        <v>20</v>
      </c>
      <c r="D1590" s="305"/>
      <c r="E1590" s="305"/>
      <c r="F1590" s="305"/>
      <c r="G1590" s="305"/>
      <c r="H1590" s="305"/>
      <c r="I1590" s="305"/>
      <c r="J1590" s="76"/>
      <c r="K1590" s="592"/>
      <c r="L1590" s="31"/>
      <c r="M1590" s="31"/>
      <c r="N1590" s="31"/>
      <c r="O1590" s="31"/>
      <c r="P1590" s="31"/>
      <c r="Q1590" s="31"/>
      <c r="R1590" s="31"/>
      <c r="S1590" s="31"/>
      <c r="T1590" s="31"/>
      <c r="U1590" s="31"/>
      <c r="V1590" s="31"/>
    </row>
    <row r="1591" spans="2:34" s="27" customFormat="1">
      <c r="B1591" s="10"/>
      <c r="C1591" s="10">
        <v>21</v>
      </c>
      <c r="D1591" s="305"/>
      <c r="E1591" s="305"/>
      <c r="F1591" s="305"/>
      <c r="G1591" s="305"/>
      <c r="H1591" s="305"/>
      <c r="I1591" s="305"/>
      <c r="J1591" s="84"/>
      <c r="K1591" s="592"/>
      <c r="L1591" s="31"/>
      <c r="M1591" s="31"/>
      <c r="N1591" s="31"/>
      <c r="O1591" s="31"/>
      <c r="P1591" s="31"/>
      <c r="Q1591" s="31"/>
      <c r="R1591" s="31"/>
      <c r="S1591" s="31"/>
      <c r="T1591" s="31"/>
      <c r="U1591" s="31"/>
      <c r="V1591" s="31"/>
    </row>
    <row r="1592" spans="2:34" s="27" customFormat="1">
      <c r="B1592" s="10"/>
      <c r="C1592" s="10">
        <v>22</v>
      </c>
      <c r="D1592" s="305"/>
      <c r="E1592" s="305"/>
      <c r="F1592" s="305"/>
      <c r="G1592" s="305"/>
      <c r="H1592" s="305"/>
      <c r="I1592" s="305"/>
      <c r="J1592" s="594"/>
      <c r="K1592" s="592"/>
      <c r="L1592" s="31"/>
      <c r="M1592" s="31"/>
      <c r="N1592" s="31"/>
      <c r="O1592" s="31"/>
      <c r="P1592" s="31"/>
      <c r="Q1592" s="31"/>
      <c r="R1592" s="31"/>
      <c r="S1592" s="31"/>
      <c r="T1592" s="31"/>
      <c r="U1592" s="31"/>
      <c r="V1592" s="31"/>
    </row>
    <row r="1593" spans="2:34" s="27" customFormat="1">
      <c r="B1593" s="10">
        <v>73</v>
      </c>
      <c r="C1593" s="10">
        <v>1</v>
      </c>
      <c r="D1593" s="305"/>
      <c r="E1593" s="305"/>
      <c r="F1593" s="305"/>
      <c r="G1593" s="305"/>
      <c r="H1593" s="305"/>
      <c r="I1593" s="305"/>
      <c r="J1593" s="76"/>
      <c r="K1593" s="588"/>
      <c r="L1593" s="31"/>
      <c r="M1593" s="31"/>
      <c r="N1593" s="31"/>
      <c r="O1593" s="31"/>
      <c r="P1593" s="31"/>
      <c r="Q1593" s="31"/>
      <c r="R1593" s="31"/>
      <c r="S1593" s="31"/>
      <c r="T1593" s="31"/>
      <c r="U1593" s="31"/>
      <c r="V1593" s="31"/>
    </row>
    <row r="1594" spans="2:34" s="27" customFormat="1">
      <c r="B1594" s="10"/>
      <c r="C1594" s="10">
        <v>2</v>
      </c>
      <c r="D1594" s="305"/>
      <c r="E1594" s="305"/>
      <c r="F1594" s="305"/>
      <c r="G1594" s="305"/>
      <c r="H1594" s="305"/>
      <c r="I1594" s="305"/>
      <c r="J1594" s="76"/>
      <c r="K1594" s="588"/>
      <c r="L1594" s="31"/>
      <c r="M1594" s="31"/>
      <c r="N1594" s="31"/>
      <c r="O1594" s="31"/>
      <c r="P1594" s="31"/>
      <c r="Q1594" s="31"/>
      <c r="R1594" s="31"/>
      <c r="S1594" s="31"/>
      <c r="T1594" s="31"/>
      <c r="U1594" s="31"/>
      <c r="V1594" s="31"/>
    </row>
    <row r="1595" spans="2:34" s="27" customFormat="1">
      <c r="B1595" s="10"/>
      <c r="C1595" s="10">
        <v>3</v>
      </c>
      <c r="D1595" s="305"/>
      <c r="E1595" s="305"/>
      <c r="F1595" s="305"/>
      <c r="G1595" s="305"/>
      <c r="H1595" s="305"/>
      <c r="I1595" s="305"/>
      <c r="J1595" s="76"/>
      <c r="K1595" s="588"/>
      <c r="L1595" s="31"/>
      <c r="M1595" s="31"/>
      <c r="N1595" s="31"/>
      <c r="O1595" s="31"/>
      <c r="P1595" s="31"/>
      <c r="Q1595" s="31"/>
      <c r="R1595" s="31"/>
      <c r="S1595" s="31"/>
      <c r="T1595" s="31"/>
      <c r="U1595" s="31"/>
      <c r="V1595" s="31"/>
    </row>
    <row r="1596" spans="2:34">
      <c r="B1596" s="10"/>
      <c r="C1596" s="10">
        <v>4</v>
      </c>
      <c r="D1596" s="305"/>
      <c r="E1596" s="305"/>
      <c r="F1596" s="305"/>
      <c r="G1596" s="305"/>
      <c r="H1596" s="305"/>
      <c r="J1596" s="76"/>
      <c r="K1596" s="169"/>
      <c r="L1596" s="305"/>
      <c r="M1596" s="305"/>
      <c r="N1596" s="305"/>
      <c r="W1596" s="306"/>
      <c r="X1596" s="306"/>
      <c r="Y1596" s="306"/>
      <c r="Z1596" s="306"/>
      <c r="AA1596" s="306"/>
      <c r="AB1596" s="306"/>
      <c r="AC1596" s="306"/>
      <c r="AD1596" s="306"/>
      <c r="AE1596" s="306"/>
      <c r="AF1596" s="306"/>
      <c r="AG1596" s="306"/>
      <c r="AH1596" s="306"/>
    </row>
    <row r="1597" spans="2:34" s="27" customFormat="1">
      <c r="B1597" s="10"/>
      <c r="C1597" s="10">
        <v>5</v>
      </c>
      <c r="D1597" s="305"/>
      <c r="E1597" s="305"/>
      <c r="F1597" s="305"/>
      <c r="G1597" s="305"/>
      <c r="H1597" s="305"/>
      <c r="I1597" s="305"/>
      <c r="J1597" s="84"/>
      <c r="K1597" s="592"/>
      <c r="L1597" s="31"/>
      <c r="M1597" s="31"/>
      <c r="N1597" s="31"/>
      <c r="O1597" s="31"/>
      <c r="P1597" s="31"/>
      <c r="Q1597" s="31"/>
      <c r="R1597" s="31"/>
      <c r="S1597" s="31"/>
      <c r="T1597" s="31"/>
      <c r="U1597" s="31"/>
      <c r="V1597" s="31"/>
    </row>
    <row r="1598" spans="2:34" s="27" customFormat="1">
      <c r="B1598" s="10"/>
      <c r="C1598" s="10">
        <v>6</v>
      </c>
      <c r="D1598" s="305"/>
      <c r="E1598" s="305"/>
      <c r="F1598" s="305"/>
      <c r="G1598" s="305"/>
      <c r="H1598" s="305"/>
      <c r="I1598" s="305"/>
      <c r="J1598" s="84"/>
      <c r="K1598" s="592"/>
      <c r="L1598" s="31"/>
      <c r="M1598" s="31"/>
      <c r="N1598" s="31"/>
      <c r="O1598" s="31"/>
      <c r="P1598" s="31"/>
      <c r="Q1598" s="31"/>
      <c r="R1598" s="31"/>
      <c r="S1598" s="31"/>
      <c r="T1598" s="31"/>
      <c r="U1598" s="31"/>
      <c r="V1598" s="31"/>
    </row>
    <row r="1599" spans="2:34" s="27" customFormat="1">
      <c r="B1599" s="10"/>
      <c r="C1599" s="10">
        <v>7</v>
      </c>
      <c r="D1599" s="305"/>
      <c r="E1599" s="305"/>
      <c r="F1599" s="305"/>
      <c r="G1599" s="305"/>
      <c r="H1599" s="305"/>
      <c r="I1599" s="305"/>
      <c r="J1599" s="76"/>
      <c r="K1599" s="593"/>
      <c r="L1599" s="31"/>
      <c r="M1599" s="31"/>
      <c r="N1599" s="31"/>
      <c r="O1599" s="31"/>
      <c r="P1599" s="31"/>
      <c r="Q1599" s="31"/>
      <c r="R1599" s="31"/>
      <c r="S1599" s="31"/>
      <c r="T1599" s="31"/>
      <c r="U1599" s="31"/>
      <c r="V1599" s="31"/>
    </row>
    <row r="1600" spans="2:34" s="27" customFormat="1">
      <c r="B1600" s="10"/>
      <c r="C1600" s="10">
        <v>8</v>
      </c>
      <c r="D1600" s="305"/>
      <c r="E1600" s="305"/>
      <c r="F1600" s="305"/>
      <c r="G1600" s="305"/>
      <c r="H1600" s="305"/>
      <c r="I1600" s="305"/>
      <c r="J1600" s="76"/>
      <c r="K1600" s="592"/>
      <c r="L1600" s="31"/>
      <c r="M1600" s="31"/>
      <c r="N1600" s="31"/>
      <c r="O1600" s="31"/>
      <c r="P1600" s="31"/>
      <c r="Q1600" s="31"/>
      <c r="R1600" s="31"/>
      <c r="S1600" s="31"/>
      <c r="T1600" s="31"/>
      <c r="U1600" s="31"/>
      <c r="V1600" s="31"/>
    </row>
    <row r="1601" spans="2:22" s="27" customFormat="1">
      <c r="B1601" s="10"/>
      <c r="C1601" s="10">
        <v>9</v>
      </c>
      <c r="D1601" s="305"/>
      <c r="E1601" s="305"/>
      <c r="F1601" s="305"/>
      <c r="G1601" s="305"/>
      <c r="H1601" s="305"/>
      <c r="I1601" s="305"/>
      <c r="J1601" s="84"/>
      <c r="K1601" s="592"/>
      <c r="L1601" s="31"/>
      <c r="M1601" s="31"/>
      <c r="N1601" s="31"/>
      <c r="O1601" s="31"/>
      <c r="P1601" s="31"/>
      <c r="Q1601" s="31"/>
      <c r="R1601" s="31"/>
      <c r="S1601" s="31"/>
      <c r="T1601" s="31"/>
      <c r="U1601" s="31"/>
      <c r="V1601" s="31"/>
    </row>
    <row r="1602" spans="2:22" s="27" customFormat="1">
      <c r="B1602" s="10"/>
      <c r="C1602" s="10">
        <v>10</v>
      </c>
      <c r="D1602" s="305"/>
      <c r="E1602" s="305"/>
      <c r="F1602" s="305"/>
      <c r="G1602" s="305"/>
      <c r="H1602" s="305"/>
      <c r="I1602" s="305"/>
      <c r="J1602" s="84"/>
      <c r="K1602" s="592"/>
      <c r="L1602" s="31"/>
      <c r="M1602" s="31"/>
      <c r="N1602" s="31"/>
      <c r="O1602" s="31"/>
      <c r="P1602" s="31"/>
      <c r="Q1602" s="31"/>
      <c r="R1602" s="31"/>
      <c r="S1602" s="31"/>
      <c r="T1602" s="31"/>
      <c r="U1602" s="31"/>
      <c r="V1602" s="31"/>
    </row>
    <row r="1603" spans="2:22" s="27" customFormat="1">
      <c r="B1603" s="10"/>
      <c r="C1603" s="10">
        <v>11</v>
      </c>
      <c r="D1603" s="305"/>
      <c r="E1603" s="305"/>
      <c r="F1603" s="305"/>
      <c r="G1603" s="305"/>
      <c r="H1603" s="305"/>
      <c r="I1603" s="305"/>
      <c r="J1603" s="76"/>
      <c r="K1603" s="593"/>
      <c r="L1603" s="31"/>
      <c r="M1603" s="31"/>
      <c r="N1603" s="31"/>
      <c r="O1603" s="31"/>
      <c r="P1603" s="31"/>
      <c r="Q1603" s="31"/>
      <c r="R1603" s="31"/>
      <c r="S1603" s="31"/>
      <c r="T1603" s="31"/>
      <c r="U1603" s="31"/>
      <c r="V1603" s="31"/>
    </row>
    <row r="1604" spans="2:22" s="27" customFormat="1">
      <c r="B1604" s="10"/>
      <c r="C1604" s="10">
        <v>12</v>
      </c>
      <c r="D1604" s="305"/>
      <c r="E1604" s="305"/>
      <c r="F1604" s="305"/>
      <c r="G1604" s="305"/>
      <c r="H1604" s="305"/>
      <c r="I1604" s="305"/>
      <c r="J1604" s="76"/>
      <c r="K1604" s="592"/>
      <c r="L1604" s="31"/>
      <c r="M1604" s="31"/>
      <c r="N1604" s="31"/>
      <c r="O1604" s="31"/>
      <c r="P1604" s="31"/>
      <c r="Q1604" s="31"/>
      <c r="R1604" s="31"/>
      <c r="S1604" s="31"/>
      <c r="T1604" s="31"/>
      <c r="U1604" s="31"/>
      <c r="V1604" s="31"/>
    </row>
    <row r="1605" spans="2:22" s="27" customFormat="1">
      <c r="B1605" s="10"/>
      <c r="C1605" s="10">
        <v>13</v>
      </c>
      <c r="D1605" s="305"/>
      <c r="E1605" s="305"/>
      <c r="F1605" s="305"/>
      <c r="G1605" s="305"/>
      <c r="H1605" s="305"/>
      <c r="I1605" s="305"/>
      <c r="J1605" s="84"/>
      <c r="K1605" s="592"/>
      <c r="L1605" s="31"/>
      <c r="M1605" s="31"/>
      <c r="N1605" s="31"/>
      <c r="O1605" s="31"/>
      <c r="P1605" s="31"/>
      <c r="Q1605" s="31"/>
      <c r="R1605" s="31"/>
      <c r="S1605" s="31"/>
      <c r="T1605" s="31"/>
      <c r="U1605" s="31"/>
      <c r="V1605" s="31"/>
    </row>
    <row r="1606" spans="2:22" s="27" customFormat="1">
      <c r="B1606" s="10"/>
      <c r="C1606" s="10">
        <v>14</v>
      </c>
      <c r="D1606" s="305"/>
      <c r="E1606" s="305"/>
      <c r="F1606" s="305"/>
      <c r="G1606" s="305"/>
      <c r="H1606" s="305"/>
      <c r="I1606" s="305"/>
      <c r="J1606" s="84"/>
      <c r="K1606" s="592"/>
      <c r="L1606" s="31"/>
      <c r="M1606" s="31"/>
      <c r="N1606" s="31"/>
      <c r="O1606" s="31"/>
      <c r="P1606" s="31"/>
      <c r="Q1606" s="31"/>
      <c r="R1606" s="31"/>
      <c r="S1606" s="31"/>
      <c r="T1606" s="31"/>
      <c r="U1606" s="31"/>
      <c r="V1606" s="31"/>
    </row>
    <row r="1607" spans="2:22" s="27" customFormat="1">
      <c r="B1607" s="10"/>
      <c r="C1607" s="10">
        <v>15</v>
      </c>
      <c r="D1607" s="305"/>
      <c r="E1607" s="305"/>
      <c r="F1607" s="305"/>
      <c r="G1607" s="305"/>
      <c r="H1607" s="305"/>
      <c r="I1607" s="305"/>
      <c r="J1607" s="76"/>
      <c r="K1607" s="593"/>
      <c r="L1607" s="31"/>
      <c r="M1607" s="31"/>
      <c r="N1607" s="31"/>
      <c r="O1607" s="31"/>
      <c r="P1607" s="31"/>
      <c r="Q1607" s="31"/>
      <c r="R1607" s="31"/>
      <c r="S1607" s="31"/>
      <c r="T1607" s="31"/>
      <c r="U1607" s="31"/>
      <c r="V1607" s="31"/>
    </row>
    <row r="1608" spans="2:22" s="27" customFormat="1">
      <c r="B1608" s="10"/>
      <c r="C1608" s="10">
        <v>16</v>
      </c>
      <c r="D1608" s="305"/>
      <c r="E1608" s="305"/>
      <c r="F1608" s="305"/>
      <c r="G1608" s="305"/>
      <c r="H1608" s="305"/>
      <c r="I1608" s="305"/>
      <c r="J1608" s="76"/>
      <c r="K1608" s="592"/>
      <c r="L1608" s="31"/>
      <c r="M1608" s="31"/>
      <c r="N1608" s="31"/>
      <c r="O1608" s="31"/>
      <c r="P1608" s="31"/>
      <c r="Q1608" s="31"/>
      <c r="R1608" s="31"/>
      <c r="S1608" s="31"/>
      <c r="T1608" s="31"/>
      <c r="U1608" s="31"/>
      <c r="V1608" s="31"/>
    </row>
    <row r="1609" spans="2:22" s="27" customFormat="1">
      <c r="B1609" s="10"/>
      <c r="C1609" s="10">
        <v>17</v>
      </c>
      <c r="D1609" s="305"/>
      <c r="E1609" s="305"/>
      <c r="F1609" s="305"/>
      <c r="G1609" s="305"/>
      <c r="H1609" s="305"/>
      <c r="I1609" s="305"/>
      <c r="J1609" s="84"/>
      <c r="K1609" s="592"/>
      <c r="L1609" s="31"/>
      <c r="M1609" s="31"/>
      <c r="N1609" s="31"/>
      <c r="O1609" s="31"/>
      <c r="P1609" s="31"/>
      <c r="Q1609" s="31"/>
      <c r="R1609" s="31"/>
      <c r="S1609" s="31"/>
      <c r="T1609" s="31"/>
      <c r="U1609" s="31"/>
      <c r="V1609" s="31"/>
    </row>
    <row r="1610" spans="2:22" s="27" customFormat="1">
      <c r="B1610" s="10"/>
      <c r="C1610" s="10">
        <v>18</v>
      </c>
      <c r="D1610" s="305"/>
      <c r="E1610" s="305"/>
      <c r="F1610" s="305"/>
      <c r="G1610" s="305"/>
      <c r="H1610" s="305"/>
      <c r="I1610" s="305"/>
      <c r="J1610" s="84"/>
      <c r="K1610" s="592"/>
      <c r="L1610" s="31"/>
      <c r="M1610" s="31"/>
      <c r="N1610" s="31"/>
      <c r="O1610" s="31"/>
      <c r="P1610" s="31"/>
      <c r="Q1610" s="31"/>
      <c r="R1610" s="31"/>
      <c r="S1610" s="31"/>
      <c r="T1610" s="31"/>
      <c r="U1610" s="31"/>
      <c r="V1610" s="31"/>
    </row>
    <row r="1611" spans="2:22" s="27" customFormat="1">
      <c r="B1611" s="10"/>
      <c r="C1611" s="10">
        <v>19</v>
      </c>
      <c r="D1611" s="305"/>
      <c r="E1611" s="305"/>
      <c r="F1611" s="305"/>
      <c r="G1611" s="305"/>
      <c r="H1611" s="305"/>
      <c r="I1611" s="305"/>
      <c r="J1611" s="76"/>
      <c r="K1611" s="593"/>
      <c r="L1611" s="31"/>
      <c r="M1611" s="31"/>
      <c r="N1611" s="31"/>
      <c r="O1611" s="31"/>
      <c r="P1611" s="31"/>
      <c r="Q1611" s="31"/>
      <c r="R1611" s="31"/>
      <c r="S1611" s="31"/>
      <c r="T1611" s="31"/>
      <c r="U1611" s="31"/>
      <c r="V1611" s="31"/>
    </row>
    <row r="1612" spans="2:22" s="27" customFormat="1">
      <c r="B1612" s="10"/>
      <c r="C1612" s="10">
        <v>20</v>
      </c>
      <c r="D1612" s="305"/>
      <c r="E1612" s="305"/>
      <c r="F1612" s="305"/>
      <c r="G1612" s="305"/>
      <c r="H1612" s="305"/>
      <c r="I1612" s="305"/>
      <c r="J1612" s="76"/>
      <c r="K1612" s="592"/>
      <c r="L1612" s="31"/>
      <c r="M1612" s="31"/>
      <c r="N1612" s="31"/>
      <c r="O1612" s="31"/>
      <c r="P1612" s="31"/>
      <c r="Q1612" s="31"/>
      <c r="R1612" s="31"/>
      <c r="S1612" s="31"/>
      <c r="T1612" s="31"/>
      <c r="U1612" s="31"/>
      <c r="V1612" s="31"/>
    </row>
    <row r="1613" spans="2:22" s="27" customFormat="1">
      <c r="B1613" s="10"/>
      <c r="C1613" s="10">
        <v>21</v>
      </c>
      <c r="D1613" s="305"/>
      <c r="E1613" s="305"/>
      <c r="F1613" s="305"/>
      <c r="G1613" s="305"/>
      <c r="H1613" s="305"/>
      <c r="I1613" s="305"/>
      <c r="J1613" s="84"/>
      <c r="K1613" s="592"/>
      <c r="L1613" s="31"/>
      <c r="M1613" s="31"/>
      <c r="N1613" s="31"/>
      <c r="O1613" s="31"/>
      <c r="P1613" s="31"/>
      <c r="Q1613" s="31"/>
      <c r="R1613" s="31"/>
      <c r="S1613" s="31"/>
      <c r="T1613" s="31"/>
      <c r="U1613" s="31"/>
      <c r="V1613" s="31"/>
    </row>
    <row r="1614" spans="2:22" s="27" customFormat="1">
      <c r="B1614" s="10"/>
      <c r="C1614" s="10">
        <v>22</v>
      </c>
      <c r="D1614" s="305"/>
      <c r="E1614" s="305"/>
      <c r="F1614" s="305"/>
      <c r="G1614" s="305"/>
      <c r="H1614" s="305"/>
      <c r="I1614" s="305"/>
      <c r="J1614" s="594"/>
      <c r="K1614" s="592"/>
      <c r="L1614" s="31"/>
      <c r="M1614" s="31"/>
      <c r="N1614" s="31"/>
      <c r="O1614" s="31"/>
      <c r="P1614" s="31"/>
      <c r="Q1614" s="31"/>
      <c r="R1614" s="31"/>
      <c r="S1614" s="31"/>
      <c r="T1614" s="31"/>
      <c r="U1614" s="31"/>
      <c r="V1614" s="31"/>
    </row>
    <row r="1615" spans="2:22" s="27" customFormat="1">
      <c r="B1615" s="10">
        <v>74</v>
      </c>
      <c r="C1615" s="10">
        <v>1</v>
      </c>
      <c r="D1615" s="305"/>
      <c r="E1615" s="305"/>
      <c r="F1615" s="305"/>
      <c r="G1615" s="305"/>
      <c r="H1615" s="305"/>
      <c r="I1615" s="305"/>
      <c r="J1615" s="76"/>
      <c r="K1615" s="588"/>
      <c r="L1615" s="31"/>
      <c r="M1615" s="31"/>
      <c r="N1615" s="31"/>
      <c r="O1615" s="31"/>
      <c r="P1615" s="31"/>
      <c r="Q1615" s="31"/>
      <c r="R1615" s="31"/>
      <c r="S1615" s="31"/>
      <c r="T1615" s="31"/>
      <c r="U1615" s="31"/>
      <c r="V1615" s="31"/>
    </row>
    <row r="1616" spans="2:22" s="27" customFormat="1">
      <c r="B1616" s="10"/>
      <c r="C1616" s="10">
        <v>2</v>
      </c>
      <c r="D1616" s="305"/>
      <c r="E1616" s="305"/>
      <c r="F1616" s="305"/>
      <c r="G1616" s="305"/>
      <c r="H1616" s="305"/>
      <c r="I1616" s="305"/>
      <c r="J1616" s="76"/>
      <c r="K1616" s="588"/>
      <c r="L1616" s="31"/>
      <c r="M1616" s="31"/>
      <c r="N1616" s="31"/>
      <c r="O1616" s="31"/>
      <c r="P1616" s="31"/>
      <c r="Q1616" s="31"/>
      <c r="R1616" s="31"/>
      <c r="S1616" s="31"/>
      <c r="T1616" s="31"/>
      <c r="U1616" s="31"/>
      <c r="V1616" s="31"/>
    </row>
    <row r="1617" spans="2:34" s="27" customFormat="1">
      <c r="B1617" s="10"/>
      <c r="C1617" s="10">
        <v>3</v>
      </c>
      <c r="D1617" s="305"/>
      <c r="E1617" s="305"/>
      <c r="F1617" s="305"/>
      <c r="G1617" s="305"/>
      <c r="H1617" s="305"/>
      <c r="I1617" s="305"/>
      <c r="J1617" s="76"/>
      <c r="K1617" s="588"/>
      <c r="L1617" s="31"/>
      <c r="M1617" s="31"/>
      <c r="N1617" s="31"/>
      <c r="O1617" s="31"/>
      <c r="P1617" s="31"/>
      <c r="Q1617" s="31"/>
      <c r="R1617" s="31"/>
      <c r="S1617" s="31"/>
      <c r="T1617" s="31"/>
      <c r="U1617" s="31"/>
      <c r="V1617" s="31"/>
    </row>
    <row r="1618" spans="2:34">
      <c r="B1618" s="10"/>
      <c r="C1618" s="10">
        <v>4</v>
      </c>
      <c r="D1618" s="305"/>
      <c r="E1618" s="305"/>
      <c r="F1618" s="305"/>
      <c r="G1618" s="305"/>
      <c r="H1618" s="305"/>
      <c r="J1618" s="76"/>
      <c r="K1618" s="169"/>
      <c r="L1618" s="305"/>
      <c r="M1618" s="305"/>
      <c r="N1618" s="305"/>
      <c r="W1618" s="306"/>
      <c r="X1618" s="306"/>
      <c r="Y1618" s="306"/>
      <c r="Z1618" s="306"/>
      <c r="AA1618" s="306"/>
      <c r="AB1618" s="306"/>
      <c r="AC1618" s="306"/>
      <c r="AD1618" s="306"/>
      <c r="AE1618" s="306"/>
      <c r="AF1618" s="306"/>
      <c r="AG1618" s="306"/>
      <c r="AH1618" s="306"/>
    </row>
    <row r="1619" spans="2:34" s="27" customFormat="1">
      <c r="B1619" s="10"/>
      <c r="C1619" s="10">
        <v>5</v>
      </c>
      <c r="D1619" s="305"/>
      <c r="E1619" s="305"/>
      <c r="F1619" s="305"/>
      <c r="G1619" s="305"/>
      <c r="H1619" s="305"/>
      <c r="I1619" s="305"/>
      <c r="J1619" s="84"/>
      <c r="K1619" s="592"/>
      <c r="L1619" s="31"/>
      <c r="M1619" s="31"/>
      <c r="N1619" s="31"/>
      <c r="O1619" s="31"/>
      <c r="P1619" s="31"/>
      <c r="Q1619" s="31"/>
      <c r="R1619" s="31"/>
      <c r="S1619" s="31"/>
      <c r="T1619" s="31"/>
      <c r="U1619" s="31"/>
      <c r="V1619" s="31"/>
    </row>
    <row r="1620" spans="2:34" s="27" customFormat="1">
      <c r="B1620" s="10"/>
      <c r="C1620" s="10">
        <v>6</v>
      </c>
      <c r="D1620" s="305"/>
      <c r="E1620" s="305"/>
      <c r="F1620" s="305"/>
      <c r="G1620" s="305"/>
      <c r="H1620" s="305"/>
      <c r="I1620" s="305"/>
      <c r="J1620" s="84"/>
      <c r="K1620" s="592"/>
      <c r="L1620" s="31"/>
      <c r="M1620" s="31"/>
      <c r="N1620" s="31"/>
      <c r="O1620" s="31"/>
      <c r="P1620" s="31"/>
      <c r="Q1620" s="31"/>
      <c r="R1620" s="31"/>
      <c r="S1620" s="31"/>
      <c r="T1620" s="31"/>
      <c r="U1620" s="31"/>
      <c r="V1620" s="31"/>
    </row>
    <row r="1621" spans="2:34" s="27" customFormat="1">
      <c r="B1621" s="10"/>
      <c r="C1621" s="10">
        <v>7</v>
      </c>
      <c r="D1621" s="305"/>
      <c r="E1621" s="305"/>
      <c r="F1621" s="305"/>
      <c r="G1621" s="305"/>
      <c r="H1621" s="305"/>
      <c r="I1621" s="305"/>
      <c r="J1621" s="76"/>
      <c r="K1621" s="593"/>
      <c r="L1621" s="31"/>
      <c r="M1621" s="31"/>
      <c r="N1621" s="31"/>
      <c r="O1621" s="31"/>
      <c r="P1621" s="31"/>
      <c r="Q1621" s="31"/>
      <c r="R1621" s="31"/>
      <c r="S1621" s="31"/>
      <c r="T1621" s="31"/>
      <c r="U1621" s="31"/>
      <c r="V1621" s="31"/>
    </row>
    <row r="1622" spans="2:34" s="27" customFormat="1">
      <c r="B1622" s="10"/>
      <c r="C1622" s="10">
        <v>8</v>
      </c>
      <c r="D1622" s="305"/>
      <c r="E1622" s="305"/>
      <c r="F1622" s="305"/>
      <c r="G1622" s="305"/>
      <c r="H1622" s="305"/>
      <c r="I1622" s="305"/>
      <c r="J1622" s="76"/>
      <c r="K1622" s="592"/>
      <c r="L1622" s="31"/>
      <c r="M1622" s="31"/>
      <c r="N1622" s="31"/>
      <c r="O1622" s="31"/>
      <c r="P1622" s="31"/>
      <c r="Q1622" s="31"/>
      <c r="R1622" s="31"/>
      <c r="S1622" s="31"/>
      <c r="T1622" s="31"/>
      <c r="U1622" s="31"/>
      <c r="V1622" s="31"/>
    </row>
    <row r="1623" spans="2:34" s="27" customFormat="1">
      <c r="B1623" s="10"/>
      <c r="C1623" s="10">
        <v>9</v>
      </c>
      <c r="D1623" s="305"/>
      <c r="E1623" s="305"/>
      <c r="F1623" s="305"/>
      <c r="G1623" s="305"/>
      <c r="H1623" s="305"/>
      <c r="I1623" s="305"/>
      <c r="J1623" s="84"/>
      <c r="K1623" s="592"/>
      <c r="L1623" s="31"/>
      <c r="M1623" s="31"/>
      <c r="N1623" s="31"/>
      <c r="O1623" s="31"/>
      <c r="P1623" s="31"/>
      <c r="Q1623" s="31"/>
      <c r="R1623" s="31"/>
      <c r="S1623" s="31"/>
      <c r="T1623" s="31"/>
      <c r="U1623" s="31"/>
      <c r="V1623" s="31"/>
    </row>
    <row r="1624" spans="2:34" s="27" customFormat="1">
      <c r="B1624" s="10"/>
      <c r="C1624" s="10">
        <v>10</v>
      </c>
      <c r="D1624" s="305"/>
      <c r="E1624" s="305"/>
      <c r="F1624" s="305"/>
      <c r="G1624" s="305"/>
      <c r="H1624" s="305"/>
      <c r="I1624" s="305"/>
      <c r="J1624" s="84"/>
      <c r="K1624" s="592"/>
      <c r="L1624" s="31"/>
      <c r="M1624" s="31"/>
      <c r="N1624" s="31"/>
      <c r="O1624" s="31"/>
      <c r="P1624" s="31"/>
      <c r="Q1624" s="31"/>
      <c r="R1624" s="31"/>
      <c r="S1624" s="31"/>
      <c r="T1624" s="31"/>
      <c r="U1624" s="31"/>
      <c r="V1624" s="31"/>
    </row>
    <row r="1625" spans="2:34" s="27" customFormat="1">
      <c r="B1625" s="10"/>
      <c r="C1625" s="10">
        <v>11</v>
      </c>
      <c r="D1625" s="305"/>
      <c r="E1625" s="305"/>
      <c r="F1625" s="305"/>
      <c r="G1625" s="305"/>
      <c r="H1625" s="305"/>
      <c r="I1625" s="305"/>
      <c r="J1625" s="76"/>
      <c r="K1625" s="593"/>
      <c r="L1625" s="31"/>
      <c r="M1625" s="31"/>
      <c r="N1625" s="31"/>
      <c r="O1625" s="31"/>
      <c r="P1625" s="31"/>
      <c r="Q1625" s="31"/>
      <c r="R1625" s="31"/>
      <c r="S1625" s="31"/>
      <c r="T1625" s="31"/>
      <c r="U1625" s="31"/>
      <c r="V1625" s="31"/>
    </row>
    <row r="1626" spans="2:34" s="27" customFormat="1">
      <c r="B1626" s="10"/>
      <c r="C1626" s="10">
        <v>12</v>
      </c>
      <c r="D1626" s="305"/>
      <c r="E1626" s="305"/>
      <c r="F1626" s="305"/>
      <c r="G1626" s="305"/>
      <c r="H1626" s="305"/>
      <c r="I1626" s="305"/>
      <c r="J1626" s="76"/>
      <c r="K1626" s="592"/>
      <c r="L1626" s="31"/>
      <c r="M1626" s="31"/>
      <c r="N1626" s="31"/>
      <c r="O1626" s="31"/>
      <c r="P1626" s="31"/>
      <c r="Q1626" s="31"/>
      <c r="R1626" s="31"/>
      <c r="S1626" s="31"/>
      <c r="T1626" s="31"/>
      <c r="U1626" s="31"/>
      <c r="V1626" s="31"/>
    </row>
    <row r="1627" spans="2:34" s="27" customFormat="1">
      <c r="B1627" s="10"/>
      <c r="C1627" s="10">
        <v>13</v>
      </c>
      <c r="D1627" s="305"/>
      <c r="E1627" s="305"/>
      <c r="F1627" s="305"/>
      <c r="G1627" s="305"/>
      <c r="H1627" s="305"/>
      <c r="I1627" s="305"/>
      <c r="J1627" s="84"/>
      <c r="K1627" s="592"/>
      <c r="L1627" s="31"/>
      <c r="M1627" s="31"/>
      <c r="N1627" s="31"/>
      <c r="O1627" s="31"/>
      <c r="P1627" s="31"/>
      <c r="Q1627" s="31"/>
      <c r="R1627" s="31"/>
      <c r="S1627" s="31"/>
      <c r="T1627" s="31"/>
      <c r="U1627" s="31"/>
      <c r="V1627" s="31"/>
    </row>
    <row r="1628" spans="2:34" s="27" customFormat="1">
      <c r="B1628" s="10"/>
      <c r="C1628" s="10">
        <v>14</v>
      </c>
      <c r="D1628" s="305"/>
      <c r="E1628" s="305"/>
      <c r="F1628" s="305"/>
      <c r="G1628" s="305"/>
      <c r="H1628" s="305"/>
      <c r="I1628" s="305"/>
      <c r="J1628" s="84"/>
      <c r="K1628" s="592"/>
      <c r="L1628" s="31"/>
      <c r="M1628" s="31"/>
      <c r="N1628" s="31"/>
      <c r="O1628" s="31"/>
      <c r="P1628" s="31"/>
      <c r="Q1628" s="31"/>
      <c r="R1628" s="31"/>
      <c r="S1628" s="31"/>
      <c r="T1628" s="31"/>
      <c r="U1628" s="31"/>
      <c r="V1628" s="31"/>
    </row>
    <row r="1629" spans="2:34" s="27" customFormat="1">
      <c r="B1629" s="10"/>
      <c r="C1629" s="10">
        <v>15</v>
      </c>
      <c r="D1629" s="305"/>
      <c r="E1629" s="305"/>
      <c r="F1629" s="305"/>
      <c r="G1629" s="305"/>
      <c r="H1629" s="305"/>
      <c r="I1629" s="305"/>
      <c r="J1629" s="76"/>
      <c r="K1629" s="593"/>
      <c r="L1629" s="31"/>
      <c r="M1629" s="31"/>
      <c r="N1629" s="31"/>
      <c r="O1629" s="31"/>
      <c r="P1629" s="31"/>
      <c r="Q1629" s="31"/>
      <c r="R1629" s="31"/>
      <c r="S1629" s="31"/>
      <c r="T1629" s="31"/>
      <c r="U1629" s="31"/>
      <c r="V1629" s="31"/>
    </row>
    <row r="1630" spans="2:34" s="27" customFormat="1">
      <c r="B1630" s="10"/>
      <c r="C1630" s="10">
        <v>16</v>
      </c>
      <c r="D1630" s="305"/>
      <c r="E1630" s="305"/>
      <c r="F1630" s="305"/>
      <c r="G1630" s="305"/>
      <c r="H1630" s="305"/>
      <c r="I1630" s="305"/>
      <c r="J1630" s="76"/>
      <c r="K1630" s="592"/>
      <c r="L1630" s="31"/>
      <c r="M1630" s="31"/>
      <c r="N1630" s="31"/>
      <c r="O1630" s="31"/>
      <c r="P1630" s="31"/>
      <c r="Q1630" s="31"/>
      <c r="R1630" s="31"/>
      <c r="S1630" s="31"/>
      <c r="T1630" s="31"/>
      <c r="U1630" s="31"/>
      <c r="V1630" s="31"/>
    </row>
    <row r="1631" spans="2:34" s="27" customFormat="1">
      <c r="B1631" s="10"/>
      <c r="C1631" s="10">
        <v>17</v>
      </c>
      <c r="D1631" s="305"/>
      <c r="E1631" s="305"/>
      <c r="F1631" s="305"/>
      <c r="G1631" s="305"/>
      <c r="H1631" s="305"/>
      <c r="I1631" s="305"/>
      <c r="J1631" s="84"/>
      <c r="K1631" s="592"/>
      <c r="L1631" s="31"/>
      <c r="M1631" s="31"/>
      <c r="N1631" s="31"/>
      <c r="O1631" s="31"/>
      <c r="P1631" s="31"/>
      <c r="Q1631" s="31"/>
      <c r="R1631" s="31"/>
      <c r="S1631" s="31"/>
      <c r="T1631" s="31"/>
      <c r="U1631" s="31"/>
      <c r="V1631" s="31"/>
    </row>
    <row r="1632" spans="2:34" s="27" customFormat="1">
      <c r="B1632" s="10"/>
      <c r="C1632" s="10">
        <v>18</v>
      </c>
      <c r="D1632" s="305"/>
      <c r="E1632" s="305"/>
      <c r="F1632" s="305"/>
      <c r="G1632" s="305"/>
      <c r="H1632" s="305"/>
      <c r="I1632" s="305"/>
      <c r="J1632" s="84"/>
      <c r="K1632" s="592"/>
      <c r="L1632" s="31"/>
      <c r="M1632" s="31"/>
      <c r="N1632" s="31"/>
      <c r="O1632" s="31"/>
      <c r="P1632" s="31"/>
      <c r="Q1632" s="31"/>
      <c r="R1632" s="31"/>
      <c r="S1632" s="31"/>
      <c r="T1632" s="31"/>
      <c r="U1632" s="31"/>
      <c r="V1632" s="31"/>
    </row>
    <row r="1633" spans="2:34" s="27" customFormat="1">
      <c r="B1633" s="10"/>
      <c r="C1633" s="10">
        <v>19</v>
      </c>
      <c r="D1633" s="305"/>
      <c r="E1633" s="305"/>
      <c r="F1633" s="305"/>
      <c r="G1633" s="305"/>
      <c r="H1633" s="305"/>
      <c r="I1633" s="305"/>
      <c r="J1633" s="76"/>
      <c r="K1633" s="593"/>
      <c r="L1633" s="31"/>
      <c r="M1633" s="31"/>
      <c r="N1633" s="31"/>
      <c r="O1633" s="31"/>
      <c r="P1633" s="31"/>
      <c r="Q1633" s="31"/>
      <c r="R1633" s="31"/>
      <c r="S1633" s="31"/>
      <c r="T1633" s="31"/>
      <c r="U1633" s="31"/>
      <c r="V1633" s="31"/>
    </row>
    <row r="1634" spans="2:34" s="27" customFormat="1">
      <c r="B1634" s="10"/>
      <c r="C1634" s="10">
        <v>20</v>
      </c>
      <c r="D1634" s="305"/>
      <c r="E1634" s="305"/>
      <c r="F1634" s="305"/>
      <c r="G1634" s="305"/>
      <c r="H1634" s="305"/>
      <c r="I1634" s="305"/>
      <c r="J1634" s="76"/>
      <c r="K1634" s="592"/>
      <c r="L1634" s="31"/>
      <c r="M1634" s="31"/>
      <c r="N1634" s="31"/>
      <c r="O1634" s="31"/>
      <c r="P1634" s="31"/>
      <c r="Q1634" s="31"/>
      <c r="R1634" s="31"/>
      <c r="S1634" s="31"/>
      <c r="T1634" s="31"/>
      <c r="U1634" s="31"/>
      <c r="V1634" s="31"/>
    </row>
    <row r="1635" spans="2:34" s="27" customFormat="1">
      <c r="B1635" s="10"/>
      <c r="C1635" s="10">
        <v>21</v>
      </c>
      <c r="D1635" s="305"/>
      <c r="E1635" s="305"/>
      <c r="F1635" s="305"/>
      <c r="G1635" s="305"/>
      <c r="H1635" s="305"/>
      <c r="I1635" s="305"/>
      <c r="J1635" s="84"/>
      <c r="K1635" s="592"/>
      <c r="L1635" s="31"/>
      <c r="M1635" s="31"/>
      <c r="N1635" s="31"/>
      <c r="O1635" s="31"/>
      <c r="P1635" s="31"/>
      <c r="Q1635" s="31"/>
      <c r="R1635" s="31"/>
      <c r="S1635" s="31"/>
      <c r="T1635" s="31"/>
      <c r="U1635" s="31"/>
      <c r="V1635" s="31"/>
    </row>
    <row r="1636" spans="2:34" s="27" customFormat="1">
      <c r="B1636" s="10"/>
      <c r="C1636" s="10">
        <v>22</v>
      </c>
      <c r="D1636" s="305"/>
      <c r="E1636" s="305"/>
      <c r="F1636" s="305"/>
      <c r="G1636" s="305"/>
      <c r="H1636" s="305"/>
      <c r="I1636" s="305"/>
      <c r="J1636" s="594"/>
      <c r="K1636" s="592"/>
      <c r="L1636" s="31"/>
      <c r="M1636" s="31"/>
      <c r="N1636" s="31"/>
      <c r="O1636" s="31"/>
      <c r="P1636" s="31"/>
      <c r="Q1636" s="31"/>
      <c r="R1636" s="31"/>
      <c r="S1636" s="31"/>
      <c r="T1636" s="31"/>
      <c r="U1636" s="31"/>
      <c r="V1636" s="31"/>
    </row>
    <row r="1637" spans="2:34" s="27" customFormat="1">
      <c r="B1637" s="10">
        <v>75</v>
      </c>
      <c r="C1637" s="10">
        <v>1</v>
      </c>
      <c r="D1637" s="305"/>
      <c r="E1637" s="305"/>
      <c r="F1637" s="305"/>
      <c r="G1637" s="305"/>
      <c r="H1637" s="305"/>
      <c r="I1637" s="305"/>
      <c r="J1637" s="76"/>
      <c r="K1637" s="588"/>
      <c r="L1637" s="31"/>
      <c r="M1637" s="31"/>
      <c r="N1637" s="31"/>
      <c r="O1637" s="31"/>
      <c r="P1637" s="31"/>
      <c r="Q1637" s="31"/>
      <c r="R1637" s="31"/>
      <c r="S1637" s="31"/>
      <c r="T1637" s="31"/>
      <c r="U1637" s="31"/>
      <c r="V1637" s="31"/>
    </row>
    <row r="1638" spans="2:34" s="27" customFormat="1">
      <c r="B1638" s="10"/>
      <c r="C1638" s="10">
        <v>2</v>
      </c>
      <c r="D1638" s="305"/>
      <c r="E1638" s="305"/>
      <c r="F1638" s="305"/>
      <c r="G1638" s="305"/>
      <c r="H1638" s="305"/>
      <c r="I1638" s="305"/>
      <c r="J1638" s="76"/>
      <c r="K1638" s="588"/>
      <c r="L1638" s="31"/>
      <c r="M1638" s="31"/>
      <c r="N1638" s="31"/>
      <c r="O1638" s="31"/>
      <c r="P1638" s="31"/>
      <c r="Q1638" s="31"/>
      <c r="R1638" s="31"/>
      <c r="S1638" s="31"/>
      <c r="T1638" s="31"/>
      <c r="U1638" s="31"/>
      <c r="V1638" s="31"/>
    </row>
    <row r="1639" spans="2:34" s="27" customFormat="1">
      <c r="B1639" s="10"/>
      <c r="C1639" s="10">
        <v>3</v>
      </c>
      <c r="D1639" s="305"/>
      <c r="E1639" s="305"/>
      <c r="F1639" s="305"/>
      <c r="G1639" s="305"/>
      <c r="H1639" s="305"/>
      <c r="I1639" s="305"/>
      <c r="J1639" s="76"/>
      <c r="K1639" s="588"/>
      <c r="L1639" s="31"/>
      <c r="M1639" s="31"/>
      <c r="N1639" s="31"/>
      <c r="O1639" s="31"/>
      <c r="P1639" s="31"/>
      <c r="Q1639" s="31"/>
      <c r="R1639" s="31"/>
      <c r="S1639" s="31"/>
      <c r="T1639" s="31"/>
      <c r="U1639" s="31"/>
      <c r="V1639" s="31"/>
    </row>
    <row r="1640" spans="2:34">
      <c r="B1640" s="10"/>
      <c r="C1640" s="10">
        <v>4</v>
      </c>
      <c r="D1640" s="305"/>
      <c r="E1640" s="305"/>
      <c r="F1640" s="305"/>
      <c r="G1640" s="305"/>
      <c r="H1640" s="305"/>
      <c r="J1640" s="76"/>
      <c r="K1640" s="169"/>
      <c r="L1640" s="305"/>
      <c r="M1640" s="305"/>
      <c r="N1640" s="305"/>
      <c r="W1640" s="306"/>
      <c r="X1640" s="306"/>
      <c r="Y1640" s="306"/>
      <c r="Z1640" s="306"/>
      <c r="AA1640" s="306"/>
      <c r="AB1640" s="306"/>
      <c r="AC1640" s="306"/>
      <c r="AD1640" s="306"/>
      <c r="AE1640" s="306"/>
      <c r="AF1640" s="306"/>
      <c r="AG1640" s="306"/>
      <c r="AH1640" s="306"/>
    </row>
    <row r="1641" spans="2:34" s="27" customFormat="1">
      <c r="B1641" s="10"/>
      <c r="C1641" s="10">
        <v>5</v>
      </c>
      <c r="D1641" s="305"/>
      <c r="E1641" s="305"/>
      <c r="F1641" s="305"/>
      <c r="G1641" s="305"/>
      <c r="H1641" s="305"/>
      <c r="I1641" s="305"/>
      <c r="J1641" s="84"/>
      <c r="K1641" s="592"/>
      <c r="L1641" s="31"/>
      <c r="M1641" s="31"/>
      <c r="N1641" s="31"/>
      <c r="O1641" s="31"/>
      <c r="P1641" s="31"/>
      <c r="Q1641" s="31"/>
      <c r="R1641" s="31"/>
      <c r="S1641" s="31"/>
      <c r="T1641" s="31"/>
      <c r="U1641" s="31"/>
      <c r="V1641" s="31"/>
    </row>
    <row r="1642" spans="2:34" s="27" customFormat="1">
      <c r="B1642" s="10"/>
      <c r="C1642" s="10">
        <v>6</v>
      </c>
      <c r="D1642" s="305"/>
      <c r="E1642" s="305"/>
      <c r="F1642" s="305"/>
      <c r="G1642" s="305"/>
      <c r="H1642" s="305"/>
      <c r="I1642" s="305"/>
      <c r="J1642" s="84"/>
      <c r="K1642" s="592"/>
      <c r="L1642" s="31"/>
      <c r="M1642" s="31"/>
      <c r="N1642" s="31"/>
      <c r="O1642" s="31"/>
      <c r="P1642" s="31"/>
      <c r="Q1642" s="31"/>
      <c r="R1642" s="31"/>
      <c r="S1642" s="31"/>
      <c r="T1642" s="31"/>
      <c r="U1642" s="31"/>
      <c r="V1642" s="31"/>
    </row>
    <row r="1643" spans="2:34" s="27" customFormat="1">
      <c r="B1643" s="10"/>
      <c r="C1643" s="10">
        <v>7</v>
      </c>
      <c r="D1643" s="305"/>
      <c r="E1643" s="305"/>
      <c r="F1643" s="305"/>
      <c r="G1643" s="305"/>
      <c r="H1643" s="305"/>
      <c r="I1643" s="305"/>
      <c r="J1643" s="76"/>
      <c r="K1643" s="593"/>
      <c r="L1643" s="31"/>
      <c r="M1643" s="31"/>
      <c r="N1643" s="31"/>
      <c r="O1643" s="31"/>
      <c r="P1643" s="31"/>
      <c r="Q1643" s="31"/>
      <c r="R1643" s="31"/>
      <c r="S1643" s="31"/>
      <c r="T1643" s="31"/>
      <c r="U1643" s="31"/>
      <c r="V1643" s="31"/>
    </row>
    <row r="1644" spans="2:34" s="27" customFormat="1">
      <c r="B1644" s="10"/>
      <c r="C1644" s="10">
        <v>8</v>
      </c>
      <c r="D1644" s="305"/>
      <c r="E1644" s="305"/>
      <c r="F1644" s="305"/>
      <c r="G1644" s="305"/>
      <c r="H1644" s="305"/>
      <c r="I1644" s="305"/>
      <c r="J1644" s="76"/>
      <c r="K1644" s="592"/>
      <c r="L1644" s="31"/>
      <c r="M1644" s="31"/>
      <c r="N1644" s="31"/>
      <c r="O1644" s="31"/>
      <c r="P1644" s="31"/>
      <c r="Q1644" s="31"/>
      <c r="R1644" s="31"/>
      <c r="S1644" s="31"/>
      <c r="T1644" s="31"/>
      <c r="U1644" s="31"/>
      <c r="V1644" s="31"/>
    </row>
    <row r="1645" spans="2:34" s="27" customFormat="1">
      <c r="B1645" s="10"/>
      <c r="C1645" s="10">
        <v>9</v>
      </c>
      <c r="D1645" s="305"/>
      <c r="E1645" s="305"/>
      <c r="F1645" s="305"/>
      <c r="G1645" s="305"/>
      <c r="H1645" s="305"/>
      <c r="I1645" s="305"/>
      <c r="J1645" s="84"/>
      <c r="K1645" s="592"/>
      <c r="L1645" s="31"/>
      <c r="M1645" s="31"/>
      <c r="N1645" s="31"/>
      <c r="O1645" s="31"/>
      <c r="P1645" s="31"/>
      <c r="Q1645" s="31"/>
      <c r="R1645" s="31"/>
      <c r="S1645" s="31"/>
      <c r="T1645" s="31"/>
      <c r="U1645" s="31"/>
      <c r="V1645" s="31"/>
    </row>
    <row r="1646" spans="2:34" s="27" customFormat="1">
      <c r="B1646" s="10"/>
      <c r="C1646" s="10">
        <v>10</v>
      </c>
      <c r="D1646" s="305"/>
      <c r="E1646" s="305"/>
      <c r="F1646" s="305"/>
      <c r="G1646" s="305"/>
      <c r="H1646" s="305"/>
      <c r="I1646" s="305"/>
      <c r="J1646" s="84"/>
      <c r="K1646" s="592"/>
      <c r="L1646" s="31"/>
      <c r="M1646" s="31"/>
      <c r="N1646" s="31"/>
      <c r="O1646" s="31"/>
      <c r="P1646" s="31"/>
      <c r="Q1646" s="31"/>
      <c r="R1646" s="31"/>
      <c r="S1646" s="31"/>
      <c r="T1646" s="31"/>
      <c r="U1646" s="31"/>
      <c r="V1646" s="31"/>
    </row>
    <row r="1647" spans="2:34" s="27" customFormat="1">
      <c r="B1647" s="10"/>
      <c r="C1647" s="10">
        <v>11</v>
      </c>
      <c r="D1647" s="305"/>
      <c r="E1647" s="305"/>
      <c r="F1647" s="305"/>
      <c r="G1647" s="305"/>
      <c r="H1647" s="305"/>
      <c r="I1647" s="305"/>
      <c r="J1647" s="76"/>
      <c r="K1647" s="593"/>
      <c r="L1647" s="31"/>
      <c r="M1647" s="31"/>
      <c r="N1647" s="31"/>
      <c r="O1647" s="31"/>
      <c r="P1647" s="31"/>
      <c r="Q1647" s="31"/>
      <c r="R1647" s="31"/>
      <c r="S1647" s="31"/>
      <c r="T1647" s="31"/>
      <c r="U1647" s="31"/>
      <c r="V1647" s="31"/>
    </row>
    <row r="1648" spans="2:34" s="27" customFormat="1">
      <c r="B1648" s="10"/>
      <c r="C1648" s="10">
        <v>12</v>
      </c>
      <c r="D1648" s="305"/>
      <c r="E1648" s="305"/>
      <c r="F1648" s="305"/>
      <c r="G1648" s="305"/>
      <c r="H1648" s="305"/>
      <c r="I1648" s="305"/>
      <c r="J1648" s="76"/>
      <c r="K1648" s="592"/>
      <c r="L1648" s="31"/>
      <c r="M1648" s="31"/>
      <c r="N1648" s="31"/>
      <c r="O1648" s="31"/>
      <c r="P1648" s="31"/>
      <c r="Q1648" s="31"/>
      <c r="R1648" s="31"/>
      <c r="S1648" s="31"/>
      <c r="T1648" s="31"/>
      <c r="U1648" s="31"/>
      <c r="V1648" s="31"/>
    </row>
    <row r="1649" spans="2:34" s="27" customFormat="1">
      <c r="B1649" s="10"/>
      <c r="C1649" s="10">
        <v>13</v>
      </c>
      <c r="D1649" s="305"/>
      <c r="E1649" s="305"/>
      <c r="F1649" s="305"/>
      <c r="G1649" s="305"/>
      <c r="H1649" s="305"/>
      <c r="I1649" s="305"/>
      <c r="J1649" s="84"/>
      <c r="K1649" s="592"/>
      <c r="L1649" s="31"/>
      <c r="M1649" s="31"/>
      <c r="N1649" s="31"/>
      <c r="O1649" s="31"/>
      <c r="P1649" s="31"/>
      <c r="Q1649" s="31"/>
      <c r="R1649" s="31"/>
      <c r="S1649" s="31"/>
      <c r="T1649" s="31"/>
      <c r="U1649" s="31"/>
      <c r="V1649" s="31"/>
    </row>
    <row r="1650" spans="2:34" s="27" customFormat="1">
      <c r="B1650" s="10"/>
      <c r="C1650" s="10">
        <v>14</v>
      </c>
      <c r="D1650" s="305"/>
      <c r="E1650" s="305"/>
      <c r="F1650" s="305"/>
      <c r="G1650" s="305"/>
      <c r="H1650" s="305"/>
      <c r="I1650" s="305"/>
      <c r="J1650" s="84"/>
      <c r="K1650" s="592"/>
      <c r="L1650" s="31"/>
      <c r="M1650" s="31"/>
      <c r="N1650" s="31"/>
      <c r="O1650" s="31"/>
      <c r="P1650" s="31"/>
      <c r="Q1650" s="31"/>
      <c r="R1650" s="31"/>
      <c r="S1650" s="31"/>
      <c r="T1650" s="31"/>
      <c r="U1650" s="31"/>
      <c r="V1650" s="31"/>
    </row>
    <row r="1651" spans="2:34" s="27" customFormat="1">
      <c r="B1651" s="10"/>
      <c r="C1651" s="10">
        <v>15</v>
      </c>
      <c r="D1651" s="305"/>
      <c r="E1651" s="305"/>
      <c r="F1651" s="305"/>
      <c r="G1651" s="305"/>
      <c r="H1651" s="305"/>
      <c r="I1651" s="305"/>
      <c r="J1651" s="76"/>
      <c r="K1651" s="593"/>
      <c r="L1651" s="31"/>
      <c r="M1651" s="31"/>
      <c r="N1651" s="31"/>
      <c r="O1651" s="31"/>
      <c r="P1651" s="31"/>
      <c r="Q1651" s="31"/>
      <c r="R1651" s="31"/>
      <c r="S1651" s="31"/>
      <c r="T1651" s="31"/>
      <c r="U1651" s="31"/>
      <c r="V1651" s="31"/>
    </row>
    <row r="1652" spans="2:34" s="27" customFormat="1">
      <c r="B1652" s="10"/>
      <c r="C1652" s="10">
        <v>16</v>
      </c>
      <c r="D1652" s="305"/>
      <c r="E1652" s="305"/>
      <c r="F1652" s="305"/>
      <c r="G1652" s="305"/>
      <c r="H1652" s="305"/>
      <c r="I1652" s="305"/>
      <c r="J1652" s="76"/>
      <c r="K1652" s="592"/>
      <c r="L1652" s="31"/>
      <c r="M1652" s="31"/>
      <c r="N1652" s="31"/>
      <c r="O1652" s="31"/>
      <c r="P1652" s="31"/>
      <c r="Q1652" s="31"/>
      <c r="R1652" s="31"/>
      <c r="S1652" s="31"/>
      <c r="T1652" s="31"/>
      <c r="U1652" s="31"/>
      <c r="V1652" s="31"/>
    </row>
    <row r="1653" spans="2:34" s="27" customFormat="1">
      <c r="B1653" s="10"/>
      <c r="C1653" s="10">
        <v>17</v>
      </c>
      <c r="D1653" s="305"/>
      <c r="E1653" s="305"/>
      <c r="F1653" s="305"/>
      <c r="G1653" s="305"/>
      <c r="H1653" s="305"/>
      <c r="I1653" s="305"/>
      <c r="J1653" s="84"/>
      <c r="K1653" s="592"/>
      <c r="L1653" s="31"/>
      <c r="M1653" s="31"/>
      <c r="N1653" s="31"/>
      <c r="O1653" s="31"/>
      <c r="P1653" s="31"/>
      <c r="Q1653" s="31"/>
      <c r="R1653" s="31"/>
      <c r="S1653" s="31"/>
      <c r="T1653" s="31"/>
      <c r="U1653" s="31"/>
      <c r="V1653" s="31"/>
    </row>
    <row r="1654" spans="2:34" s="27" customFormat="1">
      <c r="B1654" s="10"/>
      <c r="C1654" s="10">
        <v>18</v>
      </c>
      <c r="D1654" s="305"/>
      <c r="E1654" s="305"/>
      <c r="F1654" s="305"/>
      <c r="G1654" s="305"/>
      <c r="H1654" s="305"/>
      <c r="I1654" s="305"/>
      <c r="J1654" s="84"/>
      <c r="K1654" s="592"/>
      <c r="L1654" s="31"/>
      <c r="M1654" s="31"/>
      <c r="N1654" s="31"/>
      <c r="O1654" s="31"/>
      <c r="P1654" s="31"/>
      <c r="Q1654" s="31"/>
      <c r="R1654" s="31"/>
      <c r="S1654" s="31"/>
      <c r="T1654" s="31"/>
      <c r="U1654" s="31"/>
      <c r="V1654" s="31"/>
    </row>
    <row r="1655" spans="2:34" s="27" customFormat="1">
      <c r="B1655" s="10"/>
      <c r="C1655" s="10">
        <v>19</v>
      </c>
      <c r="D1655" s="305"/>
      <c r="E1655" s="305"/>
      <c r="F1655" s="305"/>
      <c r="G1655" s="305"/>
      <c r="H1655" s="305"/>
      <c r="I1655" s="305"/>
      <c r="J1655" s="76"/>
      <c r="K1655" s="593"/>
      <c r="L1655" s="31"/>
      <c r="M1655" s="31"/>
      <c r="N1655" s="31"/>
      <c r="O1655" s="31"/>
      <c r="P1655" s="31"/>
      <c r="Q1655" s="31"/>
      <c r="R1655" s="31"/>
      <c r="S1655" s="31"/>
      <c r="T1655" s="31"/>
      <c r="U1655" s="31"/>
      <c r="V1655" s="31"/>
    </row>
    <row r="1656" spans="2:34" s="27" customFormat="1">
      <c r="B1656" s="10"/>
      <c r="C1656" s="10">
        <v>20</v>
      </c>
      <c r="D1656" s="305"/>
      <c r="E1656" s="305"/>
      <c r="F1656" s="305"/>
      <c r="G1656" s="305"/>
      <c r="H1656" s="305"/>
      <c r="I1656" s="305"/>
      <c r="J1656" s="76"/>
      <c r="K1656" s="592"/>
      <c r="L1656" s="31"/>
      <c r="M1656" s="31"/>
      <c r="N1656" s="31"/>
      <c r="O1656" s="31"/>
      <c r="P1656" s="31"/>
      <c r="Q1656" s="31"/>
      <c r="R1656" s="31"/>
      <c r="S1656" s="31"/>
      <c r="T1656" s="31"/>
      <c r="U1656" s="31"/>
      <c r="V1656" s="31"/>
    </row>
    <row r="1657" spans="2:34" s="27" customFormat="1">
      <c r="B1657" s="10"/>
      <c r="C1657" s="10">
        <v>21</v>
      </c>
      <c r="D1657" s="305"/>
      <c r="E1657" s="305"/>
      <c r="F1657" s="305"/>
      <c r="G1657" s="305"/>
      <c r="H1657" s="305"/>
      <c r="I1657" s="305"/>
      <c r="J1657" s="84"/>
      <c r="K1657" s="592"/>
      <c r="L1657" s="31"/>
      <c r="M1657" s="31"/>
      <c r="N1657" s="31"/>
      <c r="O1657" s="31"/>
      <c r="P1657" s="31"/>
      <c r="Q1657" s="31"/>
      <c r="R1657" s="31"/>
      <c r="S1657" s="31"/>
      <c r="T1657" s="31"/>
      <c r="U1657" s="31"/>
      <c r="V1657" s="31"/>
    </row>
    <row r="1658" spans="2:34" s="27" customFormat="1">
      <c r="B1658" s="10"/>
      <c r="C1658" s="10">
        <v>22</v>
      </c>
      <c r="D1658" s="305"/>
      <c r="E1658" s="305"/>
      <c r="F1658" s="305"/>
      <c r="G1658" s="305"/>
      <c r="H1658" s="305"/>
      <c r="I1658" s="305"/>
      <c r="J1658" s="594"/>
      <c r="K1658" s="592"/>
      <c r="L1658" s="31"/>
      <c r="M1658" s="31"/>
      <c r="N1658" s="31"/>
      <c r="O1658" s="31"/>
      <c r="P1658" s="31"/>
      <c r="Q1658" s="31"/>
      <c r="R1658" s="31"/>
      <c r="S1658" s="31"/>
      <c r="T1658" s="31"/>
      <c r="U1658" s="31"/>
      <c r="V1658" s="31"/>
    </row>
    <row r="1659" spans="2:34" s="27" customFormat="1">
      <c r="B1659" s="10">
        <v>76</v>
      </c>
      <c r="C1659" s="10">
        <v>1</v>
      </c>
      <c r="D1659" s="305"/>
      <c r="E1659" s="305"/>
      <c r="F1659" s="305"/>
      <c r="G1659" s="305"/>
      <c r="H1659" s="305"/>
      <c r="I1659" s="305"/>
      <c r="J1659" s="76"/>
      <c r="K1659" s="588"/>
      <c r="L1659" s="31"/>
      <c r="M1659" s="31"/>
      <c r="N1659" s="31"/>
      <c r="O1659" s="31"/>
      <c r="P1659" s="31"/>
      <c r="Q1659" s="31"/>
      <c r="R1659" s="31"/>
      <c r="S1659" s="31"/>
      <c r="T1659" s="31"/>
      <c r="U1659" s="31"/>
      <c r="V1659" s="31"/>
    </row>
    <row r="1660" spans="2:34" s="27" customFormat="1">
      <c r="B1660" s="10"/>
      <c r="C1660" s="10">
        <v>2</v>
      </c>
      <c r="D1660" s="305"/>
      <c r="E1660" s="305"/>
      <c r="F1660" s="305"/>
      <c r="G1660" s="305"/>
      <c r="H1660" s="305"/>
      <c r="I1660" s="305"/>
      <c r="J1660" s="76"/>
      <c r="K1660" s="588"/>
      <c r="L1660" s="31"/>
      <c r="M1660" s="31"/>
      <c r="N1660" s="31"/>
      <c r="O1660" s="31"/>
      <c r="P1660" s="31"/>
      <c r="Q1660" s="31"/>
      <c r="R1660" s="31"/>
      <c r="S1660" s="31"/>
      <c r="T1660" s="31"/>
      <c r="U1660" s="31"/>
      <c r="V1660" s="31"/>
    </row>
    <row r="1661" spans="2:34" s="27" customFormat="1">
      <c r="B1661" s="10"/>
      <c r="C1661" s="10">
        <v>3</v>
      </c>
      <c r="D1661" s="305"/>
      <c r="E1661" s="305"/>
      <c r="F1661" s="305"/>
      <c r="G1661" s="305"/>
      <c r="H1661" s="305"/>
      <c r="I1661" s="305"/>
      <c r="J1661" s="76"/>
      <c r="K1661" s="588"/>
      <c r="L1661" s="31"/>
      <c r="M1661" s="31"/>
      <c r="N1661" s="31"/>
      <c r="O1661" s="31"/>
      <c r="P1661" s="31"/>
      <c r="Q1661" s="31"/>
      <c r="R1661" s="31"/>
      <c r="S1661" s="31"/>
      <c r="T1661" s="31"/>
      <c r="U1661" s="31"/>
      <c r="V1661" s="31"/>
    </row>
    <row r="1662" spans="2:34">
      <c r="B1662" s="10"/>
      <c r="C1662" s="10">
        <v>4</v>
      </c>
      <c r="D1662" s="305"/>
      <c r="E1662" s="305"/>
      <c r="F1662" s="305"/>
      <c r="G1662" s="305"/>
      <c r="H1662" s="305"/>
      <c r="J1662" s="76"/>
      <c r="K1662" s="169"/>
      <c r="L1662" s="305"/>
      <c r="M1662" s="305"/>
      <c r="N1662" s="305"/>
      <c r="W1662" s="306"/>
      <c r="X1662" s="306"/>
      <c r="Y1662" s="306"/>
      <c r="Z1662" s="306"/>
      <c r="AA1662" s="306"/>
      <c r="AB1662" s="306"/>
      <c r="AC1662" s="306"/>
      <c r="AD1662" s="306"/>
      <c r="AE1662" s="306"/>
      <c r="AF1662" s="306"/>
      <c r="AG1662" s="306"/>
      <c r="AH1662" s="306"/>
    </row>
    <row r="1663" spans="2:34" s="27" customFormat="1">
      <c r="B1663" s="10"/>
      <c r="C1663" s="10">
        <v>5</v>
      </c>
      <c r="D1663" s="305"/>
      <c r="E1663" s="305"/>
      <c r="F1663" s="305"/>
      <c r="G1663" s="305"/>
      <c r="H1663" s="305"/>
      <c r="I1663" s="305"/>
      <c r="J1663" s="84"/>
      <c r="K1663" s="592"/>
      <c r="L1663" s="31"/>
      <c r="M1663" s="31"/>
      <c r="N1663" s="31"/>
      <c r="O1663" s="31"/>
      <c r="P1663" s="31"/>
      <c r="Q1663" s="31"/>
      <c r="R1663" s="31"/>
      <c r="S1663" s="31"/>
      <c r="T1663" s="31"/>
      <c r="U1663" s="31"/>
      <c r="V1663" s="31"/>
    </row>
    <row r="1664" spans="2:34" s="27" customFormat="1">
      <c r="B1664" s="10"/>
      <c r="C1664" s="10">
        <v>6</v>
      </c>
      <c r="D1664" s="305"/>
      <c r="E1664" s="305"/>
      <c r="F1664" s="305"/>
      <c r="G1664" s="305"/>
      <c r="H1664" s="305"/>
      <c r="I1664" s="305"/>
      <c r="J1664" s="84"/>
      <c r="K1664" s="592"/>
      <c r="L1664" s="31"/>
      <c r="M1664" s="31"/>
      <c r="N1664" s="31"/>
      <c r="O1664" s="31"/>
      <c r="P1664" s="31"/>
      <c r="Q1664" s="31"/>
      <c r="R1664" s="31"/>
      <c r="S1664" s="31"/>
      <c r="T1664" s="31"/>
      <c r="U1664" s="31"/>
      <c r="V1664" s="31"/>
    </row>
    <row r="1665" spans="2:22" s="27" customFormat="1">
      <c r="B1665" s="10"/>
      <c r="C1665" s="10">
        <v>7</v>
      </c>
      <c r="D1665" s="305"/>
      <c r="E1665" s="305"/>
      <c r="F1665" s="305"/>
      <c r="G1665" s="305"/>
      <c r="H1665" s="305"/>
      <c r="I1665" s="305"/>
      <c r="J1665" s="76"/>
      <c r="K1665" s="593"/>
      <c r="L1665" s="31"/>
      <c r="M1665" s="31"/>
      <c r="N1665" s="31"/>
      <c r="O1665" s="31"/>
      <c r="P1665" s="31"/>
      <c r="Q1665" s="31"/>
      <c r="R1665" s="31"/>
      <c r="S1665" s="31"/>
      <c r="T1665" s="31"/>
      <c r="U1665" s="31"/>
      <c r="V1665" s="31"/>
    </row>
    <row r="1666" spans="2:22" s="27" customFormat="1">
      <c r="B1666" s="10"/>
      <c r="C1666" s="10">
        <v>8</v>
      </c>
      <c r="D1666" s="305"/>
      <c r="E1666" s="305"/>
      <c r="F1666" s="305"/>
      <c r="G1666" s="305"/>
      <c r="H1666" s="305"/>
      <c r="I1666" s="305"/>
      <c r="J1666" s="76"/>
      <c r="K1666" s="592"/>
      <c r="L1666" s="31"/>
      <c r="M1666" s="31"/>
      <c r="N1666" s="31"/>
      <c r="O1666" s="31"/>
      <c r="P1666" s="31"/>
      <c r="Q1666" s="31"/>
      <c r="R1666" s="31"/>
      <c r="S1666" s="31"/>
      <c r="T1666" s="31"/>
      <c r="U1666" s="31"/>
      <c r="V1666" s="31"/>
    </row>
    <row r="1667" spans="2:22" s="27" customFormat="1">
      <c r="B1667" s="10"/>
      <c r="C1667" s="10">
        <v>9</v>
      </c>
      <c r="D1667" s="305"/>
      <c r="E1667" s="305"/>
      <c r="F1667" s="305"/>
      <c r="G1667" s="305"/>
      <c r="H1667" s="305"/>
      <c r="I1667" s="305"/>
      <c r="J1667" s="84"/>
      <c r="K1667" s="592"/>
      <c r="L1667" s="31"/>
      <c r="M1667" s="31"/>
      <c r="N1667" s="31"/>
      <c r="O1667" s="31"/>
      <c r="P1667" s="31"/>
      <c r="Q1667" s="31"/>
      <c r="R1667" s="31"/>
      <c r="S1667" s="31"/>
      <c r="T1667" s="31"/>
      <c r="U1667" s="31"/>
      <c r="V1667" s="31"/>
    </row>
    <row r="1668" spans="2:22" s="27" customFormat="1">
      <c r="B1668" s="10"/>
      <c r="C1668" s="10">
        <v>10</v>
      </c>
      <c r="D1668" s="305"/>
      <c r="E1668" s="305"/>
      <c r="F1668" s="305"/>
      <c r="G1668" s="305"/>
      <c r="H1668" s="305"/>
      <c r="I1668" s="305"/>
      <c r="J1668" s="84"/>
      <c r="K1668" s="592"/>
      <c r="L1668" s="31"/>
      <c r="M1668" s="31"/>
      <c r="N1668" s="31"/>
      <c r="O1668" s="31"/>
      <c r="P1668" s="31"/>
      <c r="Q1668" s="31"/>
      <c r="R1668" s="31"/>
      <c r="S1668" s="31"/>
      <c r="T1668" s="31"/>
      <c r="U1668" s="31"/>
      <c r="V1668" s="31"/>
    </row>
    <row r="1669" spans="2:22" s="27" customFormat="1">
      <c r="B1669" s="10"/>
      <c r="C1669" s="10">
        <v>11</v>
      </c>
      <c r="D1669" s="305"/>
      <c r="E1669" s="305"/>
      <c r="F1669" s="305"/>
      <c r="G1669" s="305"/>
      <c r="H1669" s="305"/>
      <c r="I1669" s="305"/>
      <c r="J1669" s="76"/>
      <c r="K1669" s="593"/>
      <c r="L1669" s="31"/>
      <c r="M1669" s="31"/>
      <c r="N1669" s="31"/>
      <c r="O1669" s="31"/>
      <c r="P1669" s="31"/>
      <c r="Q1669" s="31"/>
      <c r="R1669" s="31"/>
      <c r="S1669" s="31"/>
      <c r="T1669" s="31"/>
      <c r="U1669" s="31"/>
      <c r="V1669" s="31"/>
    </row>
    <row r="1670" spans="2:22" s="27" customFormat="1">
      <c r="B1670" s="10"/>
      <c r="C1670" s="10">
        <v>12</v>
      </c>
      <c r="D1670" s="305"/>
      <c r="E1670" s="305"/>
      <c r="F1670" s="305"/>
      <c r="G1670" s="305"/>
      <c r="H1670" s="305"/>
      <c r="I1670" s="305"/>
      <c r="J1670" s="76"/>
      <c r="K1670" s="592"/>
      <c r="L1670" s="31"/>
      <c r="M1670" s="31"/>
      <c r="N1670" s="31"/>
      <c r="O1670" s="31"/>
      <c r="P1670" s="31"/>
      <c r="Q1670" s="31"/>
      <c r="R1670" s="31"/>
      <c r="S1670" s="31"/>
      <c r="T1670" s="31"/>
      <c r="U1670" s="31"/>
      <c r="V1670" s="31"/>
    </row>
    <row r="1671" spans="2:22" s="27" customFormat="1">
      <c r="B1671" s="10"/>
      <c r="C1671" s="10">
        <v>13</v>
      </c>
      <c r="D1671" s="305"/>
      <c r="E1671" s="305"/>
      <c r="F1671" s="305"/>
      <c r="G1671" s="305"/>
      <c r="H1671" s="305"/>
      <c r="I1671" s="305"/>
      <c r="J1671" s="84"/>
      <c r="K1671" s="592"/>
      <c r="L1671" s="31"/>
      <c r="M1671" s="31"/>
      <c r="N1671" s="31"/>
      <c r="O1671" s="31"/>
      <c r="P1671" s="31"/>
      <c r="Q1671" s="31"/>
      <c r="R1671" s="31"/>
      <c r="S1671" s="31"/>
      <c r="T1671" s="31"/>
      <c r="U1671" s="31"/>
      <c r="V1671" s="31"/>
    </row>
    <row r="1672" spans="2:22" s="27" customFormat="1">
      <c r="B1672" s="10"/>
      <c r="C1672" s="10">
        <v>14</v>
      </c>
      <c r="D1672" s="305"/>
      <c r="E1672" s="305"/>
      <c r="F1672" s="305"/>
      <c r="G1672" s="305"/>
      <c r="H1672" s="305"/>
      <c r="I1672" s="305"/>
      <c r="J1672" s="84"/>
      <c r="K1672" s="592"/>
      <c r="L1672" s="31"/>
      <c r="M1672" s="31"/>
      <c r="N1672" s="31"/>
      <c r="O1672" s="31"/>
      <c r="P1672" s="31"/>
      <c r="Q1672" s="31"/>
      <c r="R1672" s="31"/>
      <c r="S1672" s="31"/>
      <c r="T1672" s="31"/>
      <c r="U1672" s="31"/>
      <c r="V1672" s="31"/>
    </row>
    <row r="1673" spans="2:22" s="27" customFormat="1">
      <c r="B1673" s="10"/>
      <c r="C1673" s="10">
        <v>15</v>
      </c>
      <c r="D1673" s="305"/>
      <c r="E1673" s="305"/>
      <c r="F1673" s="305"/>
      <c r="G1673" s="305"/>
      <c r="H1673" s="305"/>
      <c r="I1673" s="305"/>
      <c r="J1673" s="76"/>
      <c r="K1673" s="593"/>
      <c r="L1673" s="31"/>
      <c r="M1673" s="31"/>
      <c r="N1673" s="31"/>
      <c r="O1673" s="31"/>
      <c r="P1673" s="31"/>
      <c r="Q1673" s="31"/>
      <c r="R1673" s="31"/>
      <c r="S1673" s="31"/>
      <c r="T1673" s="31"/>
      <c r="U1673" s="31"/>
      <c r="V1673" s="31"/>
    </row>
    <row r="1674" spans="2:22" s="27" customFormat="1">
      <c r="B1674" s="10"/>
      <c r="C1674" s="10">
        <v>16</v>
      </c>
      <c r="D1674" s="305"/>
      <c r="E1674" s="305"/>
      <c r="F1674" s="305"/>
      <c r="G1674" s="305"/>
      <c r="H1674" s="305"/>
      <c r="I1674" s="305"/>
      <c r="J1674" s="76"/>
      <c r="K1674" s="592"/>
      <c r="L1674" s="31"/>
      <c r="M1674" s="31"/>
      <c r="N1674" s="31"/>
      <c r="O1674" s="31"/>
      <c r="P1674" s="31"/>
      <c r="Q1674" s="31"/>
      <c r="R1674" s="31"/>
      <c r="S1674" s="31"/>
      <c r="T1674" s="31"/>
      <c r="U1674" s="31"/>
      <c r="V1674" s="31"/>
    </row>
    <row r="1675" spans="2:22" s="27" customFormat="1">
      <c r="B1675" s="10"/>
      <c r="C1675" s="10">
        <v>17</v>
      </c>
      <c r="D1675" s="305"/>
      <c r="E1675" s="305"/>
      <c r="F1675" s="305"/>
      <c r="G1675" s="305"/>
      <c r="H1675" s="305"/>
      <c r="I1675" s="305"/>
      <c r="J1675" s="84"/>
      <c r="K1675" s="592"/>
      <c r="L1675" s="31"/>
      <c r="M1675" s="31"/>
      <c r="N1675" s="31"/>
      <c r="O1675" s="31"/>
      <c r="P1675" s="31"/>
      <c r="Q1675" s="31"/>
      <c r="R1675" s="31"/>
      <c r="S1675" s="31"/>
      <c r="T1675" s="31"/>
      <c r="U1675" s="31"/>
      <c r="V1675" s="31"/>
    </row>
    <row r="1676" spans="2:22" s="27" customFormat="1">
      <c r="B1676" s="10"/>
      <c r="C1676" s="10">
        <v>18</v>
      </c>
      <c r="D1676" s="305"/>
      <c r="E1676" s="305"/>
      <c r="F1676" s="305"/>
      <c r="G1676" s="305"/>
      <c r="H1676" s="305"/>
      <c r="I1676" s="305"/>
      <c r="J1676" s="84"/>
      <c r="K1676" s="592"/>
      <c r="L1676" s="31"/>
      <c r="M1676" s="31"/>
      <c r="N1676" s="31"/>
      <c r="O1676" s="31"/>
      <c r="P1676" s="31"/>
      <c r="Q1676" s="31"/>
      <c r="R1676" s="31"/>
      <c r="S1676" s="31"/>
      <c r="T1676" s="31"/>
      <c r="U1676" s="31"/>
      <c r="V1676" s="31"/>
    </row>
    <row r="1677" spans="2:22" s="27" customFormat="1">
      <c r="B1677" s="10"/>
      <c r="C1677" s="10">
        <v>19</v>
      </c>
      <c r="D1677" s="305"/>
      <c r="E1677" s="305"/>
      <c r="F1677" s="305"/>
      <c r="G1677" s="305"/>
      <c r="H1677" s="305"/>
      <c r="I1677" s="305"/>
      <c r="J1677" s="76"/>
      <c r="K1677" s="593"/>
      <c r="L1677" s="31"/>
      <c r="M1677" s="31"/>
      <c r="N1677" s="31"/>
      <c r="O1677" s="31"/>
      <c r="P1677" s="31"/>
      <c r="Q1677" s="31"/>
      <c r="R1677" s="31"/>
      <c r="S1677" s="31"/>
      <c r="T1677" s="31"/>
      <c r="U1677" s="31"/>
      <c r="V1677" s="31"/>
    </row>
    <row r="1678" spans="2:22" s="27" customFormat="1">
      <c r="B1678" s="10"/>
      <c r="C1678" s="10">
        <v>20</v>
      </c>
      <c r="D1678" s="305"/>
      <c r="E1678" s="305"/>
      <c r="F1678" s="305"/>
      <c r="G1678" s="305"/>
      <c r="H1678" s="305"/>
      <c r="I1678" s="305"/>
      <c r="J1678" s="76"/>
      <c r="K1678" s="592"/>
      <c r="L1678" s="31"/>
      <c r="M1678" s="31"/>
      <c r="N1678" s="31"/>
      <c r="O1678" s="31"/>
      <c r="P1678" s="31"/>
      <c r="Q1678" s="31"/>
      <c r="R1678" s="31"/>
      <c r="S1678" s="31"/>
      <c r="T1678" s="31"/>
      <c r="U1678" s="31"/>
      <c r="V1678" s="31"/>
    </row>
    <row r="1679" spans="2:22" s="27" customFormat="1">
      <c r="B1679" s="10"/>
      <c r="C1679" s="10">
        <v>21</v>
      </c>
      <c r="D1679" s="305"/>
      <c r="E1679" s="305"/>
      <c r="F1679" s="305"/>
      <c r="G1679" s="305"/>
      <c r="H1679" s="305"/>
      <c r="I1679" s="305"/>
      <c r="J1679" s="84"/>
      <c r="K1679" s="592"/>
      <c r="L1679" s="31"/>
      <c r="M1679" s="31"/>
      <c r="N1679" s="31"/>
      <c r="O1679" s="31"/>
      <c r="P1679" s="31"/>
      <c r="Q1679" s="31"/>
      <c r="R1679" s="31"/>
      <c r="S1679" s="31"/>
      <c r="T1679" s="31"/>
      <c r="U1679" s="31"/>
      <c r="V1679" s="31"/>
    </row>
    <row r="1680" spans="2:22" s="27" customFormat="1">
      <c r="B1680" s="10"/>
      <c r="C1680" s="10">
        <v>22</v>
      </c>
      <c r="D1680" s="305"/>
      <c r="E1680" s="305"/>
      <c r="F1680" s="305"/>
      <c r="G1680" s="305"/>
      <c r="H1680" s="305"/>
      <c r="I1680" s="305"/>
      <c r="J1680" s="594"/>
      <c r="K1680" s="592"/>
      <c r="L1680" s="31"/>
      <c r="M1680" s="31"/>
      <c r="N1680" s="31"/>
      <c r="O1680" s="31"/>
      <c r="P1680" s="31"/>
      <c r="Q1680" s="31"/>
      <c r="R1680" s="31"/>
      <c r="S1680" s="31"/>
      <c r="T1680" s="31"/>
      <c r="U1680" s="31"/>
      <c r="V1680" s="31"/>
    </row>
    <row r="1681" spans="2:34" s="27" customFormat="1">
      <c r="B1681" s="10">
        <v>77</v>
      </c>
      <c r="C1681" s="10">
        <v>1</v>
      </c>
      <c r="D1681" s="305"/>
      <c r="E1681" s="305"/>
      <c r="F1681" s="305"/>
      <c r="G1681" s="10"/>
      <c r="H1681" s="305"/>
      <c r="I1681" s="305"/>
      <c r="J1681" s="76"/>
      <c r="K1681" s="588"/>
      <c r="L1681" s="31"/>
      <c r="M1681" s="31"/>
      <c r="N1681" s="31"/>
      <c r="O1681" s="31"/>
      <c r="P1681" s="31"/>
      <c r="Q1681" s="31"/>
      <c r="R1681" s="31"/>
      <c r="S1681" s="31"/>
      <c r="T1681" s="31"/>
      <c r="U1681" s="31"/>
      <c r="V1681" s="31"/>
    </row>
    <row r="1682" spans="2:34" s="27" customFormat="1">
      <c r="B1682" s="10"/>
      <c r="C1682" s="10">
        <v>2</v>
      </c>
      <c r="D1682" s="305"/>
      <c r="E1682" s="305"/>
      <c r="F1682" s="305"/>
      <c r="G1682" s="10"/>
      <c r="H1682" s="305"/>
      <c r="I1682" s="305"/>
      <c r="J1682" s="76"/>
      <c r="K1682" s="588"/>
      <c r="L1682" s="31"/>
      <c r="M1682" s="31"/>
      <c r="N1682" s="31"/>
      <c r="O1682" s="31"/>
      <c r="P1682" s="31"/>
      <c r="Q1682" s="31"/>
      <c r="R1682" s="31"/>
      <c r="S1682" s="31"/>
      <c r="T1682" s="31"/>
      <c r="U1682" s="31"/>
      <c r="V1682" s="31"/>
    </row>
    <row r="1683" spans="2:34" s="27" customFormat="1">
      <c r="B1683" s="10"/>
      <c r="C1683" s="10">
        <v>3</v>
      </c>
      <c r="D1683" s="305"/>
      <c r="E1683" s="305"/>
      <c r="F1683" s="305"/>
      <c r="G1683" s="10"/>
      <c r="H1683" s="305"/>
      <c r="I1683" s="305"/>
      <c r="J1683" s="76"/>
      <c r="K1683" s="588"/>
      <c r="L1683" s="31"/>
      <c r="M1683" s="31"/>
      <c r="N1683" s="31"/>
      <c r="O1683" s="31"/>
      <c r="P1683" s="31"/>
      <c r="Q1683" s="31"/>
      <c r="R1683" s="31"/>
      <c r="S1683" s="31"/>
      <c r="T1683" s="31"/>
      <c r="U1683" s="31"/>
      <c r="V1683" s="31"/>
    </row>
    <row r="1684" spans="2:34">
      <c r="B1684" s="10"/>
      <c r="C1684" s="10">
        <v>4</v>
      </c>
      <c r="D1684" s="305"/>
      <c r="E1684" s="305"/>
      <c r="F1684" s="305"/>
      <c r="G1684" s="10"/>
      <c r="H1684" s="305"/>
      <c r="J1684" s="76"/>
      <c r="K1684" s="169"/>
      <c r="L1684" s="305"/>
      <c r="M1684" s="305"/>
      <c r="N1684" s="305"/>
      <c r="W1684" s="306"/>
      <c r="X1684" s="306"/>
      <c r="Y1684" s="306"/>
      <c r="Z1684" s="306"/>
      <c r="AA1684" s="306"/>
      <c r="AB1684" s="306"/>
      <c r="AC1684" s="306"/>
      <c r="AD1684" s="306"/>
      <c r="AE1684" s="306"/>
      <c r="AF1684" s="306"/>
      <c r="AG1684" s="306"/>
      <c r="AH1684" s="306"/>
    </row>
    <row r="1685" spans="2:34" s="27" customFormat="1">
      <c r="B1685" s="10"/>
      <c r="C1685" s="10">
        <v>5</v>
      </c>
      <c r="D1685" s="305"/>
      <c r="E1685" s="305"/>
      <c r="F1685" s="305"/>
      <c r="G1685" s="10"/>
      <c r="H1685" s="305"/>
      <c r="I1685" s="305"/>
      <c r="J1685" s="84"/>
      <c r="K1685" s="592"/>
      <c r="L1685" s="31"/>
      <c r="M1685" s="31"/>
      <c r="N1685" s="31"/>
      <c r="O1685" s="31"/>
      <c r="P1685" s="31"/>
      <c r="Q1685" s="31"/>
      <c r="R1685" s="31"/>
      <c r="S1685" s="31"/>
      <c r="T1685" s="31"/>
      <c r="U1685" s="31"/>
      <c r="V1685" s="31"/>
    </row>
    <row r="1686" spans="2:34" s="27" customFormat="1">
      <c r="B1686" s="10"/>
      <c r="C1686" s="10">
        <v>6</v>
      </c>
      <c r="D1686" s="305"/>
      <c r="E1686" s="305"/>
      <c r="F1686" s="305"/>
      <c r="G1686" s="10"/>
      <c r="H1686" s="305"/>
      <c r="I1686" s="305"/>
      <c r="J1686" s="84"/>
      <c r="K1686" s="592"/>
      <c r="L1686" s="31"/>
      <c r="M1686" s="31"/>
      <c r="N1686" s="31"/>
      <c r="O1686" s="31"/>
      <c r="P1686" s="31"/>
      <c r="Q1686" s="31"/>
      <c r="R1686" s="31"/>
      <c r="S1686" s="31"/>
      <c r="T1686" s="31"/>
      <c r="U1686" s="31"/>
      <c r="V1686" s="31"/>
    </row>
    <row r="1687" spans="2:34" s="27" customFormat="1">
      <c r="B1687" s="10"/>
      <c r="C1687" s="10">
        <v>7</v>
      </c>
      <c r="D1687" s="305"/>
      <c r="E1687" s="305"/>
      <c r="F1687" s="305"/>
      <c r="G1687" s="10"/>
      <c r="H1687" s="305"/>
      <c r="I1687" s="305"/>
      <c r="J1687" s="76"/>
      <c r="K1687" s="593"/>
      <c r="L1687" s="31"/>
      <c r="M1687" s="31"/>
      <c r="N1687" s="31"/>
      <c r="O1687" s="31"/>
      <c r="P1687" s="31"/>
      <c r="Q1687" s="31"/>
      <c r="R1687" s="31"/>
      <c r="S1687" s="31"/>
      <c r="T1687" s="31"/>
      <c r="U1687" s="31"/>
      <c r="V1687" s="31"/>
    </row>
    <row r="1688" spans="2:34" s="27" customFormat="1">
      <c r="B1688" s="10"/>
      <c r="C1688" s="10">
        <v>8</v>
      </c>
      <c r="D1688" s="305"/>
      <c r="E1688" s="305"/>
      <c r="F1688" s="305"/>
      <c r="G1688" s="10"/>
      <c r="H1688" s="305"/>
      <c r="I1688" s="305"/>
      <c r="J1688" s="76"/>
      <c r="K1688" s="592"/>
      <c r="L1688" s="31"/>
      <c r="M1688" s="31"/>
      <c r="N1688" s="31"/>
      <c r="O1688" s="31"/>
      <c r="P1688" s="31"/>
      <c r="Q1688" s="31"/>
      <c r="R1688" s="31"/>
      <c r="S1688" s="31"/>
      <c r="T1688" s="31"/>
      <c r="U1688" s="31"/>
      <c r="V1688" s="31"/>
    </row>
    <row r="1689" spans="2:34" s="27" customFormat="1">
      <c r="B1689" s="10"/>
      <c r="C1689" s="10">
        <v>9</v>
      </c>
      <c r="D1689" s="305"/>
      <c r="E1689" s="305"/>
      <c r="F1689" s="305"/>
      <c r="G1689" s="10"/>
      <c r="H1689" s="305"/>
      <c r="I1689" s="305"/>
      <c r="J1689" s="84"/>
      <c r="K1689" s="592"/>
      <c r="L1689" s="31"/>
      <c r="M1689" s="31"/>
      <c r="N1689" s="31"/>
      <c r="O1689" s="31"/>
      <c r="P1689" s="31"/>
      <c r="Q1689" s="31"/>
      <c r="R1689" s="31"/>
      <c r="S1689" s="31"/>
      <c r="T1689" s="31"/>
      <c r="U1689" s="31"/>
      <c r="V1689" s="31"/>
    </row>
    <row r="1690" spans="2:34" s="27" customFormat="1">
      <c r="B1690" s="10"/>
      <c r="C1690" s="10">
        <v>10</v>
      </c>
      <c r="D1690" s="305"/>
      <c r="E1690" s="305"/>
      <c r="F1690" s="305"/>
      <c r="G1690" s="10"/>
      <c r="H1690" s="305"/>
      <c r="I1690" s="305"/>
      <c r="J1690" s="84"/>
      <c r="K1690" s="592"/>
      <c r="L1690" s="31"/>
      <c r="M1690" s="31"/>
      <c r="N1690" s="31"/>
      <c r="O1690" s="31"/>
      <c r="P1690" s="31"/>
      <c r="Q1690" s="31"/>
      <c r="R1690" s="31"/>
      <c r="S1690" s="31"/>
      <c r="T1690" s="31"/>
      <c r="U1690" s="31"/>
      <c r="V1690" s="31"/>
    </row>
    <row r="1691" spans="2:34" s="27" customFormat="1">
      <c r="B1691" s="10"/>
      <c r="C1691" s="10">
        <v>11</v>
      </c>
      <c r="D1691" s="305"/>
      <c r="E1691" s="305"/>
      <c r="F1691" s="305"/>
      <c r="G1691" s="10"/>
      <c r="H1691" s="305"/>
      <c r="I1691" s="305"/>
      <c r="J1691" s="76"/>
      <c r="K1691" s="593"/>
      <c r="L1691" s="31"/>
      <c r="M1691" s="31"/>
      <c r="N1691" s="31"/>
      <c r="O1691" s="31"/>
      <c r="P1691" s="31"/>
      <c r="Q1691" s="31"/>
      <c r="R1691" s="31"/>
      <c r="S1691" s="31"/>
      <c r="T1691" s="31"/>
      <c r="U1691" s="31"/>
      <c r="V1691" s="31"/>
    </row>
    <row r="1692" spans="2:34" s="27" customFormat="1">
      <c r="B1692" s="10"/>
      <c r="C1692" s="10">
        <v>12</v>
      </c>
      <c r="D1692" s="305"/>
      <c r="E1692" s="305"/>
      <c r="F1692" s="305"/>
      <c r="G1692" s="10"/>
      <c r="H1692" s="305"/>
      <c r="I1692" s="305"/>
      <c r="J1692" s="76"/>
      <c r="K1692" s="592"/>
      <c r="L1692" s="31"/>
      <c r="M1692" s="31"/>
      <c r="N1692" s="31"/>
      <c r="O1692" s="31"/>
      <c r="P1692" s="31"/>
      <c r="Q1692" s="31"/>
      <c r="R1692" s="31"/>
      <c r="S1692" s="31"/>
      <c r="T1692" s="31"/>
      <c r="U1692" s="31"/>
      <c r="V1692" s="31"/>
    </row>
    <row r="1693" spans="2:34" s="27" customFormat="1">
      <c r="B1693" s="10"/>
      <c r="C1693" s="10">
        <v>13</v>
      </c>
      <c r="D1693" s="305"/>
      <c r="E1693" s="305"/>
      <c r="F1693" s="305"/>
      <c r="G1693" s="10"/>
      <c r="H1693" s="305"/>
      <c r="I1693" s="305"/>
      <c r="J1693" s="84"/>
      <c r="K1693" s="592"/>
      <c r="L1693" s="31"/>
      <c r="M1693" s="31"/>
      <c r="N1693" s="31"/>
      <c r="O1693" s="31"/>
      <c r="P1693" s="31"/>
      <c r="Q1693" s="31"/>
      <c r="R1693" s="31"/>
      <c r="S1693" s="31"/>
      <c r="T1693" s="31"/>
      <c r="U1693" s="31"/>
      <c r="V1693" s="31"/>
    </row>
    <row r="1694" spans="2:34" s="27" customFormat="1">
      <c r="B1694" s="10"/>
      <c r="C1694" s="10">
        <v>14</v>
      </c>
      <c r="D1694" s="305"/>
      <c r="E1694" s="305"/>
      <c r="F1694" s="305"/>
      <c r="G1694" s="10"/>
      <c r="H1694" s="305"/>
      <c r="I1694" s="305"/>
      <c r="J1694" s="84"/>
      <c r="K1694" s="592"/>
      <c r="L1694" s="31"/>
      <c r="M1694" s="31"/>
      <c r="N1694" s="31"/>
      <c r="O1694" s="31"/>
      <c r="P1694" s="31"/>
      <c r="Q1694" s="31"/>
      <c r="R1694" s="31"/>
      <c r="S1694" s="31"/>
      <c r="T1694" s="31"/>
      <c r="U1694" s="31"/>
      <c r="V1694" s="31"/>
    </row>
    <row r="1695" spans="2:34" s="27" customFormat="1">
      <c r="B1695" s="10"/>
      <c r="C1695" s="10">
        <v>15</v>
      </c>
      <c r="D1695" s="305"/>
      <c r="E1695" s="305"/>
      <c r="F1695" s="305"/>
      <c r="G1695" s="10"/>
      <c r="H1695" s="305"/>
      <c r="I1695" s="305"/>
      <c r="J1695" s="76"/>
      <c r="K1695" s="593"/>
      <c r="L1695" s="31"/>
      <c r="M1695" s="31"/>
      <c r="N1695" s="31"/>
      <c r="O1695" s="31"/>
      <c r="P1695" s="31"/>
      <c r="Q1695" s="31"/>
      <c r="R1695" s="31"/>
      <c r="S1695" s="31"/>
      <c r="T1695" s="31"/>
      <c r="U1695" s="31"/>
      <c r="V1695" s="31"/>
    </row>
    <row r="1696" spans="2:34" s="27" customFormat="1">
      <c r="B1696" s="10"/>
      <c r="C1696" s="10">
        <v>16</v>
      </c>
      <c r="D1696" s="305"/>
      <c r="E1696" s="305"/>
      <c r="F1696" s="305"/>
      <c r="G1696" s="10"/>
      <c r="H1696" s="305"/>
      <c r="I1696" s="305"/>
      <c r="J1696" s="76"/>
      <c r="K1696" s="592"/>
      <c r="L1696" s="31"/>
      <c r="M1696" s="31"/>
      <c r="N1696" s="31"/>
      <c r="O1696" s="31"/>
      <c r="P1696" s="31"/>
      <c r="Q1696" s="31"/>
      <c r="R1696" s="31"/>
      <c r="S1696" s="31"/>
      <c r="T1696" s="31"/>
      <c r="U1696" s="31"/>
      <c r="V1696" s="31"/>
    </row>
    <row r="1697" spans="2:34" s="27" customFormat="1">
      <c r="B1697" s="10"/>
      <c r="C1697" s="10">
        <v>17</v>
      </c>
      <c r="D1697" s="305"/>
      <c r="E1697" s="305"/>
      <c r="F1697" s="305"/>
      <c r="G1697" s="10"/>
      <c r="H1697" s="305"/>
      <c r="I1697" s="305"/>
      <c r="J1697" s="84"/>
      <c r="K1697" s="592"/>
      <c r="L1697" s="31"/>
      <c r="M1697" s="31"/>
      <c r="N1697" s="31"/>
      <c r="O1697" s="31"/>
      <c r="P1697" s="31"/>
      <c r="Q1697" s="31"/>
      <c r="R1697" s="31"/>
      <c r="S1697" s="31"/>
      <c r="T1697" s="31"/>
      <c r="U1697" s="31"/>
      <c r="V1697" s="31"/>
    </row>
    <row r="1698" spans="2:34" s="27" customFormat="1">
      <c r="B1698" s="10"/>
      <c r="C1698" s="10">
        <v>18</v>
      </c>
      <c r="D1698" s="305"/>
      <c r="E1698" s="305"/>
      <c r="F1698" s="305"/>
      <c r="G1698" s="10"/>
      <c r="H1698" s="305"/>
      <c r="I1698" s="305"/>
      <c r="J1698" s="84"/>
      <c r="K1698" s="592"/>
      <c r="L1698" s="31"/>
      <c r="M1698" s="31"/>
      <c r="N1698" s="31"/>
      <c r="O1698" s="31"/>
      <c r="P1698" s="31"/>
      <c r="Q1698" s="31"/>
      <c r="R1698" s="31"/>
      <c r="S1698" s="31"/>
      <c r="T1698" s="31"/>
      <c r="U1698" s="31"/>
      <c r="V1698" s="31"/>
    </row>
    <row r="1699" spans="2:34" s="27" customFormat="1">
      <c r="B1699" s="10"/>
      <c r="C1699" s="10">
        <v>19</v>
      </c>
      <c r="D1699" s="305"/>
      <c r="E1699" s="305"/>
      <c r="F1699" s="305"/>
      <c r="G1699" s="10"/>
      <c r="H1699" s="305"/>
      <c r="I1699" s="305"/>
      <c r="J1699" s="76"/>
      <c r="K1699" s="593"/>
      <c r="L1699" s="31"/>
      <c r="M1699" s="31"/>
      <c r="N1699" s="31"/>
      <c r="O1699" s="31"/>
      <c r="P1699" s="31"/>
      <c r="Q1699" s="31"/>
      <c r="R1699" s="31"/>
      <c r="S1699" s="31"/>
      <c r="T1699" s="31"/>
      <c r="U1699" s="31"/>
      <c r="V1699" s="31"/>
    </row>
    <row r="1700" spans="2:34" s="27" customFormat="1">
      <c r="B1700" s="10"/>
      <c r="C1700" s="10">
        <v>20</v>
      </c>
      <c r="D1700" s="305"/>
      <c r="E1700" s="305"/>
      <c r="F1700" s="305"/>
      <c r="G1700" s="10"/>
      <c r="H1700" s="305"/>
      <c r="I1700" s="305"/>
      <c r="J1700" s="76"/>
      <c r="K1700" s="592"/>
      <c r="L1700" s="31"/>
      <c r="M1700" s="31"/>
      <c r="N1700" s="31"/>
      <c r="O1700" s="31"/>
      <c r="P1700" s="31"/>
      <c r="Q1700" s="31"/>
      <c r="R1700" s="31"/>
      <c r="S1700" s="31"/>
      <c r="T1700" s="31"/>
      <c r="U1700" s="31"/>
      <c r="V1700" s="31"/>
    </row>
    <row r="1701" spans="2:34" s="27" customFormat="1">
      <c r="B1701" s="10"/>
      <c r="C1701" s="10">
        <v>21</v>
      </c>
      <c r="D1701" s="305"/>
      <c r="E1701" s="305"/>
      <c r="F1701" s="305"/>
      <c r="G1701" s="10"/>
      <c r="H1701" s="305"/>
      <c r="I1701" s="305"/>
      <c r="J1701" s="84"/>
      <c r="K1701" s="592"/>
      <c r="L1701" s="31"/>
      <c r="M1701" s="31"/>
      <c r="N1701" s="31"/>
      <c r="O1701" s="31"/>
      <c r="P1701" s="31"/>
      <c r="Q1701" s="31"/>
      <c r="R1701" s="31"/>
      <c r="S1701" s="31"/>
      <c r="T1701" s="31"/>
      <c r="U1701" s="31"/>
      <c r="V1701" s="31"/>
    </row>
    <row r="1702" spans="2:34" s="27" customFormat="1">
      <c r="B1702" s="10"/>
      <c r="C1702" s="10">
        <v>22</v>
      </c>
      <c r="D1702" s="305"/>
      <c r="E1702" s="305"/>
      <c r="F1702" s="305"/>
      <c r="G1702" s="10"/>
      <c r="H1702" s="305"/>
      <c r="I1702" s="305"/>
      <c r="J1702" s="594"/>
      <c r="K1702" s="592"/>
      <c r="L1702" s="31"/>
      <c r="M1702" s="31"/>
      <c r="N1702" s="31"/>
      <c r="O1702" s="31"/>
      <c r="P1702" s="31"/>
      <c r="Q1702" s="31"/>
      <c r="R1702" s="31"/>
      <c r="S1702" s="31"/>
      <c r="T1702" s="31"/>
      <c r="U1702" s="31"/>
      <c r="V1702" s="31"/>
    </row>
    <row r="1703" spans="2:34" s="27" customFormat="1">
      <c r="B1703" s="10">
        <v>78</v>
      </c>
      <c r="C1703" s="10">
        <v>1</v>
      </c>
      <c r="D1703" s="305"/>
      <c r="E1703" s="305"/>
      <c r="F1703" s="305"/>
      <c r="G1703" s="10"/>
      <c r="H1703" s="305"/>
      <c r="I1703" s="305"/>
      <c r="J1703" s="76"/>
      <c r="K1703" s="588"/>
      <c r="L1703" s="31"/>
      <c r="M1703" s="31"/>
      <c r="N1703" s="31"/>
      <c r="O1703" s="31"/>
      <c r="P1703" s="31"/>
      <c r="Q1703" s="31"/>
      <c r="R1703" s="31"/>
      <c r="S1703" s="31"/>
      <c r="T1703" s="31"/>
      <c r="U1703" s="31"/>
      <c r="V1703" s="31"/>
    </row>
    <row r="1704" spans="2:34" s="27" customFormat="1">
      <c r="B1704" s="10"/>
      <c r="C1704" s="10">
        <v>2</v>
      </c>
      <c r="D1704" s="305"/>
      <c r="E1704" s="305"/>
      <c r="F1704" s="305"/>
      <c r="G1704" s="10"/>
      <c r="H1704" s="305"/>
      <c r="I1704" s="305"/>
      <c r="J1704" s="76"/>
      <c r="K1704" s="588"/>
      <c r="L1704" s="31"/>
      <c r="M1704" s="31"/>
      <c r="N1704" s="31"/>
      <c r="O1704" s="31"/>
      <c r="P1704" s="31"/>
      <c r="Q1704" s="31"/>
      <c r="R1704" s="31"/>
      <c r="S1704" s="31"/>
      <c r="T1704" s="31"/>
      <c r="U1704" s="31"/>
      <c r="V1704" s="31"/>
    </row>
    <row r="1705" spans="2:34" s="27" customFormat="1">
      <c r="B1705" s="10"/>
      <c r="C1705" s="10">
        <v>3</v>
      </c>
      <c r="D1705" s="305"/>
      <c r="E1705" s="305"/>
      <c r="F1705" s="305"/>
      <c r="G1705" s="10"/>
      <c r="H1705" s="305"/>
      <c r="I1705" s="305"/>
      <c r="J1705" s="76"/>
      <c r="K1705" s="588"/>
      <c r="L1705" s="31"/>
      <c r="M1705" s="31"/>
      <c r="N1705" s="31"/>
      <c r="O1705" s="31"/>
      <c r="P1705" s="31"/>
      <c r="Q1705" s="31"/>
      <c r="R1705" s="31"/>
      <c r="S1705" s="31"/>
      <c r="T1705" s="31"/>
      <c r="U1705" s="31"/>
      <c r="V1705" s="31"/>
    </row>
    <row r="1706" spans="2:34">
      <c r="B1706" s="10"/>
      <c r="C1706" s="10">
        <v>4</v>
      </c>
      <c r="D1706" s="305"/>
      <c r="E1706" s="305"/>
      <c r="F1706" s="305"/>
      <c r="G1706" s="10"/>
      <c r="H1706" s="305"/>
      <c r="J1706" s="76"/>
      <c r="K1706" s="169"/>
      <c r="L1706" s="305"/>
      <c r="M1706" s="305"/>
      <c r="N1706" s="305"/>
      <c r="W1706" s="306"/>
      <c r="X1706" s="306"/>
      <c r="Y1706" s="306"/>
      <c r="Z1706" s="306"/>
      <c r="AA1706" s="306"/>
      <c r="AB1706" s="306"/>
      <c r="AC1706" s="306"/>
      <c r="AD1706" s="306"/>
      <c r="AE1706" s="306"/>
      <c r="AF1706" s="306"/>
      <c r="AG1706" s="306"/>
      <c r="AH1706" s="306"/>
    </row>
    <row r="1707" spans="2:34" s="27" customFormat="1">
      <c r="B1707" s="10"/>
      <c r="C1707" s="10">
        <v>5</v>
      </c>
      <c r="D1707" s="305"/>
      <c r="E1707" s="305"/>
      <c r="F1707" s="305"/>
      <c r="G1707" s="10"/>
      <c r="H1707" s="305"/>
      <c r="I1707" s="305"/>
      <c r="J1707" s="84"/>
      <c r="K1707" s="592"/>
      <c r="L1707" s="31"/>
      <c r="M1707" s="31"/>
      <c r="N1707" s="31"/>
      <c r="O1707" s="31"/>
      <c r="P1707" s="31"/>
      <c r="Q1707" s="31"/>
      <c r="R1707" s="31"/>
      <c r="S1707" s="31"/>
      <c r="T1707" s="31"/>
      <c r="U1707" s="31"/>
      <c r="V1707" s="31"/>
    </row>
    <row r="1708" spans="2:34" s="27" customFormat="1">
      <c r="B1708" s="10"/>
      <c r="C1708" s="10">
        <v>6</v>
      </c>
      <c r="D1708" s="305"/>
      <c r="E1708" s="305"/>
      <c r="F1708" s="305"/>
      <c r="G1708" s="10"/>
      <c r="H1708" s="305"/>
      <c r="I1708" s="305"/>
      <c r="J1708" s="84"/>
      <c r="K1708" s="592"/>
      <c r="L1708" s="31"/>
      <c r="M1708" s="31"/>
      <c r="N1708" s="31"/>
      <c r="O1708" s="31"/>
      <c r="P1708" s="31"/>
      <c r="Q1708" s="31"/>
      <c r="R1708" s="31"/>
      <c r="S1708" s="31"/>
      <c r="T1708" s="31"/>
      <c r="U1708" s="31"/>
      <c r="V1708" s="31"/>
    </row>
    <row r="1709" spans="2:34" s="27" customFormat="1">
      <c r="B1709" s="10"/>
      <c r="C1709" s="10">
        <v>7</v>
      </c>
      <c r="D1709" s="305"/>
      <c r="E1709" s="305"/>
      <c r="F1709" s="305"/>
      <c r="G1709" s="10"/>
      <c r="H1709" s="305"/>
      <c r="I1709" s="305"/>
      <c r="J1709" s="76"/>
      <c r="K1709" s="593"/>
      <c r="L1709" s="31"/>
      <c r="M1709" s="31"/>
      <c r="N1709" s="31"/>
      <c r="O1709" s="31"/>
      <c r="P1709" s="31"/>
      <c r="Q1709" s="31"/>
      <c r="R1709" s="31"/>
      <c r="S1709" s="31"/>
      <c r="T1709" s="31"/>
      <c r="U1709" s="31"/>
      <c r="V1709" s="31"/>
    </row>
    <row r="1710" spans="2:34" s="27" customFormat="1">
      <c r="B1710" s="10"/>
      <c r="C1710" s="10">
        <v>8</v>
      </c>
      <c r="D1710" s="305"/>
      <c r="E1710" s="305"/>
      <c r="F1710" s="305"/>
      <c r="G1710" s="10"/>
      <c r="H1710" s="305"/>
      <c r="I1710" s="305"/>
      <c r="J1710" s="76"/>
      <c r="K1710" s="592"/>
      <c r="L1710" s="31"/>
      <c r="M1710" s="31"/>
      <c r="N1710" s="31"/>
      <c r="O1710" s="31"/>
      <c r="P1710" s="31"/>
      <c r="Q1710" s="31"/>
      <c r="R1710" s="31"/>
      <c r="S1710" s="31"/>
      <c r="T1710" s="31"/>
      <c r="U1710" s="31"/>
      <c r="V1710" s="31"/>
    </row>
    <row r="1711" spans="2:34" s="27" customFormat="1">
      <c r="B1711" s="10"/>
      <c r="C1711" s="10">
        <v>9</v>
      </c>
      <c r="D1711" s="305"/>
      <c r="E1711" s="305"/>
      <c r="F1711" s="305"/>
      <c r="G1711" s="10"/>
      <c r="H1711" s="305"/>
      <c r="I1711" s="305"/>
      <c r="J1711" s="84"/>
      <c r="K1711" s="592"/>
      <c r="L1711" s="31"/>
      <c r="M1711" s="31"/>
      <c r="N1711" s="31"/>
      <c r="O1711" s="31"/>
      <c r="P1711" s="31"/>
      <c r="Q1711" s="31"/>
      <c r="R1711" s="31"/>
      <c r="S1711" s="31"/>
      <c r="T1711" s="31"/>
      <c r="U1711" s="31"/>
      <c r="V1711" s="31"/>
    </row>
    <row r="1712" spans="2:34" s="27" customFormat="1">
      <c r="B1712" s="10"/>
      <c r="C1712" s="10">
        <v>10</v>
      </c>
      <c r="D1712" s="305"/>
      <c r="E1712" s="305"/>
      <c r="F1712" s="305"/>
      <c r="G1712" s="10"/>
      <c r="H1712" s="305"/>
      <c r="I1712" s="305"/>
      <c r="J1712" s="84"/>
      <c r="K1712" s="592"/>
      <c r="L1712" s="31"/>
      <c r="M1712" s="31"/>
      <c r="N1712" s="31"/>
      <c r="O1712" s="31"/>
      <c r="P1712" s="31"/>
      <c r="Q1712" s="31"/>
      <c r="R1712" s="31"/>
      <c r="S1712" s="31"/>
      <c r="T1712" s="31"/>
      <c r="U1712" s="31"/>
      <c r="V1712" s="31"/>
    </row>
    <row r="1713" spans="2:34" s="27" customFormat="1">
      <c r="B1713" s="10"/>
      <c r="C1713" s="10">
        <v>11</v>
      </c>
      <c r="D1713" s="305"/>
      <c r="E1713" s="305"/>
      <c r="F1713" s="305"/>
      <c r="G1713" s="10"/>
      <c r="H1713" s="305"/>
      <c r="I1713" s="305"/>
      <c r="J1713" s="76"/>
      <c r="K1713" s="593"/>
      <c r="L1713" s="31"/>
      <c r="M1713" s="31"/>
      <c r="N1713" s="31"/>
      <c r="O1713" s="31"/>
      <c r="P1713" s="31"/>
      <c r="Q1713" s="31"/>
      <c r="R1713" s="31"/>
      <c r="S1713" s="31"/>
      <c r="T1713" s="31"/>
      <c r="U1713" s="31"/>
      <c r="V1713" s="31"/>
    </row>
    <row r="1714" spans="2:34" s="27" customFormat="1">
      <c r="B1714" s="10"/>
      <c r="C1714" s="10">
        <v>12</v>
      </c>
      <c r="D1714" s="305"/>
      <c r="E1714" s="305"/>
      <c r="F1714" s="305"/>
      <c r="G1714" s="10"/>
      <c r="H1714" s="305"/>
      <c r="I1714" s="305"/>
      <c r="J1714" s="76"/>
      <c r="K1714" s="592"/>
      <c r="L1714" s="31"/>
      <c r="M1714" s="31"/>
      <c r="N1714" s="31"/>
      <c r="O1714" s="31"/>
      <c r="P1714" s="31"/>
      <c r="Q1714" s="31"/>
      <c r="R1714" s="31"/>
      <c r="S1714" s="31"/>
      <c r="T1714" s="31"/>
      <c r="U1714" s="31"/>
      <c r="V1714" s="31"/>
    </row>
    <row r="1715" spans="2:34" s="27" customFormat="1">
      <c r="B1715" s="10"/>
      <c r="C1715" s="10">
        <v>13</v>
      </c>
      <c r="D1715" s="305"/>
      <c r="E1715" s="305"/>
      <c r="F1715" s="305"/>
      <c r="G1715" s="10"/>
      <c r="H1715" s="305"/>
      <c r="I1715" s="305"/>
      <c r="J1715" s="84"/>
      <c r="K1715" s="592"/>
      <c r="L1715" s="31"/>
      <c r="M1715" s="31"/>
      <c r="N1715" s="31"/>
      <c r="O1715" s="31"/>
      <c r="P1715" s="31"/>
      <c r="Q1715" s="31"/>
      <c r="R1715" s="31"/>
      <c r="S1715" s="31"/>
      <c r="T1715" s="31"/>
      <c r="U1715" s="31"/>
      <c r="V1715" s="31"/>
    </row>
    <row r="1716" spans="2:34" s="27" customFormat="1">
      <c r="B1716" s="10"/>
      <c r="C1716" s="10">
        <v>14</v>
      </c>
      <c r="D1716" s="305"/>
      <c r="E1716" s="305"/>
      <c r="F1716" s="305"/>
      <c r="G1716" s="10"/>
      <c r="H1716" s="305"/>
      <c r="I1716" s="305"/>
      <c r="J1716" s="84"/>
      <c r="K1716" s="592"/>
      <c r="L1716" s="31"/>
      <c r="M1716" s="31"/>
      <c r="N1716" s="31"/>
      <c r="O1716" s="31"/>
      <c r="P1716" s="31"/>
      <c r="Q1716" s="31"/>
      <c r="R1716" s="31"/>
      <c r="S1716" s="31"/>
      <c r="T1716" s="31"/>
      <c r="U1716" s="31"/>
      <c r="V1716" s="31"/>
    </row>
    <row r="1717" spans="2:34" s="27" customFormat="1">
      <c r="B1717" s="10"/>
      <c r="C1717" s="10">
        <v>15</v>
      </c>
      <c r="D1717" s="305"/>
      <c r="E1717" s="305"/>
      <c r="F1717" s="305"/>
      <c r="G1717" s="10"/>
      <c r="H1717" s="305"/>
      <c r="I1717" s="305"/>
      <c r="J1717" s="76"/>
      <c r="K1717" s="593"/>
      <c r="L1717" s="31"/>
      <c r="M1717" s="31"/>
      <c r="N1717" s="31"/>
      <c r="O1717" s="31"/>
      <c r="P1717" s="31"/>
      <c r="Q1717" s="31"/>
      <c r="R1717" s="31"/>
      <c r="S1717" s="31"/>
      <c r="T1717" s="31"/>
      <c r="U1717" s="31"/>
      <c r="V1717" s="31"/>
    </row>
    <row r="1718" spans="2:34" s="27" customFormat="1">
      <c r="B1718" s="10"/>
      <c r="C1718" s="10">
        <v>16</v>
      </c>
      <c r="D1718" s="305"/>
      <c r="E1718" s="305"/>
      <c r="F1718" s="305"/>
      <c r="G1718" s="10"/>
      <c r="H1718" s="305"/>
      <c r="I1718" s="305"/>
      <c r="J1718" s="76"/>
      <c r="K1718" s="592"/>
      <c r="L1718" s="31"/>
      <c r="M1718" s="31"/>
      <c r="N1718" s="31"/>
      <c r="O1718" s="31"/>
      <c r="P1718" s="31"/>
      <c r="Q1718" s="31"/>
      <c r="R1718" s="31"/>
      <c r="S1718" s="31"/>
      <c r="T1718" s="31"/>
      <c r="U1718" s="31"/>
      <c r="V1718" s="31"/>
    </row>
    <row r="1719" spans="2:34" s="27" customFormat="1">
      <c r="B1719" s="10"/>
      <c r="C1719" s="10">
        <v>17</v>
      </c>
      <c r="D1719" s="305"/>
      <c r="E1719" s="305"/>
      <c r="F1719" s="305"/>
      <c r="G1719" s="10"/>
      <c r="H1719" s="305"/>
      <c r="I1719" s="305"/>
      <c r="J1719" s="84"/>
      <c r="K1719" s="592"/>
      <c r="L1719" s="31"/>
      <c r="M1719" s="31"/>
      <c r="N1719" s="31"/>
      <c r="O1719" s="31"/>
      <c r="P1719" s="31"/>
      <c r="Q1719" s="31"/>
      <c r="R1719" s="31"/>
      <c r="S1719" s="31"/>
      <c r="T1719" s="31"/>
      <c r="U1719" s="31"/>
      <c r="V1719" s="31"/>
    </row>
    <row r="1720" spans="2:34" s="27" customFormat="1">
      <c r="B1720" s="10"/>
      <c r="C1720" s="10">
        <v>18</v>
      </c>
      <c r="D1720" s="305"/>
      <c r="E1720" s="305"/>
      <c r="F1720" s="305"/>
      <c r="G1720" s="10"/>
      <c r="H1720" s="305"/>
      <c r="I1720" s="305"/>
      <c r="J1720" s="84"/>
      <c r="K1720" s="592"/>
      <c r="L1720" s="31"/>
      <c r="M1720" s="31"/>
      <c r="N1720" s="31"/>
      <c r="O1720" s="31"/>
      <c r="P1720" s="31"/>
      <c r="Q1720" s="31"/>
      <c r="R1720" s="31"/>
      <c r="S1720" s="31"/>
      <c r="T1720" s="31"/>
      <c r="U1720" s="31"/>
      <c r="V1720" s="31"/>
    </row>
    <row r="1721" spans="2:34" s="27" customFormat="1">
      <c r="B1721" s="10"/>
      <c r="C1721" s="10">
        <v>19</v>
      </c>
      <c r="D1721" s="305"/>
      <c r="E1721" s="305"/>
      <c r="F1721" s="305"/>
      <c r="G1721" s="10"/>
      <c r="H1721" s="305"/>
      <c r="I1721" s="305"/>
      <c r="J1721" s="76"/>
      <c r="K1721" s="593"/>
      <c r="L1721" s="31"/>
      <c r="M1721" s="31"/>
      <c r="N1721" s="31"/>
      <c r="O1721" s="31"/>
      <c r="P1721" s="31"/>
      <c r="Q1721" s="31"/>
      <c r="R1721" s="31"/>
      <c r="S1721" s="31"/>
      <c r="T1721" s="31"/>
      <c r="U1721" s="31"/>
      <c r="V1721" s="31"/>
    </row>
    <row r="1722" spans="2:34" s="27" customFormat="1">
      <c r="B1722" s="10"/>
      <c r="C1722" s="10">
        <v>20</v>
      </c>
      <c r="D1722" s="305"/>
      <c r="E1722" s="305"/>
      <c r="F1722" s="305"/>
      <c r="G1722" s="10"/>
      <c r="H1722" s="305"/>
      <c r="I1722" s="305"/>
      <c r="J1722" s="76"/>
      <c r="K1722" s="592"/>
      <c r="L1722" s="31"/>
      <c r="M1722" s="31"/>
      <c r="N1722" s="31"/>
      <c r="O1722" s="31"/>
      <c r="P1722" s="31"/>
      <c r="Q1722" s="31"/>
      <c r="R1722" s="31"/>
      <c r="S1722" s="31"/>
      <c r="T1722" s="31"/>
      <c r="U1722" s="31"/>
      <c r="V1722" s="31"/>
    </row>
    <row r="1723" spans="2:34" s="27" customFormat="1">
      <c r="B1723" s="10"/>
      <c r="C1723" s="10">
        <v>21</v>
      </c>
      <c r="D1723" s="305"/>
      <c r="E1723" s="305"/>
      <c r="F1723" s="305"/>
      <c r="G1723" s="10"/>
      <c r="H1723" s="305"/>
      <c r="I1723" s="305"/>
      <c r="J1723" s="84"/>
      <c r="K1723" s="592"/>
      <c r="L1723" s="31"/>
      <c r="M1723" s="31"/>
      <c r="N1723" s="31"/>
      <c r="O1723" s="31"/>
      <c r="P1723" s="31"/>
      <c r="Q1723" s="31"/>
      <c r="R1723" s="31"/>
      <c r="S1723" s="31"/>
      <c r="T1723" s="31"/>
      <c r="U1723" s="31"/>
      <c r="V1723" s="31"/>
    </row>
    <row r="1724" spans="2:34" s="27" customFormat="1">
      <c r="B1724" s="10"/>
      <c r="C1724" s="10">
        <v>22</v>
      </c>
      <c r="D1724" s="305"/>
      <c r="E1724" s="305"/>
      <c r="F1724" s="305"/>
      <c r="G1724" s="10"/>
      <c r="H1724" s="305"/>
      <c r="I1724" s="305"/>
      <c r="J1724" s="594"/>
      <c r="K1724" s="592"/>
      <c r="L1724" s="31"/>
      <c r="M1724" s="31"/>
      <c r="N1724" s="31"/>
      <c r="O1724" s="31"/>
      <c r="P1724" s="31"/>
      <c r="Q1724" s="31"/>
      <c r="R1724" s="31"/>
      <c r="S1724" s="31"/>
      <c r="T1724" s="31"/>
      <c r="U1724" s="31"/>
      <c r="V1724" s="31"/>
    </row>
    <row r="1725" spans="2:34" s="27" customFormat="1">
      <c r="B1725" s="10">
        <v>79</v>
      </c>
      <c r="C1725" s="10">
        <v>1</v>
      </c>
      <c r="D1725" s="305"/>
      <c r="E1725" s="305"/>
      <c r="F1725" s="305"/>
      <c r="G1725" s="10"/>
      <c r="H1725" s="10"/>
      <c r="I1725" s="10"/>
      <c r="J1725" s="76"/>
      <c r="K1725" s="588"/>
      <c r="L1725" s="31"/>
      <c r="M1725" s="31"/>
      <c r="N1725" s="31"/>
      <c r="O1725" s="31"/>
      <c r="P1725" s="31"/>
      <c r="Q1725" s="31"/>
      <c r="R1725" s="31"/>
      <c r="S1725" s="31"/>
      <c r="T1725" s="31"/>
      <c r="U1725" s="31"/>
      <c r="V1725" s="31"/>
    </row>
    <row r="1726" spans="2:34" s="27" customFormat="1">
      <c r="B1726" s="10"/>
      <c r="C1726" s="10">
        <v>2</v>
      </c>
      <c r="D1726" s="305"/>
      <c r="E1726" s="305"/>
      <c r="F1726" s="305"/>
      <c r="G1726" s="10"/>
      <c r="H1726" s="10"/>
      <c r="I1726" s="10"/>
      <c r="J1726" s="76"/>
      <c r="K1726" s="588"/>
      <c r="L1726" s="31"/>
      <c r="M1726" s="31"/>
      <c r="N1726" s="31"/>
      <c r="O1726" s="31"/>
      <c r="P1726" s="31"/>
      <c r="Q1726" s="31"/>
      <c r="R1726" s="31"/>
      <c r="S1726" s="31"/>
      <c r="T1726" s="31"/>
      <c r="U1726" s="31"/>
      <c r="V1726" s="31"/>
    </row>
    <row r="1727" spans="2:34" s="27" customFormat="1">
      <c r="B1727" s="10"/>
      <c r="C1727" s="10">
        <v>3</v>
      </c>
      <c r="D1727" s="305"/>
      <c r="E1727" s="305"/>
      <c r="F1727" s="305"/>
      <c r="G1727" s="10"/>
      <c r="H1727" s="10"/>
      <c r="I1727" s="10"/>
      <c r="J1727" s="76"/>
      <c r="K1727" s="588"/>
      <c r="L1727" s="31"/>
      <c r="M1727" s="31"/>
      <c r="N1727" s="31"/>
      <c r="O1727" s="31"/>
      <c r="P1727" s="31"/>
      <c r="Q1727" s="31"/>
      <c r="R1727" s="31"/>
      <c r="S1727" s="31"/>
      <c r="T1727" s="31"/>
      <c r="U1727" s="31"/>
      <c r="V1727" s="31"/>
    </row>
    <row r="1728" spans="2:34">
      <c r="B1728" s="10"/>
      <c r="C1728" s="10">
        <v>4</v>
      </c>
      <c r="D1728" s="305"/>
      <c r="E1728" s="305"/>
      <c r="F1728" s="305"/>
      <c r="G1728" s="10"/>
      <c r="I1728" s="10"/>
      <c r="J1728" s="76"/>
      <c r="K1728" s="169"/>
      <c r="L1728" s="305"/>
      <c r="M1728" s="305"/>
      <c r="N1728" s="305"/>
      <c r="W1728" s="306"/>
      <c r="X1728" s="306"/>
      <c r="Y1728" s="306"/>
      <c r="Z1728" s="306"/>
      <c r="AA1728" s="306"/>
      <c r="AB1728" s="306"/>
      <c r="AC1728" s="306"/>
      <c r="AD1728" s="306"/>
      <c r="AE1728" s="306"/>
      <c r="AF1728" s="306"/>
      <c r="AG1728" s="306"/>
      <c r="AH1728" s="306"/>
    </row>
    <row r="1729" spans="2:22" s="27" customFormat="1">
      <c r="B1729" s="10"/>
      <c r="C1729" s="10">
        <v>5</v>
      </c>
      <c r="D1729" s="305"/>
      <c r="E1729" s="305"/>
      <c r="F1729" s="305"/>
      <c r="G1729" s="10"/>
      <c r="H1729" s="10"/>
      <c r="I1729" s="10"/>
      <c r="J1729" s="84"/>
      <c r="K1729" s="592"/>
      <c r="L1729" s="31"/>
      <c r="M1729" s="31"/>
      <c r="N1729" s="31"/>
      <c r="O1729" s="31"/>
      <c r="P1729" s="31"/>
      <c r="Q1729" s="31"/>
      <c r="R1729" s="31"/>
      <c r="S1729" s="31"/>
      <c r="T1729" s="31"/>
      <c r="U1729" s="31"/>
      <c r="V1729" s="31"/>
    </row>
    <row r="1730" spans="2:22" s="27" customFormat="1">
      <c r="B1730" s="10"/>
      <c r="C1730" s="10">
        <v>6</v>
      </c>
      <c r="D1730" s="305"/>
      <c r="E1730" s="305"/>
      <c r="F1730" s="305"/>
      <c r="G1730" s="10"/>
      <c r="H1730" s="10"/>
      <c r="I1730" s="10"/>
      <c r="J1730" s="84"/>
      <c r="K1730" s="592"/>
      <c r="L1730" s="31"/>
      <c r="M1730" s="31"/>
      <c r="N1730" s="31"/>
      <c r="O1730" s="31"/>
      <c r="P1730" s="31"/>
      <c r="Q1730" s="31"/>
      <c r="R1730" s="31"/>
      <c r="S1730" s="31"/>
      <c r="T1730" s="31"/>
      <c r="U1730" s="31"/>
      <c r="V1730" s="31"/>
    </row>
    <row r="1731" spans="2:22" s="27" customFormat="1">
      <c r="B1731" s="10"/>
      <c r="C1731" s="10">
        <v>7</v>
      </c>
      <c r="D1731" s="305"/>
      <c r="E1731" s="305"/>
      <c r="F1731" s="305"/>
      <c r="G1731" s="10"/>
      <c r="H1731" s="10"/>
      <c r="I1731" s="10"/>
      <c r="J1731" s="76"/>
      <c r="K1731" s="593"/>
      <c r="L1731" s="31"/>
      <c r="M1731" s="31"/>
      <c r="N1731" s="31"/>
      <c r="O1731" s="31"/>
      <c r="P1731" s="31"/>
      <c r="Q1731" s="31"/>
      <c r="R1731" s="31"/>
      <c r="S1731" s="31"/>
      <c r="T1731" s="31"/>
      <c r="U1731" s="31"/>
      <c r="V1731" s="31"/>
    </row>
    <row r="1732" spans="2:22" s="27" customFormat="1">
      <c r="B1732" s="10"/>
      <c r="C1732" s="10">
        <v>8</v>
      </c>
      <c r="D1732" s="305"/>
      <c r="E1732" s="305"/>
      <c r="F1732" s="305"/>
      <c r="G1732" s="10"/>
      <c r="H1732" s="10"/>
      <c r="I1732" s="10"/>
      <c r="J1732" s="76"/>
      <c r="K1732" s="592"/>
      <c r="L1732" s="31"/>
      <c r="M1732" s="31"/>
      <c r="N1732" s="31"/>
      <c r="O1732" s="31"/>
      <c r="P1732" s="31"/>
      <c r="Q1732" s="31"/>
      <c r="R1732" s="31"/>
      <c r="S1732" s="31"/>
      <c r="T1732" s="31"/>
      <c r="U1732" s="31"/>
      <c r="V1732" s="31"/>
    </row>
    <row r="1733" spans="2:22" s="27" customFormat="1">
      <c r="B1733" s="10"/>
      <c r="C1733" s="10">
        <v>9</v>
      </c>
      <c r="D1733" s="305"/>
      <c r="E1733" s="305"/>
      <c r="F1733" s="305"/>
      <c r="G1733" s="10"/>
      <c r="H1733" s="10"/>
      <c r="I1733" s="10"/>
      <c r="J1733" s="84"/>
      <c r="K1733" s="592"/>
      <c r="L1733" s="31"/>
      <c r="M1733" s="31"/>
      <c r="N1733" s="31"/>
      <c r="O1733" s="31"/>
      <c r="P1733" s="31"/>
      <c r="Q1733" s="31"/>
      <c r="R1733" s="31"/>
      <c r="S1733" s="31"/>
      <c r="T1733" s="31"/>
      <c r="U1733" s="31"/>
      <c r="V1733" s="31"/>
    </row>
    <row r="1734" spans="2:22" s="27" customFormat="1">
      <c r="B1734" s="10"/>
      <c r="C1734" s="10">
        <v>10</v>
      </c>
      <c r="D1734" s="305"/>
      <c r="E1734" s="305"/>
      <c r="F1734" s="305"/>
      <c r="G1734" s="10"/>
      <c r="H1734" s="10"/>
      <c r="I1734" s="10"/>
      <c r="J1734" s="84"/>
      <c r="K1734" s="592"/>
      <c r="L1734" s="31"/>
      <c r="M1734" s="31"/>
      <c r="N1734" s="31"/>
      <c r="O1734" s="31"/>
      <c r="P1734" s="31"/>
      <c r="Q1734" s="31"/>
      <c r="R1734" s="31"/>
      <c r="S1734" s="31"/>
      <c r="T1734" s="31"/>
      <c r="U1734" s="31"/>
      <c r="V1734" s="31"/>
    </row>
    <row r="1735" spans="2:22" s="27" customFormat="1">
      <c r="B1735" s="10"/>
      <c r="C1735" s="10">
        <v>11</v>
      </c>
      <c r="D1735" s="305"/>
      <c r="E1735" s="305"/>
      <c r="F1735" s="305"/>
      <c r="G1735" s="10"/>
      <c r="H1735" s="10"/>
      <c r="I1735" s="10"/>
      <c r="J1735" s="76"/>
      <c r="K1735" s="593"/>
      <c r="L1735" s="31"/>
      <c r="M1735" s="31"/>
      <c r="N1735" s="31"/>
      <c r="O1735" s="31"/>
      <c r="P1735" s="31"/>
      <c r="Q1735" s="31"/>
      <c r="R1735" s="31"/>
      <c r="S1735" s="31"/>
      <c r="T1735" s="31"/>
      <c r="U1735" s="31"/>
      <c r="V1735" s="31"/>
    </row>
    <row r="1736" spans="2:22" s="27" customFormat="1">
      <c r="B1736" s="10"/>
      <c r="C1736" s="10">
        <v>12</v>
      </c>
      <c r="D1736" s="305"/>
      <c r="E1736" s="305"/>
      <c r="F1736" s="305"/>
      <c r="G1736" s="10"/>
      <c r="H1736" s="10"/>
      <c r="I1736" s="10"/>
      <c r="J1736" s="76"/>
      <c r="K1736" s="592"/>
      <c r="L1736" s="31"/>
      <c r="M1736" s="31"/>
      <c r="N1736" s="31"/>
      <c r="O1736" s="31"/>
      <c r="P1736" s="31"/>
      <c r="Q1736" s="31"/>
      <c r="R1736" s="31"/>
      <c r="S1736" s="31"/>
      <c r="T1736" s="31"/>
      <c r="U1736" s="31"/>
      <c r="V1736" s="31"/>
    </row>
    <row r="1737" spans="2:22" s="27" customFormat="1">
      <c r="B1737" s="10"/>
      <c r="C1737" s="10">
        <v>13</v>
      </c>
      <c r="D1737" s="305"/>
      <c r="E1737" s="305"/>
      <c r="F1737" s="305"/>
      <c r="G1737" s="10"/>
      <c r="H1737" s="10"/>
      <c r="I1737" s="10"/>
      <c r="J1737" s="84"/>
      <c r="K1737" s="592"/>
      <c r="L1737" s="31"/>
      <c r="M1737" s="31"/>
      <c r="N1737" s="31"/>
      <c r="O1737" s="31"/>
      <c r="P1737" s="31"/>
      <c r="Q1737" s="31"/>
      <c r="R1737" s="31"/>
      <c r="S1737" s="31"/>
      <c r="T1737" s="31"/>
      <c r="U1737" s="31"/>
      <c r="V1737" s="31"/>
    </row>
    <row r="1738" spans="2:22" s="27" customFormat="1">
      <c r="B1738" s="10"/>
      <c r="C1738" s="10">
        <v>14</v>
      </c>
      <c r="D1738" s="305"/>
      <c r="E1738" s="305"/>
      <c r="F1738" s="305"/>
      <c r="G1738" s="10"/>
      <c r="H1738" s="10"/>
      <c r="I1738" s="10"/>
      <c r="J1738" s="84"/>
      <c r="K1738" s="592"/>
      <c r="L1738" s="31"/>
      <c r="M1738" s="31"/>
      <c r="N1738" s="31"/>
      <c r="O1738" s="31"/>
      <c r="P1738" s="31"/>
      <c r="Q1738" s="31"/>
      <c r="R1738" s="31"/>
      <c r="S1738" s="31"/>
      <c r="T1738" s="31"/>
      <c r="U1738" s="31"/>
      <c r="V1738" s="31"/>
    </row>
    <row r="1739" spans="2:22" s="27" customFormat="1">
      <c r="B1739" s="10"/>
      <c r="C1739" s="10">
        <v>15</v>
      </c>
      <c r="D1739" s="305"/>
      <c r="E1739" s="305"/>
      <c r="F1739" s="305"/>
      <c r="G1739" s="10"/>
      <c r="H1739" s="10"/>
      <c r="I1739" s="10"/>
      <c r="J1739" s="76"/>
      <c r="K1739" s="593"/>
      <c r="L1739" s="31"/>
      <c r="M1739" s="31"/>
      <c r="N1739" s="31"/>
      <c r="O1739" s="31"/>
      <c r="P1739" s="31"/>
      <c r="Q1739" s="31"/>
      <c r="R1739" s="31"/>
      <c r="S1739" s="31"/>
      <c r="T1739" s="31"/>
      <c r="U1739" s="31"/>
      <c r="V1739" s="31"/>
    </row>
    <row r="1740" spans="2:22" s="27" customFormat="1">
      <c r="B1740" s="10"/>
      <c r="C1740" s="10">
        <v>16</v>
      </c>
      <c r="D1740" s="305"/>
      <c r="E1740" s="305"/>
      <c r="F1740" s="305"/>
      <c r="G1740" s="10"/>
      <c r="H1740" s="10"/>
      <c r="I1740" s="10"/>
      <c r="J1740" s="76"/>
      <c r="K1740" s="592"/>
      <c r="L1740" s="31"/>
      <c r="M1740" s="31"/>
      <c r="N1740" s="31"/>
      <c r="O1740" s="31"/>
      <c r="P1740" s="31"/>
      <c r="Q1740" s="31"/>
      <c r="R1740" s="31"/>
      <c r="S1740" s="31"/>
      <c r="T1740" s="31"/>
      <c r="U1740" s="31"/>
      <c r="V1740" s="31"/>
    </row>
    <row r="1741" spans="2:22" s="27" customFormat="1">
      <c r="B1741" s="10"/>
      <c r="C1741" s="10">
        <v>17</v>
      </c>
      <c r="D1741" s="305"/>
      <c r="E1741" s="305"/>
      <c r="F1741" s="305"/>
      <c r="G1741" s="10"/>
      <c r="H1741" s="10"/>
      <c r="I1741" s="10"/>
      <c r="J1741" s="84"/>
      <c r="K1741" s="592"/>
      <c r="L1741" s="31"/>
      <c r="M1741" s="31"/>
      <c r="N1741" s="31"/>
      <c r="O1741" s="31"/>
      <c r="P1741" s="31"/>
      <c r="Q1741" s="31"/>
      <c r="R1741" s="31"/>
      <c r="S1741" s="31"/>
      <c r="T1741" s="31"/>
      <c r="U1741" s="31"/>
      <c r="V1741" s="31"/>
    </row>
    <row r="1742" spans="2:22" s="27" customFormat="1">
      <c r="B1742" s="10"/>
      <c r="C1742" s="10">
        <v>18</v>
      </c>
      <c r="D1742" s="305"/>
      <c r="E1742" s="305"/>
      <c r="F1742" s="305"/>
      <c r="G1742" s="10"/>
      <c r="H1742" s="10"/>
      <c r="I1742" s="10"/>
      <c r="J1742" s="84"/>
      <c r="K1742" s="592"/>
      <c r="L1742" s="31"/>
      <c r="M1742" s="31"/>
      <c r="N1742" s="31"/>
      <c r="O1742" s="31"/>
      <c r="P1742" s="31"/>
      <c r="Q1742" s="31"/>
      <c r="R1742" s="31"/>
      <c r="S1742" s="31"/>
      <c r="T1742" s="31"/>
      <c r="U1742" s="31"/>
      <c r="V1742" s="31"/>
    </row>
    <row r="1743" spans="2:22" s="27" customFormat="1">
      <c r="B1743" s="10"/>
      <c r="C1743" s="10">
        <v>19</v>
      </c>
      <c r="D1743" s="305"/>
      <c r="E1743" s="305"/>
      <c r="F1743" s="305"/>
      <c r="G1743" s="10"/>
      <c r="H1743" s="10"/>
      <c r="I1743" s="10"/>
      <c r="J1743" s="76"/>
      <c r="K1743" s="593"/>
      <c r="L1743" s="31"/>
      <c r="M1743" s="31"/>
      <c r="N1743" s="31"/>
      <c r="O1743" s="31"/>
      <c r="P1743" s="31"/>
      <c r="Q1743" s="31"/>
      <c r="R1743" s="31"/>
      <c r="S1743" s="31"/>
      <c r="T1743" s="31"/>
      <c r="U1743" s="31"/>
      <c r="V1743" s="31"/>
    </row>
    <row r="1744" spans="2:22" s="27" customFormat="1">
      <c r="B1744" s="10"/>
      <c r="C1744" s="10">
        <v>20</v>
      </c>
      <c r="D1744" s="305"/>
      <c r="E1744" s="305"/>
      <c r="F1744" s="305"/>
      <c r="G1744" s="10"/>
      <c r="H1744" s="10"/>
      <c r="I1744" s="10"/>
      <c r="J1744" s="76"/>
      <c r="K1744" s="592"/>
      <c r="L1744" s="31"/>
      <c r="M1744" s="31"/>
      <c r="N1744" s="31"/>
      <c r="O1744" s="31"/>
      <c r="P1744" s="31"/>
      <c r="Q1744" s="31"/>
      <c r="R1744" s="31"/>
      <c r="S1744" s="31"/>
      <c r="T1744" s="31"/>
      <c r="U1744" s="31"/>
      <c r="V1744" s="31"/>
    </row>
    <row r="1745" spans="2:34" s="27" customFormat="1">
      <c r="B1745" s="10"/>
      <c r="C1745" s="10">
        <v>21</v>
      </c>
      <c r="D1745" s="305"/>
      <c r="E1745" s="305"/>
      <c r="F1745" s="305"/>
      <c r="G1745" s="10"/>
      <c r="H1745" s="10"/>
      <c r="I1745" s="10"/>
      <c r="J1745" s="84"/>
      <c r="K1745" s="592"/>
      <c r="L1745" s="31"/>
      <c r="M1745" s="31"/>
      <c r="N1745" s="31"/>
      <c r="O1745" s="31"/>
      <c r="P1745" s="31"/>
      <c r="Q1745" s="31"/>
      <c r="R1745" s="31"/>
      <c r="S1745" s="31"/>
      <c r="T1745" s="31"/>
      <c r="U1745" s="31"/>
      <c r="V1745" s="31"/>
    </row>
    <row r="1746" spans="2:34" s="27" customFormat="1">
      <c r="B1746" s="10"/>
      <c r="C1746" s="10">
        <v>22</v>
      </c>
      <c r="D1746" s="305"/>
      <c r="E1746" s="305"/>
      <c r="F1746" s="305"/>
      <c r="G1746" s="10"/>
      <c r="H1746" s="10"/>
      <c r="I1746" s="10"/>
      <c r="J1746" s="594"/>
      <c r="K1746" s="592"/>
      <c r="L1746" s="31"/>
      <c r="M1746" s="31"/>
      <c r="N1746" s="31"/>
      <c r="O1746" s="31"/>
      <c r="P1746" s="31"/>
      <c r="Q1746" s="31"/>
      <c r="R1746" s="31"/>
      <c r="S1746" s="31"/>
      <c r="T1746" s="31"/>
      <c r="U1746" s="31"/>
      <c r="V1746" s="31"/>
    </row>
    <row r="1747" spans="2:34" s="27" customFormat="1">
      <c r="B1747" s="10">
        <v>80</v>
      </c>
      <c r="C1747" s="10">
        <v>1</v>
      </c>
      <c r="D1747" s="305"/>
      <c r="E1747" s="305"/>
      <c r="F1747" s="305"/>
      <c r="G1747" s="10"/>
      <c r="H1747" s="10"/>
      <c r="I1747" s="10"/>
      <c r="J1747" s="76"/>
      <c r="K1747" s="588"/>
      <c r="L1747" s="31"/>
      <c r="M1747" s="31"/>
      <c r="N1747" s="31"/>
      <c r="O1747" s="31"/>
      <c r="P1747" s="31"/>
      <c r="Q1747" s="31"/>
      <c r="R1747" s="31"/>
      <c r="S1747" s="31"/>
      <c r="T1747" s="31"/>
      <c r="U1747" s="31"/>
      <c r="V1747" s="31"/>
    </row>
    <row r="1748" spans="2:34" s="27" customFormat="1">
      <c r="B1748" s="10"/>
      <c r="C1748" s="10">
        <v>2</v>
      </c>
      <c r="D1748" s="305"/>
      <c r="E1748" s="305"/>
      <c r="F1748" s="305"/>
      <c r="G1748" s="10"/>
      <c r="H1748" s="10"/>
      <c r="I1748" s="10"/>
      <c r="J1748" s="76"/>
      <c r="K1748" s="588"/>
      <c r="L1748" s="31"/>
      <c r="M1748" s="31"/>
      <c r="N1748" s="31"/>
      <c r="O1748" s="31"/>
      <c r="P1748" s="31"/>
      <c r="Q1748" s="31"/>
      <c r="R1748" s="31"/>
      <c r="S1748" s="31"/>
      <c r="T1748" s="31"/>
      <c r="U1748" s="31"/>
      <c r="V1748" s="31"/>
    </row>
    <row r="1749" spans="2:34" s="27" customFormat="1">
      <c r="B1749" s="10"/>
      <c r="C1749" s="10">
        <v>3</v>
      </c>
      <c r="D1749" s="305"/>
      <c r="E1749" s="305"/>
      <c r="F1749" s="305"/>
      <c r="G1749" s="10"/>
      <c r="H1749" s="10"/>
      <c r="I1749" s="10"/>
      <c r="J1749" s="76"/>
      <c r="K1749" s="588"/>
      <c r="L1749" s="31"/>
      <c r="M1749" s="31"/>
      <c r="N1749" s="31"/>
      <c r="O1749" s="31"/>
      <c r="P1749" s="31"/>
      <c r="Q1749" s="31"/>
      <c r="R1749" s="31"/>
      <c r="S1749" s="31"/>
      <c r="T1749" s="31"/>
      <c r="U1749" s="31"/>
      <c r="V1749" s="31"/>
    </row>
    <row r="1750" spans="2:34">
      <c r="B1750" s="10"/>
      <c r="C1750" s="10">
        <v>4</v>
      </c>
      <c r="D1750" s="305"/>
      <c r="E1750" s="305"/>
      <c r="F1750" s="305"/>
      <c r="G1750" s="10"/>
      <c r="I1750" s="10"/>
      <c r="J1750" s="76"/>
      <c r="K1750" s="169"/>
      <c r="L1750" s="305"/>
      <c r="M1750" s="305"/>
      <c r="N1750" s="305"/>
      <c r="W1750" s="306"/>
      <c r="X1750" s="306"/>
      <c r="Y1750" s="306"/>
      <c r="Z1750" s="306"/>
      <c r="AA1750" s="306"/>
      <c r="AB1750" s="306"/>
      <c r="AC1750" s="306"/>
      <c r="AD1750" s="306"/>
      <c r="AE1750" s="306"/>
      <c r="AF1750" s="306"/>
      <c r="AG1750" s="306"/>
      <c r="AH1750" s="306"/>
    </row>
    <row r="1751" spans="2:34" s="27" customFormat="1">
      <c r="B1751" s="10"/>
      <c r="C1751" s="10">
        <v>5</v>
      </c>
      <c r="D1751" s="305"/>
      <c r="E1751" s="305"/>
      <c r="F1751" s="305"/>
      <c r="G1751" s="10"/>
      <c r="H1751" s="10"/>
      <c r="I1751" s="10"/>
      <c r="J1751" s="84"/>
      <c r="K1751" s="592"/>
      <c r="L1751" s="31"/>
      <c r="M1751" s="31"/>
      <c r="N1751" s="31"/>
      <c r="O1751" s="31"/>
      <c r="P1751" s="31"/>
      <c r="Q1751" s="31"/>
      <c r="R1751" s="31"/>
      <c r="S1751" s="31"/>
      <c r="T1751" s="31"/>
      <c r="U1751" s="31"/>
      <c r="V1751" s="31"/>
    </row>
    <row r="1752" spans="2:34" s="27" customFormat="1">
      <c r="B1752" s="10"/>
      <c r="C1752" s="10">
        <v>6</v>
      </c>
      <c r="D1752" s="305"/>
      <c r="E1752" s="305"/>
      <c r="F1752" s="305"/>
      <c r="G1752" s="10"/>
      <c r="H1752" s="10"/>
      <c r="I1752" s="10"/>
      <c r="J1752" s="84"/>
      <c r="K1752" s="592"/>
      <c r="L1752" s="31"/>
      <c r="M1752" s="31"/>
      <c r="N1752" s="31"/>
      <c r="O1752" s="31"/>
      <c r="P1752" s="31"/>
      <c r="Q1752" s="31"/>
      <c r="R1752" s="31"/>
      <c r="S1752" s="31"/>
      <c r="T1752" s="31"/>
      <c r="U1752" s="31"/>
      <c r="V1752" s="31"/>
    </row>
    <row r="1753" spans="2:34" s="27" customFormat="1">
      <c r="B1753" s="10"/>
      <c r="C1753" s="10">
        <v>7</v>
      </c>
      <c r="D1753" s="305"/>
      <c r="E1753" s="305"/>
      <c r="F1753" s="305"/>
      <c r="G1753" s="10"/>
      <c r="H1753" s="10"/>
      <c r="I1753" s="10"/>
      <c r="J1753" s="76"/>
      <c r="K1753" s="593"/>
      <c r="L1753" s="31"/>
      <c r="M1753" s="31"/>
      <c r="N1753" s="31"/>
      <c r="O1753" s="31"/>
      <c r="P1753" s="31"/>
      <c r="Q1753" s="31"/>
      <c r="R1753" s="31"/>
      <c r="S1753" s="31"/>
      <c r="T1753" s="31"/>
      <c r="U1753" s="31"/>
      <c r="V1753" s="31"/>
    </row>
    <row r="1754" spans="2:34" s="27" customFormat="1">
      <c r="B1754" s="10"/>
      <c r="C1754" s="10">
        <v>8</v>
      </c>
      <c r="D1754" s="305"/>
      <c r="E1754" s="305"/>
      <c r="F1754" s="305"/>
      <c r="G1754" s="10"/>
      <c r="H1754" s="10"/>
      <c r="I1754" s="10"/>
      <c r="J1754" s="76"/>
      <c r="K1754" s="592"/>
      <c r="L1754" s="31"/>
      <c r="M1754" s="31"/>
      <c r="N1754" s="31"/>
      <c r="O1754" s="31"/>
      <c r="P1754" s="31"/>
      <c r="Q1754" s="31"/>
      <c r="R1754" s="31"/>
      <c r="S1754" s="31"/>
      <c r="T1754" s="31"/>
      <c r="U1754" s="31"/>
      <c r="V1754" s="31"/>
    </row>
    <row r="1755" spans="2:34" s="27" customFormat="1">
      <c r="B1755" s="10"/>
      <c r="C1755" s="10">
        <v>9</v>
      </c>
      <c r="D1755" s="305"/>
      <c r="E1755" s="305"/>
      <c r="F1755" s="305"/>
      <c r="G1755" s="10"/>
      <c r="H1755" s="10"/>
      <c r="I1755" s="10"/>
      <c r="J1755" s="84"/>
      <c r="K1755" s="592"/>
      <c r="L1755" s="31"/>
      <c r="M1755" s="31"/>
      <c r="N1755" s="31"/>
      <c r="O1755" s="31"/>
      <c r="P1755" s="31"/>
      <c r="Q1755" s="31"/>
      <c r="R1755" s="31"/>
      <c r="S1755" s="31"/>
      <c r="T1755" s="31"/>
      <c r="U1755" s="31"/>
      <c r="V1755" s="31"/>
    </row>
    <row r="1756" spans="2:34" s="27" customFormat="1">
      <c r="B1756" s="10"/>
      <c r="C1756" s="10">
        <v>10</v>
      </c>
      <c r="D1756" s="305"/>
      <c r="E1756" s="305"/>
      <c r="F1756" s="305"/>
      <c r="G1756" s="10"/>
      <c r="H1756" s="10"/>
      <c r="I1756" s="10"/>
      <c r="J1756" s="84"/>
      <c r="K1756" s="592"/>
      <c r="L1756" s="31"/>
      <c r="M1756" s="31"/>
      <c r="N1756" s="31"/>
      <c r="O1756" s="31"/>
      <c r="P1756" s="31"/>
      <c r="Q1756" s="31"/>
      <c r="R1756" s="31"/>
      <c r="S1756" s="31"/>
      <c r="T1756" s="31"/>
      <c r="U1756" s="31"/>
      <c r="V1756" s="31"/>
    </row>
    <row r="1757" spans="2:34" s="27" customFormat="1">
      <c r="B1757" s="10"/>
      <c r="C1757" s="10">
        <v>11</v>
      </c>
      <c r="D1757" s="305"/>
      <c r="E1757" s="305"/>
      <c r="F1757" s="305"/>
      <c r="G1757" s="10"/>
      <c r="H1757" s="10"/>
      <c r="I1757" s="10"/>
      <c r="J1757" s="76"/>
      <c r="K1757" s="593"/>
      <c r="L1757" s="31"/>
      <c r="M1757" s="31"/>
      <c r="N1757" s="31"/>
      <c r="O1757" s="31"/>
      <c r="P1757" s="31"/>
      <c r="Q1757" s="31"/>
      <c r="R1757" s="31"/>
      <c r="S1757" s="31"/>
      <c r="T1757" s="31"/>
      <c r="U1757" s="31"/>
      <c r="V1757" s="31"/>
    </row>
    <row r="1758" spans="2:34" s="27" customFormat="1">
      <c r="B1758" s="10"/>
      <c r="C1758" s="10">
        <v>12</v>
      </c>
      <c r="D1758" s="305"/>
      <c r="E1758" s="305"/>
      <c r="F1758" s="305"/>
      <c r="G1758" s="10"/>
      <c r="H1758" s="10"/>
      <c r="I1758" s="10"/>
      <c r="J1758" s="76"/>
      <c r="K1758" s="592"/>
      <c r="L1758" s="31"/>
      <c r="M1758" s="31"/>
      <c r="N1758" s="31"/>
      <c r="O1758" s="31"/>
      <c r="P1758" s="31"/>
      <c r="Q1758" s="31"/>
      <c r="R1758" s="31"/>
      <c r="S1758" s="31"/>
      <c r="T1758" s="31"/>
      <c r="U1758" s="31"/>
      <c r="V1758" s="31"/>
    </row>
    <row r="1759" spans="2:34" s="27" customFormat="1">
      <c r="B1759" s="10"/>
      <c r="C1759" s="10">
        <v>13</v>
      </c>
      <c r="D1759" s="305"/>
      <c r="E1759" s="305"/>
      <c r="F1759" s="305"/>
      <c r="G1759" s="10"/>
      <c r="H1759" s="10"/>
      <c r="I1759" s="10"/>
      <c r="J1759" s="84"/>
      <c r="K1759" s="592"/>
      <c r="L1759" s="31"/>
      <c r="M1759" s="31"/>
      <c r="N1759" s="31"/>
      <c r="O1759" s="31"/>
      <c r="P1759" s="31"/>
      <c r="Q1759" s="31"/>
      <c r="R1759" s="31"/>
      <c r="S1759" s="31"/>
      <c r="T1759" s="31"/>
      <c r="U1759" s="31"/>
      <c r="V1759" s="31"/>
    </row>
    <row r="1760" spans="2:34" s="27" customFormat="1">
      <c r="B1760" s="10"/>
      <c r="C1760" s="10">
        <v>14</v>
      </c>
      <c r="D1760" s="305"/>
      <c r="E1760" s="305"/>
      <c r="F1760" s="305"/>
      <c r="G1760" s="10"/>
      <c r="H1760" s="10"/>
      <c r="I1760" s="10"/>
      <c r="J1760" s="84"/>
      <c r="K1760" s="592"/>
      <c r="L1760" s="31"/>
      <c r="M1760" s="31"/>
      <c r="N1760" s="31"/>
      <c r="O1760" s="31"/>
      <c r="P1760" s="31"/>
      <c r="Q1760" s="31"/>
      <c r="R1760" s="31"/>
      <c r="S1760" s="31"/>
      <c r="T1760" s="31"/>
      <c r="U1760" s="31"/>
      <c r="V1760" s="31"/>
    </row>
    <row r="1761" spans="2:34" s="27" customFormat="1">
      <c r="B1761" s="10"/>
      <c r="C1761" s="10">
        <v>15</v>
      </c>
      <c r="D1761" s="305"/>
      <c r="E1761" s="305"/>
      <c r="F1761" s="305"/>
      <c r="G1761" s="10"/>
      <c r="H1761" s="10"/>
      <c r="I1761" s="10"/>
      <c r="J1761" s="76"/>
      <c r="K1761" s="593"/>
      <c r="L1761" s="31"/>
      <c r="M1761" s="31"/>
      <c r="N1761" s="31"/>
      <c r="O1761" s="31"/>
      <c r="P1761" s="31"/>
      <c r="Q1761" s="31"/>
      <c r="R1761" s="31"/>
      <c r="S1761" s="31"/>
      <c r="T1761" s="31"/>
      <c r="U1761" s="31"/>
      <c r="V1761" s="31"/>
    </row>
    <row r="1762" spans="2:34" s="27" customFormat="1">
      <c r="B1762" s="10"/>
      <c r="C1762" s="10">
        <v>16</v>
      </c>
      <c r="D1762" s="305"/>
      <c r="E1762" s="305"/>
      <c r="F1762" s="305"/>
      <c r="G1762" s="10"/>
      <c r="H1762" s="10"/>
      <c r="I1762" s="10"/>
      <c r="J1762" s="76"/>
      <c r="K1762" s="592"/>
      <c r="L1762" s="31"/>
      <c r="M1762" s="31"/>
      <c r="N1762" s="31"/>
      <c r="O1762" s="31"/>
      <c r="P1762" s="31"/>
      <c r="Q1762" s="31"/>
      <c r="R1762" s="31"/>
      <c r="S1762" s="31"/>
      <c r="T1762" s="31"/>
      <c r="U1762" s="31"/>
      <c r="V1762" s="31"/>
    </row>
    <row r="1763" spans="2:34" s="27" customFormat="1">
      <c r="B1763" s="10"/>
      <c r="C1763" s="10">
        <v>17</v>
      </c>
      <c r="D1763" s="305"/>
      <c r="E1763" s="305"/>
      <c r="F1763" s="305"/>
      <c r="G1763" s="10"/>
      <c r="H1763" s="10"/>
      <c r="I1763" s="10"/>
      <c r="J1763" s="84"/>
      <c r="K1763" s="592"/>
      <c r="L1763" s="31"/>
      <c r="M1763" s="31"/>
      <c r="N1763" s="31"/>
      <c r="O1763" s="31"/>
      <c r="P1763" s="31"/>
      <c r="Q1763" s="31"/>
      <c r="R1763" s="31"/>
      <c r="S1763" s="31"/>
      <c r="T1763" s="31"/>
      <c r="U1763" s="31"/>
      <c r="V1763" s="31"/>
    </row>
    <row r="1764" spans="2:34" s="27" customFormat="1">
      <c r="B1764" s="10"/>
      <c r="C1764" s="10">
        <v>18</v>
      </c>
      <c r="D1764" s="305"/>
      <c r="E1764" s="305"/>
      <c r="F1764" s="305"/>
      <c r="G1764" s="10"/>
      <c r="H1764" s="10"/>
      <c r="I1764" s="10"/>
      <c r="J1764" s="84"/>
      <c r="K1764" s="592"/>
      <c r="L1764" s="31"/>
      <c r="M1764" s="31"/>
      <c r="N1764" s="31"/>
      <c r="O1764" s="31"/>
      <c r="P1764" s="31"/>
      <c r="Q1764" s="31"/>
      <c r="R1764" s="31"/>
      <c r="S1764" s="31"/>
      <c r="T1764" s="31"/>
      <c r="U1764" s="31"/>
      <c r="V1764" s="31"/>
    </row>
    <row r="1765" spans="2:34" s="27" customFormat="1">
      <c r="B1765" s="10"/>
      <c r="C1765" s="10">
        <v>19</v>
      </c>
      <c r="D1765" s="305"/>
      <c r="E1765" s="305"/>
      <c r="F1765" s="305"/>
      <c r="G1765" s="10"/>
      <c r="H1765" s="10"/>
      <c r="I1765" s="10"/>
      <c r="J1765" s="76"/>
      <c r="K1765" s="593"/>
      <c r="L1765" s="31"/>
      <c r="M1765" s="31"/>
      <c r="N1765" s="31"/>
      <c r="O1765" s="31"/>
      <c r="P1765" s="31"/>
      <c r="Q1765" s="31"/>
      <c r="R1765" s="31"/>
      <c r="S1765" s="31"/>
      <c r="T1765" s="31"/>
      <c r="U1765" s="31"/>
      <c r="V1765" s="31"/>
    </row>
    <row r="1766" spans="2:34" s="27" customFormat="1">
      <c r="B1766" s="10"/>
      <c r="C1766" s="10">
        <v>20</v>
      </c>
      <c r="D1766" s="305"/>
      <c r="E1766" s="305"/>
      <c r="F1766" s="305"/>
      <c r="G1766" s="10"/>
      <c r="H1766" s="10"/>
      <c r="I1766" s="10"/>
      <c r="J1766" s="76"/>
      <c r="K1766" s="592"/>
      <c r="L1766" s="31"/>
      <c r="M1766" s="31"/>
      <c r="N1766" s="31"/>
      <c r="O1766" s="31"/>
      <c r="P1766" s="31"/>
      <c r="Q1766" s="31"/>
      <c r="R1766" s="31"/>
      <c r="S1766" s="31"/>
      <c r="T1766" s="31"/>
      <c r="U1766" s="31"/>
      <c r="V1766" s="31"/>
    </row>
    <row r="1767" spans="2:34" s="27" customFormat="1">
      <c r="B1767" s="10"/>
      <c r="C1767" s="10">
        <v>21</v>
      </c>
      <c r="D1767" s="305"/>
      <c r="E1767" s="305"/>
      <c r="F1767" s="305"/>
      <c r="G1767" s="10"/>
      <c r="H1767" s="10"/>
      <c r="I1767" s="10"/>
      <c r="J1767" s="84"/>
      <c r="K1767" s="592"/>
      <c r="L1767" s="31"/>
      <c r="M1767" s="31"/>
      <c r="N1767" s="31"/>
      <c r="O1767" s="31"/>
      <c r="P1767" s="31"/>
      <c r="Q1767" s="31"/>
      <c r="R1767" s="31"/>
      <c r="S1767" s="31"/>
      <c r="T1767" s="31"/>
      <c r="U1767" s="31"/>
      <c r="V1767" s="31"/>
    </row>
    <row r="1768" spans="2:34" s="27" customFormat="1">
      <c r="B1768" s="10"/>
      <c r="C1768" s="10">
        <v>22</v>
      </c>
      <c r="D1768" s="305"/>
      <c r="E1768" s="305"/>
      <c r="F1768" s="305"/>
      <c r="G1768" s="10"/>
      <c r="H1768" s="10"/>
      <c r="I1768" s="10"/>
      <c r="J1768" s="594"/>
      <c r="K1768" s="592"/>
      <c r="L1768" s="31"/>
      <c r="M1768" s="31"/>
      <c r="N1768" s="31"/>
      <c r="O1768" s="31"/>
      <c r="P1768" s="31"/>
      <c r="Q1768" s="31"/>
      <c r="R1768" s="31"/>
      <c r="S1768" s="31"/>
      <c r="T1768" s="31"/>
      <c r="U1768" s="31"/>
      <c r="V1768" s="31"/>
    </row>
    <row r="1769" spans="2:34" s="27" customFormat="1">
      <c r="B1769" s="10">
        <v>81</v>
      </c>
      <c r="C1769" s="10">
        <v>1</v>
      </c>
      <c r="D1769" s="305"/>
      <c r="E1769" s="305"/>
      <c r="F1769" s="305"/>
      <c r="G1769" s="10"/>
      <c r="H1769" s="10"/>
      <c r="I1769" s="10"/>
      <c r="J1769" s="76"/>
      <c r="K1769" s="588"/>
      <c r="L1769" s="31"/>
      <c r="M1769" s="31"/>
      <c r="N1769" s="31"/>
      <c r="O1769" s="31"/>
      <c r="P1769" s="31"/>
      <c r="Q1769" s="31"/>
      <c r="R1769" s="31"/>
      <c r="S1769" s="31"/>
      <c r="T1769" s="31"/>
      <c r="U1769" s="31"/>
      <c r="V1769" s="31"/>
    </row>
    <row r="1770" spans="2:34" s="27" customFormat="1">
      <c r="B1770" s="10"/>
      <c r="C1770" s="10">
        <v>2</v>
      </c>
      <c r="D1770" s="305"/>
      <c r="E1770" s="305"/>
      <c r="F1770" s="305"/>
      <c r="G1770" s="10"/>
      <c r="H1770" s="10"/>
      <c r="I1770" s="10"/>
      <c r="J1770" s="76"/>
      <c r="K1770" s="588"/>
      <c r="L1770" s="31"/>
      <c r="M1770" s="31"/>
      <c r="N1770" s="31"/>
      <c r="O1770" s="31"/>
      <c r="P1770" s="31"/>
      <c r="Q1770" s="31"/>
      <c r="R1770" s="31"/>
      <c r="S1770" s="31"/>
      <c r="T1770" s="31"/>
      <c r="U1770" s="31"/>
      <c r="V1770" s="31"/>
    </row>
    <row r="1771" spans="2:34" s="27" customFormat="1">
      <c r="B1771" s="28"/>
      <c r="C1771" s="10">
        <v>3</v>
      </c>
      <c r="D1771" s="305"/>
      <c r="E1771" s="305"/>
      <c r="F1771" s="305"/>
      <c r="G1771" s="10"/>
      <c r="H1771" s="10"/>
      <c r="I1771" s="10"/>
      <c r="J1771" s="76"/>
      <c r="K1771" s="588"/>
      <c r="L1771" s="31"/>
      <c r="M1771" s="31"/>
      <c r="N1771" s="31"/>
      <c r="O1771" s="31"/>
      <c r="P1771" s="31"/>
      <c r="Q1771" s="31"/>
      <c r="R1771" s="31"/>
      <c r="S1771" s="31"/>
      <c r="T1771" s="31"/>
      <c r="U1771" s="31"/>
      <c r="V1771" s="31"/>
    </row>
    <row r="1772" spans="2:34">
      <c r="B1772" s="28"/>
      <c r="C1772" s="10">
        <v>4</v>
      </c>
      <c r="D1772" s="305"/>
      <c r="E1772" s="305"/>
      <c r="F1772" s="305"/>
      <c r="G1772" s="10"/>
      <c r="I1772" s="10"/>
      <c r="J1772" s="76"/>
      <c r="K1772" s="169"/>
      <c r="L1772" s="305"/>
      <c r="M1772" s="305"/>
      <c r="N1772" s="305"/>
      <c r="W1772" s="306"/>
      <c r="X1772" s="306"/>
      <c r="Y1772" s="306"/>
      <c r="Z1772" s="306"/>
      <c r="AA1772" s="306"/>
      <c r="AB1772" s="306"/>
      <c r="AC1772" s="306"/>
      <c r="AD1772" s="306"/>
      <c r="AE1772" s="306"/>
      <c r="AF1772" s="306"/>
      <c r="AG1772" s="306"/>
      <c r="AH1772" s="306"/>
    </row>
    <row r="1773" spans="2:34" s="27" customFormat="1">
      <c r="B1773" s="28"/>
      <c r="C1773" s="10">
        <v>5</v>
      </c>
      <c r="D1773" s="305"/>
      <c r="E1773" s="305"/>
      <c r="F1773" s="305"/>
      <c r="G1773" s="10"/>
      <c r="H1773" s="10"/>
      <c r="I1773" s="10"/>
      <c r="J1773" s="84"/>
      <c r="K1773" s="592"/>
      <c r="L1773" s="31"/>
      <c r="M1773" s="31"/>
      <c r="N1773" s="31"/>
      <c r="O1773" s="31"/>
      <c r="P1773" s="31"/>
      <c r="Q1773" s="31"/>
      <c r="R1773" s="31"/>
      <c r="S1773" s="31"/>
      <c r="T1773" s="31"/>
      <c r="U1773" s="31"/>
      <c r="V1773" s="31"/>
    </row>
    <row r="1774" spans="2:34" s="27" customFormat="1">
      <c r="B1774" s="28"/>
      <c r="C1774" s="10">
        <v>6</v>
      </c>
      <c r="D1774" s="305"/>
      <c r="E1774" s="305"/>
      <c r="F1774" s="305"/>
      <c r="G1774" s="10"/>
      <c r="H1774" s="10"/>
      <c r="I1774" s="10"/>
      <c r="J1774" s="84"/>
      <c r="K1774" s="592"/>
      <c r="L1774" s="31"/>
      <c r="M1774" s="31"/>
      <c r="N1774" s="31"/>
      <c r="O1774" s="31"/>
      <c r="P1774" s="31"/>
      <c r="Q1774" s="31"/>
      <c r="R1774" s="31"/>
      <c r="S1774" s="31"/>
      <c r="T1774" s="31"/>
      <c r="U1774" s="31"/>
      <c r="V1774" s="31"/>
    </row>
    <row r="1775" spans="2:34" s="27" customFormat="1">
      <c r="B1775" s="28"/>
      <c r="C1775" s="10">
        <v>7</v>
      </c>
      <c r="D1775" s="305"/>
      <c r="E1775" s="305"/>
      <c r="F1775" s="305"/>
      <c r="G1775" s="10"/>
      <c r="H1775" s="10"/>
      <c r="I1775" s="10"/>
      <c r="J1775" s="76"/>
      <c r="K1775" s="593"/>
      <c r="L1775" s="31"/>
      <c r="M1775" s="31"/>
      <c r="N1775" s="31"/>
      <c r="O1775" s="31"/>
      <c r="P1775" s="31"/>
      <c r="Q1775" s="31"/>
      <c r="R1775" s="31"/>
      <c r="S1775" s="31"/>
      <c r="T1775" s="31"/>
      <c r="U1775" s="31"/>
      <c r="V1775" s="31"/>
    </row>
    <row r="1776" spans="2:34" s="27" customFormat="1">
      <c r="B1776" s="28"/>
      <c r="C1776" s="10">
        <v>8</v>
      </c>
      <c r="D1776" s="305"/>
      <c r="E1776" s="305"/>
      <c r="F1776" s="305"/>
      <c r="G1776" s="10"/>
      <c r="H1776" s="10"/>
      <c r="I1776" s="10"/>
      <c r="J1776" s="76"/>
      <c r="K1776" s="592"/>
      <c r="L1776" s="31"/>
      <c r="M1776" s="31"/>
      <c r="N1776" s="31"/>
      <c r="O1776" s="31"/>
      <c r="P1776" s="31"/>
      <c r="Q1776" s="31"/>
      <c r="R1776" s="31"/>
      <c r="S1776" s="31"/>
      <c r="T1776" s="31"/>
      <c r="U1776" s="31"/>
      <c r="V1776" s="31"/>
    </row>
    <row r="1777" spans="2:22" s="27" customFormat="1">
      <c r="B1777" s="28"/>
      <c r="C1777" s="10">
        <v>9</v>
      </c>
      <c r="D1777" s="305"/>
      <c r="E1777" s="305"/>
      <c r="F1777" s="305"/>
      <c r="G1777" s="10"/>
      <c r="H1777" s="10"/>
      <c r="I1777" s="10"/>
      <c r="J1777" s="84"/>
      <c r="K1777" s="592"/>
      <c r="L1777" s="31"/>
      <c r="M1777" s="31"/>
      <c r="N1777" s="31"/>
      <c r="O1777" s="31"/>
      <c r="P1777" s="31"/>
      <c r="Q1777" s="31"/>
      <c r="R1777" s="31"/>
      <c r="S1777" s="31"/>
      <c r="T1777" s="31"/>
      <c r="U1777" s="31"/>
      <c r="V1777" s="31"/>
    </row>
    <row r="1778" spans="2:22" s="27" customFormat="1">
      <c r="B1778" s="28"/>
      <c r="C1778" s="10">
        <v>10</v>
      </c>
      <c r="D1778" s="305"/>
      <c r="E1778" s="305"/>
      <c r="F1778" s="305"/>
      <c r="G1778" s="10"/>
      <c r="H1778" s="10"/>
      <c r="I1778" s="10"/>
      <c r="J1778" s="84"/>
      <c r="K1778" s="592"/>
      <c r="L1778" s="31"/>
      <c r="M1778" s="31"/>
      <c r="N1778" s="31"/>
      <c r="O1778" s="31"/>
      <c r="P1778" s="31"/>
      <c r="Q1778" s="31"/>
      <c r="R1778" s="31"/>
      <c r="S1778" s="31"/>
      <c r="T1778" s="31"/>
      <c r="U1778" s="31"/>
      <c r="V1778" s="31"/>
    </row>
    <row r="1779" spans="2:22" s="27" customFormat="1">
      <c r="B1779" s="10"/>
      <c r="C1779" s="10">
        <v>11</v>
      </c>
      <c r="D1779" s="305"/>
      <c r="E1779" s="305"/>
      <c r="F1779" s="305"/>
      <c r="G1779" s="10"/>
      <c r="H1779" s="10"/>
      <c r="I1779" s="10"/>
      <c r="J1779" s="76"/>
      <c r="K1779" s="593"/>
      <c r="L1779" s="31"/>
      <c r="M1779" s="31"/>
      <c r="N1779" s="31"/>
      <c r="O1779" s="31"/>
      <c r="P1779" s="31"/>
      <c r="Q1779" s="31"/>
      <c r="R1779" s="31"/>
      <c r="S1779" s="31"/>
      <c r="T1779" s="31"/>
      <c r="U1779" s="31"/>
      <c r="V1779" s="31"/>
    </row>
    <row r="1780" spans="2:22" s="27" customFormat="1">
      <c r="B1780" s="10"/>
      <c r="C1780" s="10">
        <v>12</v>
      </c>
      <c r="D1780" s="305"/>
      <c r="E1780" s="305"/>
      <c r="F1780" s="305"/>
      <c r="G1780" s="10"/>
      <c r="H1780" s="10"/>
      <c r="I1780" s="10"/>
      <c r="J1780" s="76"/>
      <c r="K1780" s="592"/>
      <c r="L1780" s="31"/>
      <c r="M1780" s="31"/>
      <c r="N1780" s="31"/>
      <c r="O1780" s="31"/>
      <c r="P1780" s="31"/>
      <c r="Q1780" s="31"/>
      <c r="R1780" s="31"/>
      <c r="S1780" s="31"/>
      <c r="T1780" s="31"/>
      <c r="U1780" s="31"/>
      <c r="V1780" s="31"/>
    </row>
    <row r="1781" spans="2:22" s="27" customFormat="1">
      <c r="B1781" s="10"/>
      <c r="C1781" s="10">
        <v>13</v>
      </c>
      <c r="D1781" s="305"/>
      <c r="E1781" s="305"/>
      <c r="F1781" s="305"/>
      <c r="G1781" s="10"/>
      <c r="H1781" s="10"/>
      <c r="I1781" s="10"/>
      <c r="J1781" s="84"/>
      <c r="K1781" s="592"/>
      <c r="L1781" s="31"/>
      <c r="M1781" s="31"/>
      <c r="N1781" s="31"/>
      <c r="O1781" s="31"/>
      <c r="P1781" s="31"/>
      <c r="Q1781" s="31"/>
      <c r="R1781" s="31"/>
      <c r="S1781" s="31"/>
      <c r="T1781" s="31"/>
      <c r="U1781" s="31"/>
      <c r="V1781" s="31"/>
    </row>
    <row r="1782" spans="2:22" s="27" customFormat="1">
      <c r="B1782" s="10"/>
      <c r="C1782" s="10">
        <v>14</v>
      </c>
      <c r="D1782" s="305"/>
      <c r="E1782" s="305"/>
      <c r="F1782" s="305"/>
      <c r="G1782" s="10"/>
      <c r="H1782" s="10"/>
      <c r="I1782" s="10"/>
      <c r="J1782" s="84"/>
      <c r="K1782" s="592"/>
      <c r="L1782" s="31"/>
      <c r="M1782" s="31"/>
      <c r="N1782" s="31"/>
      <c r="O1782" s="31"/>
      <c r="P1782" s="31"/>
      <c r="Q1782" s="31"/>
      <c r="R1782" s="31"/>
      <c r="S1782" s="31"/>
      <c r="T1782" s="31"/>
      <c r="U1782" s="31"/>
      <c r="V1782" s="31"/>
    </row>
    <row r="1783" spans="2:22" s="27" customFormat="1">
      <c r="B1783" s="10"/>
      <c r="C1783" s="10">
        <v>15</v>
      </c>
      <c r="D1783" s="305"/>
      <c r="E1783" s="305"/>
      <c r="F1783" s="305"/>
      <c r="G1783" s="10"/>
      <c r="H1783" s="10"/>
      <c r="I1783" s="10"/>
      <c r="J1783" s="76"/>
      <c r="K1783" s="593"/>
      <c r="L1783" s="31"/>
      <c r="M1783" s="31"/>
      <c r="N1783" s="31"/>
      <c r="O1783" s="31"/>
      <c r="P1783" s="31"/>
      <c r="Q1783" s="31"/>
      <c r="R1783" s="31"/>
      <c r="S1783" s="31"/>
      <c r="T1783" s="31"/>
      <c r="U1783" s="31"/>
      <c r="V1783" s="31"/>
    </row>
    <row r="1784" spans="2:22" s="27" customFormat="1">
      <c r="B1784" s="10"/>
      <c r="C1784" s="10">
        <v>16</v>
      </c>
      <c r="D1784" s="305"/>
      <c r="E1784" s="305"/>
      <c r="F1784" s="305"/>
      <c r="G1784" s="10"/>
      <c r="H1784" s="10"/>
      <c r="I1784" s="10"/>
      <c r="J1784" s="76"/>
      <c r="K1784" s="592"/>
      <c r="L1784" s="31"/>
      <c r="M1784" s="31"/>
      <c r="N1784" s="31"/>
      <c r="O1784" s="31"/>
      <c r="P1784" s="31"/>
      <c r="Q1784" s="31"/>
      <c r="R1784" s="31"/>
      <c r="S1784" s="31"/>
      <c r="T1784" s="31"/>
      <c r="U1784" s="31"/>
      <c r="V1784" s="31"/>
    </row>
    <row r="1785" spans="2:22" s="27" customFormat="1">
      <c r="B1785" s="10"/>
      <c r="C1785" s="10">
        <v>17</v>
      </c>
      <c r="D1785" s="305"/>
      <c r="E1785" s="305"/>
      <c r="F1785" s="305"/>
      <c r="G1785" s="10"/>
      <c r="H1785" s="10"/>
      <c r="I1785" s="10"/>
      <c r="J1785" s="84"/>
      <c r="K1785" s="592"/>
      <c r="L1785" s="31"/>
      <c r="M1785" s="31"/>
      <c r="N1785" s="31"/>
      <c r="O1785" s="31"/>
      <c r="P1785" s="31"/>
      <c r="Q1785" s="31"/>
      <c r="R1785" s="31"/>
      <c r="S1785" s="31"/>
      <c r="T1785" s="31"/>
      <c r="U1785" s="31"/>
      <c r="V1785" s="31"/>
    </row>
    <row r="1786" spans="2:22" s="27" customFormat="1">
      <c r="B1786" s="10"/>
      <c r="C1786" s="10">
        <v>18</v>
      </c>
      <c r="D1786" s="305"/>
      <c r="E1786" s="305"/>
      <c r="F1786" s="305"/>
      <c r="G1786" s="10"/>
      <c r="H1786" s="10"/>
      <c r="I1786" s="10"/>
      <c r="J1786" s="84"/>
      <c r="K1786" s="592"/>
      <c r="L1786" s="31"/>
      <c r="M1786" s="31"/>
      <c r="N1786" s="31"/>
      <c r="O1786" s="31"/>
      <c r="P1786" s="31"/>
      <c r="Q1786" s="31"/>
      <c r="R1786" s="31"/>
      <c r="S1786" s="31"/>
      <c r="T1786" s="31"/>
      <c r="U1786" s="31"/>
      <c r="V1786" s="31"/>
    </row>
    <row r="1787" spans="2:22" s="27" customFormat="1">
      <c r="B1787" s="10"/>
      <c r="C1787" s="10">
        <v>19</v>
      </c>
      <c r="D1787" s="305"/>
      <c r="E1787" s="305"/>
      <c r="F1787" s="305"/>
      <c r="G1787" s="10"/>
      <c r="H1787" s="10"/>
      <c r="I1787" s="10"/>
      <c r="J1787" s="76"/>
      <c r="K1787" s="593"/>
      <c r="L1787" s="31"/>
      <c r="M1787" s="31"/>
      <c r="N1787" s="31"/>
      <c r="O1787" s="31"/>
      <c r="P1787" s="31"/>
      <c r="Q1787" s="31"/>
      <c r="R1787" s="31"/>
      <c r="S1787" s="31"/>
      <c r="T1787" s="31"/>
      <c r="U1787" s="31"/>
      <c r="V1787" s="31"/>
    </row>
    <row r="1788" spans="2:22" s="27" customFormat="1">
      <c r="B1788" s="10"/>
      <c r="C1788" s="10">
        <v>20</v>
      </c>
      <c r="D1788" s="305"/>
      <c r="E1788" s="305"/>
      <c r="F1788" s="305"/>
      <c r="G1788" s="10"/>
      <c r="H1788" s="10"/>
      <c r="I1788" s="10"/>
      <c r="J1788" s="76"/>
      <c r="K1788" s="592"/>
      <c r="L1788" s="31"/>
      <c r="M1788" s="31"/>
      <c r="N1788" s="31"/>
      <c r="O1788" s="31"/>
      <c r="P1788" s="31"/>
      <c r="Q1788" s="31"/>
      <c r="R1788" s="31"/>
      <c r="S1788" s="31"/>
      <c r="T1788" s="31"/>
      <c r="U1788" s="31"/>
      <c r="V1788" s="31"/>
    </row>
    <row r="1789" spans="2:22" s="27" customFormat="1">
      <c r="B1789" s="10"/>
      <c r="C1789" s="10">
        <v>21</v>
      </c>
      <c r="D1789" s="305"/>
      <c r="E1789" s="305"/>
      <c r="F1789" s="305"/>
      <c r="G1789" s="10"/>
      <c r="H1789" s="10"/>
      <c r="I1789" s="10"/>
      <c r="J1789" s="84"/>
      <c r="K1789" s="592"/>
      <c r="L1789" s="31"/>
      <c r="M1789" s="31"/>
      <c r="N1789" s="31"/>
      <c r="O1789" s="31"/>
      <c r="P1789" s="31"/>
      <c r="Q1789" s="31"/>
      <c r="R1789" s="31"/>
      <c r="S1789" s="31"/>
      <c r="T1789" s="31"/>
      <c r="U1789" s="31"/>
      <c r="V1789" s="31"/>
    </row>
    <row r="1790" spans="2:22" s="27" customFormat="1">
      <c r="B1790" s="10"/>
      <c r="C1790" s="10">
        <v>22</v>
      </c>
      <c r="D1790" s="305"/>
      <c r="E1790" s="305"/>
      <c r="F1790" s="305"/>
      <c r="G1790" s="10"/>
      <c r="H1790" s="10"/>
      <c r="I1790" s="10"/>
      <c r="J1790" s="594"/>
      <c r="K1790" s="592"/>
      <c r="L1790" s="31"/>
      <c r="M1790" s="31"/>
      <c r="N1790" s="31"/>
      <c r="O1790" s="31"/>
      <c r="P1790" s="31"/>
      <c r="Q1790" s="31"/>
      <c r="R1790" s="31"/>
      <c r="S1790" s="31"/>
      <c r="T1790" s="31"/>
      <c r="U1790" s="31"/>
      <c r="V1790" s="31"/>
    </row>
    <row r="1791" spans="2:22" s="27" customFormat="1">
      <c r="B1791" s="10">
        <v>82</v>
      </c>
      <c r="C1791" s="10">
        <v>1</v>
      </c>
      <c r="D1791" s="305"/>
      <c r="E1791" s="305"/>
      <c r="F1791" s="305"/>
      <c r="G1791" s="10"/>
      <c r="H1791" s="10"/>
      <c r="I1791" s="10"/>
      <c r="J1791" s="76"/>
      <c r="K1791" s="588"/>
      <c r="L1791" s="31"/>
      <c r="M1791" s="31"/>
      <c r="N1791" s="31"/>
      <c r="O1791" s="31"/>
      <c r="P1791" s="31"/>
      <c r="Q1791" s="31"/>
      <c r="R1791" s="31"/>
      <c r="S1791" s="31"/>
      <c r="T1791" s="31"/>
      <c r="U1791" s="31"/>
      <c r="V1791" s="31"/>
    </row>
    <row r="1792" spans="2:22" s="27" customFormat="1">
      <c r="B1792" s="10"/>
      <c r="C1792" s="10">
        <v>2</v>
      </c>
      <c r="D1792" s="305"/>
      <c r="E1792" s="305"/>
      <c r="F1792" s="305"/>
      <c r="G1792" s="10"/>
      <c r="H1792" s="10"/>
      <c r="I1792" s="10"/>
      <c r="J1792" s="76"/>
      <c r="K1792" s="588"/>
      <c r="L1792" s="31"/>
      <c r="M1792" s="31"/>
      <c r="N1792" s="31"/>
      <c r="O1792" s="31"/>
      <c r="P1792" s="31"/>
      <c r="Q1792" s="31"/>
      <c r="R1792" s="31"/>
      <c r="S1792" s="31"/>
      <c r="T1792" s="31"/>
      <c r="U1792" s="31"/>
      <c r="V1792" s="31"/>
    </row>
    <row r="1793" spans="2:34" s="27" customFormat="1">
      <c r="B1793" s="10"/>
      <c r="C1793" s="10">
        <v>3</v>
      </c>
      <c r="D1793" s="305"/>
      <c r="E1793" s="305"/>
      <c r="F1793" s="305"/>
      <c r="G1793" s="10"/>
      <c r="H1793" s="10"/>
      <c r="I1793" s="10"/>
      <c r="J1793" s="76"/>
      <c r="K1793" s="588"/>
      <c r="L1793" s="31"/>
      <c r="M1793" s="31"/>
      <c r="N1793" s="31"/>
      <c r="O1793" s="31"/>
      <c r="P1793" s="31"/>
      <c r="Q1793" s="31"/>
      <c r="R1793" s="31"/>
      <c r="S1793" s="31"/>
      <c r="T1793" s="31"/>
      <c r="U1793" s="31"/>
      <c r="V1793" s="31"/>
    </row>
    <row r="1794" spans="2:34">
      <c r="B1794" s="10"/>
      <c r="C1794" s="10">
        <v>4</v>
      </c>
      <c r="D1794" s="305"/>
      <c r="E1794" s="305"/>
      <c r="F1794" s="305"/>
      <c r="G1794" s="10"/>
      <c r="I1794" s="10"/>
      <c r="J1794" s="76"/>
      <c r="K1794" s="169"/>
      <c r="L1794" s="305"/>
      <c r="M1794" s="305"/>
      <c r="N1794" s="305"/>
      <c r="W1794" s="306"/>
      <c r="X1794" s="306"/>
      <c r="Y1794" s="306"/>
      <c r="Z1794" s="306"/>
      <c r="AA1794" s="306"/>
      <c r="AB1794" s="306"/>
      <c r="AC1794" s="306"/>
      <c r="AD1794" s="306"/>
      <c r="AE1794" s="306"/>
      <c r="AF1794" s="306"/>
      <c r="AG1794" s="306"/>
      <c r="AH1794" s="306"/>
    </row>
    <row r="1795" spans="2:34" s="27" customFormat="1">
      <c r="B1795" s="10"/>
      <c r="C1795" s="10">
        <v>5</v>
      </c>
      <c r="D1795" s="305"/>
      <c r="E1795" s="305"/>
      <c r="F1795" s="305"/>
      <c r="G1795" s="10"/>
      <c r="H1795" s="10"/>
      <c r="I1795" s="10"/>
      <c r="J1795" s="84"/>
      <c r="K1795" s="592"/>
      <c r="L1795" s="31"/>
      <c r="M1795" s="31"/>
      <c r="N1795" s="31"/>
      <c r="O1795" s="31"/>
      <c r="P1795" s="31"/>
      <c r="Q1795" s="31"/>
      <c r="R1795" s="31"/>
      <c r="S1795" s="31"/>
      <c r="T1795" s="31"/>
      <c r="U1795" s="31"/>
      <c r="V1795" s="31"/>
    </row>
    <row r="1796" spans="2:34" s="27" customFormat="1">
      <c r="B1796" s="10"/>
      <c r="C1796" s="10">
        <v>6</v>
      </c>
      <c r="D1796" s="305"/>
      <c r="E1796" s="305"/>
      <c r="F1796" s="305"/>
      <c r="G1796" s="10"/>
      <c r="H1796" s="10"/>
      <c r="I1796" s="10"/>
      <c r="J1796" s="84"/>
      <c r="K1796" s="592"/>
      <c r="L1796" s="31"/>
      <c r="M1796" s="31"/>
      <c r="N1796" s="31"/>
      <c r="O1796" s="31"/>
      <c r="P1796" s="31"/>
      <c r="Q1796" s="31"/>
      <c r="R1796" s="31"/>
      <c r="S1796" s="31"/>
      <c r="T1796" s="31"/>
      <c r="U1796" s="31"/>
      <c r="V1796" s="31"/>
    </row>
    <row r="1797" spans="2:34" s="27" customFormat="1">
      <c r="B1797" s="10"/>
      <c r="C1797" s="10">
        <v>7</v>
      </c>
      <c r="D1797" s="305"/>
      <c r="E1797" s="305"/>
      <c r="F1797" s="305"/>
      <c r="G1797" s="10"/>
      <c r="H1797" s="10"/>
      <c r="I1797" s="10"/>
      <c r="J1797" s="76"/>
      <c r="K1797" s="593"/>
      <c r="L1797" s="31"/>
      <c r="M1797" s="31"/>
      <c r="N1797" s="31"/>
      <c r="O1797" s="31"/>
      <c r="P1797" s="31"/>
      <c r="Q1797" s="31"/>
      <c r="R1797" s="31"/>
      <c r="S1797" s="31"/>
      <c r="T1797" s="31"/>
      <c r="U1797" s="31"/>
      <c r="V1797" s="31"/>
    </row>
    <row r="1798" spans="2:34" s="27" customFormat="1">
      <c r="B1798" s="10"/>
      <c r="C1798" s="10">
        <v>8</v>
      </c>
      <c r="D1798" s="305"/>
      <c r="E1798" s="305"/>
      <c r="F1798" s="305"/>
      <c r="G1798" s="10"/>
      <c r="H1798" s="10"/>
      <c r="I1798" s="10"/>
      <c r="J1798" s="76"/>
      <c r="K1798" s="592"/>
      <c r="L1798" s="31"/>
      <c r="M1798" s="31"/>
      <c r="N1798" s="31"/>
      <c r="O1798" s="31"/>
      <c r="P1798" s="31"/>
      <c r="Q1798" s="31"/>
      <c r="R1798" s="31"/>
      <c r="S1798" s="31"/>
      <c r="T1798" s="31"/>
      <c r="U1798" s="31"/>
      <c r="V1798" s="31"/>
    </row>
    <row r="1799" spans="2:34" s="27" customFormat="1">
      <c r="B1799" s="10"/>
      <c r="C1799" s="10">
        <v>9</v>
      </c>
      <c r="D1799" s="305"/>
      <c r="E1799" s="305"/>
      <c r="F1799" s="305"/>
      <c r="G1799" s="10"/>
      <c r="H1799" s="10"/>
      <c r="I1799" s="10"/>
      <c r="J1799" s="84"/>
      <c r="K1799" s="592"/>
      <c r="L1799" s="31"/>
      <c r="M1799" s="31"/>
      <c r="N1799" s="31"/>
      <c r="O1799" s="31"/>
      <c r="P1799" s="31"/>
      <c r="Q1799" s="31"/>
      <c r="R1799" s="31"/>
      <c r="S1799" s="31"/>
      <c r="T1799" s="31"/>
      <c r="U1799" s="31"/>
      <c r="V1799" s="31"/>
    </row>
    <row r="1800" spans="2:34" s="27" customFormat="1">
      <c r="B1800" s="10"/>
      <c r="C1800" s="10">
        <v>10</v>
      </c>
      <c r="D1800" s="305"/>
      <c r="E1800" s="305"/>
      <c r="F1800" s="305"/>
      <c r="G1800" s="10"/>
      <c r="H1800" s="10"/>
      <c r="I1800" s="10"/>
      <c r="J1800" s="84"/>
      <c r="K1800" s="592"/>
      <c r="L1800" s="31"/>
      <c r="M1800" s="31"/>
      <c r="N1800" s="31"/>
      <c r="O1800" s="31"/>
      <c r="P1800" s="31"/>
      <c r="Q1800" s="31"/>
      <c r="R1800" s="31"/>
      <c r="S1800" s="31"/>
      <c r="T1800" s="31"/>
      <c r="U1800" s="31"/>
      <c r="V1800" s="31"/>
    </row>
    <row r="1801" spans="2:34" s="27" customFormat="1">
      <c r="B1801" s="10"/>
      <c r="C1801" s="10">
        <v>11</v>
      </c>
      <c r="D1801" s="305"/>
      <c r="E1801" s="305"/>
      <c r="F1801" s="305"/>
      <c r="G1801" s="10"/>
      <c r="H1801" s="10"/>
      <c r="I1801" s="10"/>
      <c r="J1801" s="76"/>
      <c r="K1801" s="593"/>
      <c r="L1801" s="31"/>
      <c r="M1801" s="31"/>
      <c r="N1801" s="31"/>
      <c r="O1801" s="31"/>
      <c r="P1801" s="31"/>
      <c r="Q1801" s="31"/>
      <c r="R1801" s="31"/>
      <c r="S1801" s="31"/>
      <c r="T1801" s="31"/>
      <c r="U1801" s="31"/>
      <c r="V1801" s="31"/>
    </row>
    <row r="1802" spans="2:34" s="27" customFormat="1">
      <c r="B1802" s="10"/>
      <c r="C1802" s="10">
        <v>12</v>
      </c>
      <c r="D1802" s="305"/>
      <c r="E1802" s="305"/>
      <c r="F1802" s="305"/>
      <c r="G1802" s="10"/>
      <c r="H1802" s="10"/>
      <c r="I1802" s="10"/>
      <c r="J1802" s="76"/>
      <c r="K1802" s="592"/>
      <c r="L1802" s="31"/>
      <c r="M1802" s="31"/>
      <c r="N1802" s="31"/>
      <c r="O1802" s="31"/>
      <c r="P1802" s="31"/>
      <c r="Q1802" s="31"/>
      <c r="R1802" s="31"/>
      <c r="S1802" s="31"/>
      <c r="T1802" s="31"/>
      <c r="U1802" s="31"/>
      <c r="V1802" s="31"/>
    </row>
    <row r="1803" spans="2:34" s="27" customFormat="1">
      <c r="B1803" s="10"/>
      <c r="C1803" s="10">
        <v>13</v>
      </c>
      <c r="D1803" s="305"/>
      <c r="E1803" s="305"/>
      <c r="F1803" s="305"/>
      <c r="G1803" s="10"/>
      <c r="H1803" s="10"/>
      <c r="I1803" s="10"/>
      <c r="J1803" s="84"/>
      <c r="K1803" s="592"/>
      <c r="L1803" s="31"/>
      <c r="M1803" s="31"/>
      <c r="N1803" s="31"/>
      <c r="O1803" s="31"/>
      <c r="P1803" s="31"/>
      <c r="Q1803" s="31"/>
      <c r="R1803" s="31"/>
      <c r="S1803" s="31"/>
      <c r="T1803" s="31"/>
      <c r="U1803" s="31"/>
      <c r="V1803" s="31"/>
    </row>
    <row r="1804" spans="2:34" s="27" customFormat="1">
      <c r="B1804" s="10"/>
      <c r="C1804" s="10">
        <v>14</v>
      </c>
      <c r="D1804" s="305"/>
      <c r="E1804" s="305"/>
      <c r="F1804" s="305"/>
      <c r="G1804" s="10"/>
      <c r="H1804" s="10"/>
      <c r="I1804" s="10"/>
      <c r="J1804" s="84"/>
      <c r="K1804" s="592"/>
      <c r="L1804" s="31"/>
      <c r="M1804" s="31"/>
      <c r="N1804" s="31"/>
      <c r="O1804" s="31"/>
      <c r="P1804" s="31"/>
      <c r="Q1804" s="31"/>
      <c r="R1804" s="31"/>
      <c r="S1804" s="31"/>
      <c r="T1804" s="31"/>
      <c r="U1804" s="31"/>
      <c r="V1804" s="31"/>
    </row>
    <row r="1805" spans="2:34" s="27" customFormat="1">
      <c r="B1805" s="10"/>
      <c r="C1805" s="10">
        <v>15</v>
      </c>
      <c r="D1805" s="305"/>
      <c r="E1805" s="305"/>
      <c r="F1805" s="305"/>
      <c r="G1805" s="10"/>
      <c r="H1805" s="10"/>
      <c r="I1805" s="10"/>
      <c r="J1805" s="76"/>
      <c r="K1805" s="593"/>
      <c r="L1805" s="31"/>
      <c r="M1805" s="31"/>
      <c r="N1805" s="31"/>
      <c r="O1805" s="31"/>
      <c r="P1805" s="31"/>
      <c r="Q1805" s="31"/>
      <c r="R1805" s="31"/>
      <c r="S1805" s="31"/>
      <c r="T1805" s="31"/>
      <c r="U1805" s="31"/>
      <c r="V1805" s="31"/>
    </row>
    <row r="1806" spans="2:34" s="27" customFormat="1">
      <c r="B1806" s="10"/>
      <c r="C1806" s="10">
        <v>16</v>
      </c>
      <c r="D1806" s="305"/>
      <c r="E1806" s="305"/>
      <c r="F1806" s="305"/>
      <c r="G1806" s="10"/>
      <c r="H1806" s="10"/>
      <c r="I1806" s="10"/>
      <c r="J1806" s="76"/>
      <c r="K1806" s="592"/>
      <c r="L1806" s="31"/>
      <c r="M1806" s="31"/>
      <c r="N1806" s="31"/>
      <c r="O1806" s="31"/>
      <c r="P1806" s="31"/>
      <c r="Q1806" s="31"/>
      <c r="R1806" s="31"/>
      <c r="S1806" s="31"/>
      <c r="T1806" s="31"/>
      <c r="U1806" s="31"/>
      <c r="V1806" s="31"/>
    </row>
    <row r="1807" spans="2:34" s="27" customFormat="1">
      <c r="B1807" s="10"/>
      <c r="C1807" s="10">
        <v>17</v>
      </c>
      <c r="D1807" s="305"/>
      <c r="E1807" s="305"/>
      <c r="F1807" s="305"/>
      <c r="G1807" s="10"/>
      <c r="H1807" s="10"/>
      <c r="I1807" s="10"/>
      <c r="J1807" s="84"/>
      <c r="K1807" s="592"/>
      <c r="L1807" s="31"/>
      <c r="M1807" s="31"/>
      <c r="N1807" s="31"/>
      <c r="O1807" s="31"/>
      <c r="P1807" s="31"/>
      <c r="Q1807" s="31"/>
      <c r="R1807" s="31"/>
      <c r="S1807" s="31"/>
      <c r="T1807" s="31"/>
      <c r="U1807" s="31"/>
      <c r="V1807" s="31"/>
    </row>
    <row r="1808" spans="2:34" s="27" customFormat="1">
      <c r="B1808" s="10"/>
      <c r="C1808" s="10">
        <v>18</v>
      </c>
      <c r="D1808" s="305"/>
      <c r="E1808" s="305"/>
      <c r="F1808" s="305"/>
      <c r="G1808" s="10"/>
      <c r="H1808" s="10"/>
      <c r="I1808" s="10"/>
      <c r="J1808" s="84"/>
      <c r="K1808" s="592"/>
      <c r="L1808" s="31"/>
      <c r="M1808" s="31"/>
      <c r="N1808" s="31"/>
      <c r="O1808" s="31"/>
      <c r="P1808" s="31"/>
      <c r="Q1808" s="31"/>
      <c r="R1808" s="31"/>
      <c r="S1808" s="31"/>
      <c r="T1808" s="31"/>
      <c r="U1808" s="31"/>
      <c r="V1808" s="31"/>
    </row>
    <row r="1809" spans="2:34" s="27" customFormat="1">
      <c r="B1809" s="10"/>
      <c r="C1809" s="10">
        <v>19</v>
      </c>
      <c r="D1809" s="305"/>
      <c r="E1809" s="305"/>
      <c r="F1809" s="305"/>
      <c r="G1809" s="10"/>
      <c r="H1809" s="10"/>
      <c r="I1809" s="10"/>
      <c r="J1809" s="76"/>
      <c r="K1809" s="593"/>
      <c r="L1809" s="31"/>
      <c r="M1809" s="31"/>
      <c r="N1809" s="31"/>
      <c r="O1809" s="31"/>
      <c r="P1809" s="31"/>
      <c r="Q1809" s="31"/>
      <c r="R1809" s="31"/>
      <c r="S1809" s="31"/>
      <c r="T1809" s="31"/>
      <c r="U1809" s="31"/>
      <c r="V1809" s="31"/>
    </row>
    <row r="1810" spans="2:34" s="27" customFormat="1">
      <c r="B1810" s="10"/>
      <c r="C1810" s="10">
        <v>20</v>
      </c>
      <c r="D1810" s="305"/>
      <c r="E1810" s="305"/>
      <c r="F1810" s="305"/>
      <c r="G1810" s="10"/>
      <c r="H1810" s="10"/>
      <c r="I1810" s="10"/>
      <c r="J1810" s="76"/>
      <c r="K1810" s="592"/>
      <c r="L1810" s="31"/>
      <c r="M1810" s="31"/>
      <c r="N1810" s="31"/>
      <c r="O1810" s="31"/>
      <c r="P1810" s="31"/>
      <c r="Q1810" s="31"/>
      <c r="R1810" s="31"/>
      <c r="S1810" s="31"/>
      <c r="T1810" s="31"/>
      <c r="U1810" s="31"/>
      <c r="V1810" s="31"/>
    </row>
    <row r="1811" spans="2:34" s="27" customFormat="1">
      <c r="B1811" s="10"/>
      <c r="C1811" s="10">
        <v>21</v>
      </c>
      <c r="D1811" s="305"/>
      <c r="E1811" s="305"/>
      <c r="F1811" s="305"/>
      <c r="G1811" s="10"/>
      <c r="H1811" s="10"/>
      <c r="I1811" s="10"/>
      <c r="J1811" s="84"/>
      <c r="K1811" s="592"/>
      <c r="L1811" s="31"/>
      <c r="M1811" s="31"/>
      <c r="N1811" s="31"/>
      <c r="O1811" s="31"/>
      <c r="P1811" s="31"/>
      <c r="Q1811" s="31"/>
      <c r="R1811" s="31"/>
      <c r="S1811" s="31"/>
      <c r="T1811" s="31"/>
      <c r="U1811" s="31"/>
      <c r="V1811" s="31"/>
    </row>
    <row r="1812" spans="2:34" s="27" customFormat="1">
      <c r="B1812" s="10"/>
      <c r="C1812" s="10">
        <v>22</v>
      </c>
      <c r="D1812" s="305"/>
      <c r="E1812" s="305"/>
      <c r="F1812" s="305"/>
      <c r="G1812" s="10"/>
      <c r="H1812" s="10"/>
      <c r="I1812" s="10"/>
      <c r="J1812" s="594"/>
      <c r="K1812" s="592"/>
      <c r="L1812" s="31"/>
      <c r="M1812" s="31"/>
      <c r="N1812" s="31"/>
      <c r="O1812" s="31"/>
      <c r="P1812" s="31"/>
      <c r="Q1812" s="31"/>
      <c r="R1812" s="31"/>
      <c r="S1812" s="31"/>
      <c r="T1812" s="31"/>
      <c r="U1812" s="31"/>
      <c r="V1812" s="31"/>
    </row>
    <row r="1813" spans="2:34" s="27" customFormat="1">
      <c r="B1813" s="10">
        <v>83</v>
      </c>
      <c r="C1813" s="10">
        <v>1</v>
      </c>
      <c r="D1813" s="305"/>
      <c r="E1813" s="305"/>
      <c r="F1813" s="305"/>
      <c r="G1813" s="10"/>
      <c r="H1813" s="10"/>
      <c r="I1813" s="10"/>
      <c r="J1813" s="76"/>
      <c r="K1813" s="588"/>
      <c r="L1813" s="31"/>
      <c r="M1813" s="31"/>
      <c r="N1813" s="31"/>
      <c r="O1813" s="31"/>
      <c r="P1813" s="31"/>
      <c r="Q1813" s="31"/>
      <c r="R1813" s="31"/>
      <c r="S1813" s="31"/>
      <c r="T1813" s="31"/>
      <c r="U1813" s="31"/>
      <c r="V1813" s="31"/>
    </row>
    <row r="1814" spans="2:34" s="27" customFormat="1">
      <c r="B1814" s="10"/>
      <c r="C1814" s="10">
        <v>2</v>
      </c>
      <c r="D1814" s="305"/>
      <c r="E1814" s="305"/>
      <c r="F1814" s="305"/>
      <c r="G1814" s="10"/>
      <c r="H1814" s="10"/>
      <c r="I1814" s="10"/>
      <c r="J1814" s="76"/>
      <c r="K1814" s="588"/>
      <c r="L1814" s="31"/>
      <c r="M1814" s="31"/>
      <c r="N1814" s="31"/>
      <c r="O1814" s="31"/>
      <c r="P1814" s="31"/>
      <c r="Q1814" s="31"/>
      <c r="R1814" s="31"/>
      <c r="S1814" s="31"/>
      <c r="T1814" s="31"/>
      <c r="U1814" s="31"/>
      <c r="V1814" s="31"/>
    </row>
    <row r="1815" spans="2:34" s="27" customFormat="1">
      <c r="B1815" s="10"/>
      <c r="C1815" s="10">
        <v>3</v>
      </c>
      <c r="D1815" s="305"/>
      <c r="E1815" s="305"/>
      <c r="F1815" s="305"/>
      <c r="G1815" s="10"/>
      <c r="H1815" s="10"/>
      <c r="I1815" s="10"/>
      <c r="J1815" s="76"/>
      <c r="K1815" s="588"/>
      <c r="L1815" s="31"/>
      <c r="M1815" s="31"/>
      <c r="N1815" s="31"/>
      <c r="O1815" s="31"/>
      <c r="P1815" s="31"/>
      <c r="Q1815" s="31"/>
      <c r="R1815" s="31"/>
      <c r="S1815" s="31"/>
      <c r="T1815" s="31"/>
      <c r="U1815" s="31"/>
      <c r="V1815" s="31"/>
    </row>
    <row r="1816" spans="2:34">
      <c r="B1816" s="10"/>
      <c r="C1816" s="10">
        <v>4</v>
      </c>
      <c r="D1816" s="305"/>
      <c r="E1816" s="305"/>
      <c r="F1816" s="305"/>
      <c r="G1816" s="10"/>
      <c r="I1816" s="10"/>
      <c r="J1816" s="76"/>
      <c r="K1816" s="169"/>
      <c r="L1816" s="305"/>
      <c r="M1816" s="305"/>
      <c r="N1816" s="305"/>
      <c r="W1816" s="306"/>
      <c r="X1816" s="306"/>
      <c r="Y1816" s="306"/>
      <c r="Z1816" s="306"/>
      <c r="AA1816" s="306"/>
      <c r="AB1816" s="306"/>
      <c r="AC1816" s="306"/>
      <c r="AD1816" s="306"/>
      <c r="AE1816" s="306"/>
      <c r="AF1816" s="306"/>
      <c r="AG1816" s="306"/>
      <c r="AH1816" s="306"/>
    </row>
    <row r="1817" spans="2:34" s="27" customFormat="1">
      <c r="B1817" s="10"/>
      <c r="C1817" s="10">
        <v>5</v>
      </c>
      <c r="D1817" s="305"/>
      <c r="E1817" s="305"/>
      <c r="F1817" s="305"/>
      <c r="G1817" s="10"/>
      <c r="H1817" s="10"/>
      <c r="I1817" s="10"/>
      <c r="J1817" s="84"/>
      <c r="K1817" s="592"/>
      <c r="L1817" s="31"/>
      <c r="M1817" s="31"/>
      <c r="N1817" s="31"/>
      <c r="O1817" s="31"/>
      <c r="P1817" s="31"/>
      <c r="Q1817" s="31"/>
      <c r="R1817" s="31"/>
      <c r="S1817" s="31"/>
      <c r="T1817" s="31"/>
      <c r="U1817" s="31"/>
      <c r="V1817" s="31"/>
    </row>
    <row r="1818" spans="2:34" s="27" customFormat="1">
      <c r="B1818" s="10"/>
      <c r="C1818" s="10">
        <v>6</v>
      </c>
      <c r="D1818" s="305"/>
      <c r="E1818" s="305"/>
      <c r="F1818" s="305"/>
      <c r="G1818" s="10"/>
      <c r="H1818" s="10"/>
      <c r="I1818" s="10"/>
      <c r="J1818" s="84"/>
      <c r="K1818" s="592"/>
      <c r="L1818" s="31"/>
      <c r="M1818" s="31"/>
      <c r="N1818" s="31"/>
      <c r="O1818" s="31"/>
      <c r="P1818" s="31"/>
      <c r="Q1818" s="31"/>
      <c r="R1818" s="31"/>
      <c r="S1818" s="31"/>
      <c r="T1818" s="31"/>
      <c r="U1818" s="31"/>
      <c r="V1818" s="31"/>
    </row>
    <row r="1819" spans="2:34" s="27" customFormat="1">
      <c r="B1819" s="10"/>
      <c r="C1819" s="10">
        <v>7</v>
      </c>
      <c r="D1819" s="305"/>
      <c r="E1819" s="305"/>
      <c r="F1819" s="305"/>
      <c r="G1819" s="10"/>
      <c r="H1819" s="10"/>
      <c r="I1819" s="10"/>
      <c r="J1819" s="76"/>
      <c r="K1819" s="593"/>
      <c r="L1819" s="31"/>
      <c r="M1819" s="31"/>
      <c r="N1819" s="31"/>
      <c r="O1819" s="31"/>
      <c r="P1819" s="31"/>
      <c r="Q1819" s="31"/>
      <c r="R1819" s="31"/>
      <c r="S1819" s="31"/>
      <c r="T1819" s="31"/>
      <c r="U1819" s="31"/>
      <c r="V1819" s="31"/>
    </row>
    <row r="1820" spans="2:34" s="27" customFormat="1">
      <c r="B1820" s="10"/>
      <c r="C1820" s="10">
        <v>8</v>
      </c>
      <c r="D1820" s="305"/>
      <c r="E1820" s="305"/>
      <c r="F1820" s="305"/>
      <c r="G1820" s="10"/>
      <c r="H1820" s="10"/>
      <c r="I1820" s="10"/>
      <c r="J1820" s="76"/>
      <c r="K1820" s="592"/>
      <c r="L1820" s="31"/>
      <c r="M1820" s="31"/>
      <c r="N1820" s="31"/>
      <c r="O1820" s="31"/>
      <c r="P1820" s="31"/>
      <c r="Q1820" s="31"/>
      <c r="R1820" s="31"/>
      <c r="S1820" s="31"/>
      <c r="T1820" s="31"/>
      <c r="U1820" s="31"/>
      <c r="V1820" s="31"/>
    </row>
    <row r="1821" spans="2:34" s="27" customFormat="1">
      <c r="B1821" s="10"/>
      <c r="C1821" s="10">
        <v>9</v>
      </c>
      <c r="D1821" s="305"/>
      <c r="E1821" s="305"/>
      <c r="F1821" s="305"/>
      <c r="G1821" s="10"/>
      <c r="H1821" s="10"/>
      <c r="I1821" s="10"/>
      <c r="J1821" s="84"/>
      <c r="K1821" s="592"/>
      <c r="L1821" s="31"/>
      <c r="M1821" s="31"/>
      <c r="N1821" s="31"/>
      <c r="O1821" s="31"/>
      <c r="P1821" s="31"/>
      <c r="Q1821" s="31"/>
      <c r="R1821" s="31"/>
      <c r="S1821" s="31"/>
      <c r="T1821" s="31"/>
      <c r="U1821" s="31"/>
      <c r="V1821" s="31"/>
    </row>
    <row r="1822" spans="2:34" s="27" customFormat="1">
      <c r="B1822" s="10"/>
      <c r="C1822" s="10">
        <v>10</v>
      </c>
      <c r="D1822" s="305"/>
      <c r="E1822" s="305"/>
      <c r="F1822" s="305"/>
      <c r="G1822" s="10"/>
      <c r="H1822" s="10"/>
      <c r="I1822" s="10"/>
      <c r="J1822" s="84"/>
      <c r="K1822" s="592"/>
      <c r="L1822" s="31"/>
      <c r="M1822" s="31"/>
      <c r="N1822" s="31"/>
      <c r="O1822" s="31"/>
      <c r="P1822" s="31"/>
      <c r="Q1822" s="31"/>
      <c r="R1822" s="31"/>
      <c r="S1822" s="31"/>
      <c r="T1822" s="31"/>
      <c r="U1822" s="31"/>
      <c r="V1822" s="31"/>
    </row>
    <row r="1823" spans="2:34" s="27" customFormat="1">
      <c r="B1823" s="10"/>
      <c r="C1823" s="10">
        <v>11</v>
      </c>
      <c r="D1823" s="305"/>
      <c r="E1823" s="305"/>
      <c r="F1823" s="305"/>
      <c r="G1823" s="10"/>
      <c r="H1823" s="10"/>
      <c r="I1823" s="10"/>
      <c r="J1823" s="76"/>
      <c r="K1823" s="593"/>
      <c r="L1823" s="31"/>
      <c r="M1823" s="31"/>
      <c r="N1823" s="31"/>
      <c r="O1823" s="31"/>
      <c r="P1823" s="31"/>
      <c r="Q1823" s="31"/>
      <c r="R1823" s="31"/>
      <c r="S1823" s="31"/>
      <c r="T1823" s="31"/>
      <c r="U1823" s="31"/>
      <c r="V1823" s="31"/>
    </row>
    <row r="1824" spans="2:34" s="27" customFormat="1">
      <c r="B1824" s="10"/>
      <c r="C1824" s="10">
        <v>12</v>
      </c>
      <c r="D1824" s="305"/>
      <c r="E1824" s="305"/>
      <c r="F1824" s="305"/>
      <c r="G1824" s="10"/>
      <c r="H1824" s="10"/>
      <c r="I1824" s="10"/>
      <c r="J1824" s="76"/>
      <c r="K1824" s="592"/>
      <c r="L1824" s="31"/>
      <c r="M1824" s="31"/>
      <c r="N1824" s="31"/>
      <c r="O1824" s="31"/>
      <c r="P1824" s="31"/>
      <c r="Q1824" s="31"/>
      <c r="R1824" s="31"/>
      <c r="S1824" s="31"/>
      <c r="T1824" s="31"/>
      <c r="U1824" s="31"/>
      <c r="V1824" s="31"/>
    </row>
    <row r="1825" spans="2:34" s="27" customFormat="1">
      <c r="B1825" s="10"/>
      <c r="C1825" s="10">
        <v>13</v>
      </c>
      <c r="D1825" s="305"/>
      <c r="E1825" s="305"/>
      <c r="F1825" s="305"/>
      <c r="G1825" s="10"/>
      <c r="H1825" s="10"/>
      <c r="I1825" s="10"/>
      <c r="J1825" s="84"/>
      <c r="K1825" s="592"/>
      <c r="L1825" s="31"/>
      <c r="M1825" s="31"/>
      <c r="N1825" s="31"/>
      <c r="O1825" s="31"/>
      <c r="P1825" s="31"/>
      <c r="Q1825" s="31"/>
      <c r="R1825" s="31"/>
      <c r="S1825" s="31"/>
      <c r="T1825" s="31"/>
      <c r="U1825" s="31"/>
      <c r="V1825" s="31"/>
    </row>
    <row r="1826" spans="2:34" s="27" customFormat="1">
      <c r="B1826" s="10"/>
      <c r="C1826" s="10">
        <v>14</v>
      </c>
      <c r="D1826" s="305"/>
      <c r="E1826" s="305"/>
      <c r="F1826" s="305"/>
      <c r="G1826" s="10"/>
      <c r="H1826" s="10"/>
      <c r="I1826" s="10"/>
      <c r="J1826" s="84"/>
      <c r="K1826" s="592"/>
      <c r="L1826" s="31"/>
      <c r="M1826" s="31"/>
      <c r="N1826" s="31"/>
      <c r="O1826" s="31"/>
      <c r="P1826" s="31"/>
      <c r="Q1826" s="31"/>
      <c r="R1826" s="31"/>
      <c r="S1826" s="31"/>
      <c r="T1826" s="31"/>
      <c r="U1826" s="31"/>
      <c r="V1826" s="31"/>
    </row>
    <row r="1827" spans="2:34" s="27" customFormat="1">
      <c r="B1827" s="10"/>
      <c r="C1827" s="10">
        <v>15</v>
      </c>
      <c r="D1827" s="305"/>
      <c r="E1827" s="305"/>
      <c r="F1827" s="305"/>
      <c r="G1827" s="10"/>
      <c r="H1827" s="10"/>
      <c r="I1827" s="10"/>
      <c r="J1827" s="76"/>
      <c r="K1827" s="593"/>
      <c r="L1827" s="31"/>
      <c r="M1827" s="31"/>
      <c r="N1827" s="31"/>
      <c r="O1827" s="31"/>
      <c r="P1827" s="31"/>
      <c r="Q1827" s="31"/>
      <c r="R1827" s="31"/>
      <c r="S1827" s="31"/>
      <c r="T1827" s="31"/>
      <c r="U1827" s="31"/>
      <c r="V1827" s="31"/>
    </row>
    <row r="1828" spans="2:34" s="27" customFormat="1">
      <c r="B1828" s="10"/>
      <c r="C1828" s="10">
        <v>16</v>
      </c>
      <c r="D1828" s="305"/>
      <c r="E1828" s="305"/>
      <c r="F1828" s="305"/>
      <c r="G1828" s="10"/>
      <c r="H1828" s="10"/>
      <c r="I1828" s="10"/>
      <c r="J1828" s="76"/>
      <c r="K1828" s="592"/>
      <c r="L1828" s="31"/>
      <c r="M1828" s="31"/>
      <c r="N1828" s="31"/>
      <c r="O1828" s="31"/>
      <c r="P1828" s="31"/>
      <c r="Q1828" s="31"/>
      <c r="R1828" s="31"/>
      <c r="S1828" s="31"/>
      <c r="T1828" s="31"/>
      <c r="U1828" s="31"/>
      <c r="V1828" s="31"/>
    </row>
    <row r="1829" spans="2:34" s="27" customFormat="1">
      <c r="B1829" s="10"/>
      <c r="C1829" s="10">
        <v>17</v>
      </c>
      <c r="D1829" s="305"/>
      <c r="E1829" s="305"/>
      <c r="F1829" s="305"/>
      <c r="G1829" s="10"/>
      <c r="H1829" s="10"/>
      <c r="I1829" s="10"/>
      <c r="J1829" s="84"/>
      <c r="K1829" s="592"/>
      <c r="L1829" s="31"/>
      <c r="M1829" s="31"/>
      <c r="N1829" s="31"/>
      <c r="O1829" s="31"/>
      <c r="P1829" s="31"/>
      <c r="Q1829" s="31"/>
      <c r="R1829" s="31"/>
      <c r="S1829" s="31"/>
      <c r="T1829" s="31"/>
      <c r="U1829" s="31"/>
      <c r="V1829" s="31"/>
    </row>
    <row r="1830" spans="2:34" s="27" customFormat="1">
      <c r="B1830" s="10"/>
      <c r="C1830" s="10">
        <v>18</v>
      </c>
      <c r="D1830" s="305"/>
      <c r="E1830" s="305"/>
      <c r="F1830" s="305"/>
      <c r="G1830" s="10"/>
      <c r="H1830" s="10"/>
      <c r="I1830" s="10"/>
      <c r="J1830" s="84"/>
      <c r="K1830" s="592"/>
      <c r="L1830" s="31"/>
      <c r="M1830" s="31"/>
      <c r="N1830" s="31"/>
      <c r="O1830" s="31"/>
      <c r="P1830" s="31"/>
      <c r="Q1830" s="31"/>
      <c r="R1830" s="31"/>
      <c r="S1830" s="31"/>
      <c r="T1830" s="31"/>
      <c r="U1830" s="31"/>
      <c r="V1830" s="31"/>
    </row>
    <row r="1831" spans="2:34" s="27" customFormat="1">
      <c r="B1831" s="10"/>
      <c r="C1831" s="10">
        <v>19</v>
      </c>
      <c r="D1831" s="305"/>
      <c r="E1831" s="305"/>
      <c r="F1831" s="305"/>
      <c r="G1831" s="10"/>
      <c r="H1831" s="10"/>
      <c r="I1831" s="10"/>
      <c r="J1831" s="76"/>
      <c r="K1831" s="593"/>
      <c r="L1831" s="31"/>
      <c r="M1831" s="31"/>
      <c r="N1831" s="31"/>
      <c r="O1831" s="31"/>
      <c r="P1831" s="31"/>
      <c r="Q1831" s="31"/>
      <c r="R1831" s="31"/>
      <c r="S1831" s="31"/>
      <c r="T1831" s="31"/>
      <c r="U1831" s="31"/>
      <c r="V1831" s="31"/>
    </row>
    <row r="1832" spans="2:34" s="27" customFormat="1">
      <c r="B1832" s="10"/>
      <c r="C1832" s="10">
        <v>20</v>
      </c>
      <c r="D1832" s="305"/>
      <c r="E1832" s="305"/>
      <c r="F1832" s="305"/>
      <c r="G1832" s="10"/>
      <c r="H1832" s="10"/>
      <c r="I1832" s="10"/>
      <c r="J1832" s="76"/>
      <c r="K1832" s="592"/>
      <c r="L1832" s="31"/>
      <c r="M1832" s="31"/>
      <c r="N1832" s="31"/>
      <c r="O1832" s="31"/>
      <c r="P1832" s="31"/>
      <c r="Q1832" s="31"/>
      <c r="R1832" s="31"/>
      <c r="S1832" s="31"/>
      <c r="T1832" s="31"/>
      <c r="U1832" s="31"/>
      <c r="V1832" s="31"/>
    </row>
    <row r="1833" spans="2:34" s="27" customFormat="1">
      <c r="B1833" s="10"/>
      <c r="C1833" s="10">
        <v>21</v>
      </c>
      <c r="D1833" s="305"/>
      <c r="E1833" s="305"/>
      <c r="F1833" s="305"/>
      <c r="G1833" s="10"/>
      <c r="H1833" s="10"/>
      <c r="I1833" s="10"/>
      <c r="J1833" s="84"/>
      <c r="K1833" s="592"/>
      <c r="L1833" s="31"/>
      <c r="M1833" s="31"/>
      <c r="N1833" s="31"/>
      <c r="O1833" s="31"/>
      <c r="P1833" s="31"/>
      <c r="Q1833" s="31"/>
      <c r="R1833" s="31"/>
      <c r="S1833" s="31"/>
      <c r="T1833" s="31"/>
      <c r="U1833" s="31"/>
      <c r="V1833" s="31"/>
    </row>
    <row r="1834" spans="2:34" s="27" customFormat="1">
      <c r="B1834" s="10"/>
      <c r="C1834" s="10">
        <v>22</v>
      </c>
      <c r="D1834" s="305"/>
      <c r="E1834" s="305"/>
      <c r="F1834" s="305"/>
      <c r="G1834" s="10"/>
      <c r="H1834" s="10"/>
      <c r="I1834" s="10"/>
      <c r="J1834" s="594"/>
      <c r="K1834" s="592"/>
      <c r="L1834" s="31"/>
      <c r="M1834" s="31"/>
      <c r="N1834" s="31"/>
      <c r="O1834" s="31"/>
      <c r="P1834" s="31"/>
      <c r="Q1834" s="31"/>
      <c r="R1834" s="31"/>
      <c r="S1834" s="31"/>
      <c r="T1834" s="31"/>
      <c r="U1834" s="31"/>
      <c r="V1834" s="31"/>
    </row>
    <row r="1835" spans="2:34" s="27" customFormat="1">
      <c r="B1835" s="10">
        <v>84</v>
      </c>
      <c r="C1835" s="10">
        <v>1</v>
      </c>
      <c r="D1835" s="305"/>
      <c r="E1835" s="305"/>
      <c r="F1835" s="305"/>
      <c r="G1835" s="10"/>
      <c r="H1835" s="10"/>
      <c r="I1835" s="10"/>
      <c r="J1835" s="76"/>
      <c r="K1835" s="588"/>
      <c r="L1835" s="31"/>
      <c r="M1835" s="31"/>
      <c r="N1835" s="31"/>
      <c r="O1835" s="31"/>
      <c r="P1835" s="31"/>
      <c r="Q1835" s="31"/>
      <c r="R1835" s="31"/>
      <c r="S1835" s="31"/>
      <c r="T1835" s="31"/>
      <c r="U1835" s="31"/>
      <c r="V1835" s="31"/>
    </row>
    <row r="1836" spans="2:34" s="27" customFormat="1">
      <c r="B1836" s="10"/>
      <c r="C1836" s="10">
        <v>2</v>
      </c>
      <c r="D1836" s="305"/>
      <c r="E1836" s="305"/>
      <c r="F1836" s="305"/>
      <c r="G1836" s="10"/>
      <c r="H1836" s="10"/>
      <c r="I1836" s="10"/>
      <c r="J1836" s="76"/>
      <c r="K1836" s="588"/>
      <c r="L1836" s="31"/>
      <c r="M1836" s="31"/>
      <c r="N1836" s="31"/>
      <c r="O1836" s="31"/>
      <c r="P1836" s="31"/>
      <c r="Q1836" s="31"/>
      <c r="R1836" s="31"/>
      <c r="S1836" s="31"/>
      <c r="T1836" s="31"/>
      <c r="U1836" s="31"/>
      <c r="V1836" s="31"/>
    </row>
    <row r="1837" spans="2:34" s="27" customFormat="1">
      <c r="B1837" s="10"/>
      <c r="C1837" s="10">
        <v>3</v>
      </c>
      <c r="D1837" s="305"/>
      <c r="E1837" s="305"/>
      <c r="F1837" s="305"/>
      <c r="G1837" s="10"/>
      <c r="H1837" s="10"/>
      <c r="I1837" s="10"/>
      <c r="J1837" s="76"/>
      <c r="K1837" s="588"/>
      <c r="L1837" s="31"/>
      <c r="M1837" s="31"/>
      <c r="N1837" s="31"/>
      <c r="O1837" s="31"/>
      <c r="P1837" s="31"/>
      <c r="Q1837" s="31"/>
      <c r="R1837" s="31"/>
      <c r="S1837" s="31"/>
      <c r="T1837" s="31"/>
      <c r="U1837" s="31"/>
      <c r="V1837" s="31"/>
    </row>
    <row r="1838" spans="2:34">
      <c r="B1838" s="10"/>
      <c r="C1838" s="10">
        <v>4</v>
      </c>
      <c r="D1838" s="305"/>
      <c r="E1838" s="305"/>
      <c r="F1838" s="305"/>
      <c r="G1838" s="10"/>
      <c r="I1838" s="10"/>
      <c r="J1838" s="76"/>
      <c r="K1838" s="169"/>
      <c r="L1838" s="305"/>
      <c r="M1838" s="305"/>
      <c r="N1838" s="305"/>
      <c r="W1838" s="306"/>
      <c r="X1838" s="306"/>
      <c r="Y1838" s="306"/>
      <c r="Z1838" s="306"/>
      <c r="AA1838" s="306"/>
      <c r="AB1838" s="306"/>
      <c r="AC1838" s="306"/>
      <c r="AD1838" s="306"/>
      <c r="AE1838" s="306"/>
      <c r="AF1838" s="306"/>
      <c r="AG1838" s="306"/>
      <c r="AH1838" s="306"/>
    </row>
    <row r="1839" spans="2:34" s="27" customFormat="1">
      <c r="B1839" s="10"/>
      <c r="C1839" s="10">
        <v>5</v>
      </c>
      <c r="D1839" s="305"/>
      <c r="E1839" s="305"/>
      <c r="F1839" s="305"/>
      <c r="G1839" s="10"/>
      <c r="H1839" s="10"/>
      <c r="I1839" s="10"/>
      <c r="J1839" s="84"/>
      <c r="K1839" s="592"/>
      <c r="L1839" s="31"/>
      <c r="M1839" s="31"/>
      <c r="N1839" s="31"/>
      <c r="O1839" s="31"/>
      <c r="P1839" s="31"/>
      <c r="Q1839" s="31"/>
      <c r="R1839" s="31"/>
      <c r="S1839" s="31"/>
      <c r="T1839" s="31"/>
      <c r="U1839" s="31"/>
      <c r="V1839" s="31"/>
    </row>
    <row r="1840" spans="2:34" s="27" customFormat="1">
      <c r="B1840" s="10"/>
      <c r="C1840" s="10">
        <v>6</v>
      </c>
      <c r="D1840" s="305"/>
      <c r="E1840" s="305"/>
      <c r="F1840" s="305"/>
      <c r="G1840" s="10"/>
      <c r="H1840" s="10"/>
      <c r="I1840" s="10"/>
      <c r="J1840" s="84"/>
      <c r="K1840" s="592"/>
      <c r="L1840" s="31"/>
      <c r="M1840" s="31"/>
      <c r="N1840" s="31"/>
      <c r="O1840" s="31"/>
      <c r="P1840" s="31"/>
      <c r="Q1840" s="31"/>
      <c r="R1840" s="31"/>
      <c r="S1840" s="31"/>
      <c r="T1840" s="31"/>
      <c r="U1840" s="31"/>
      <c r="V1840" s="31"/>
    </row>
    <row r="1841" spans="2:22" s="27" customFormat="1">
      <c r="B1841" s="10"/>
      <c r="C1841" s="10">
        <v>7</v>
      </c>
      <c r="D1841" s="305"/>
      <c r="E1841" s="305"/>
      <c r="F1841" s="305"/>
      <c r="G1841" s="10"/>
      <c r="H1841" s="10"/>
      <c r="I1841" s="10"/>
      <c r="J1841" s="76"/>
      <c r="K1841" s="593"/>
      <c r="L1841" s="31"/>
      <c r="M1841" s="31"/>
      <c r="N1841" s="31"/>
      <c r="O1841" s="31"/>
      <c r="P1841" s="31"/>
      <c r="Q1841" s="31"/>
      <c r="R1841" s="31"/>
      <c r="S1841" s="31"/>
      <c r="T1841" s="31"/>
      <c r="U1841" s="31"/>
      <c r="V1841" s="31"/>
    </row>
    <row r="1842" spans="2:22" s="27" customFormat="1">
      <c r="B1842" s="10"/>
      <c r="C1842" s="10">
        <v>8</v>
      </c>
      <c r="D1842" s="305"/>
      <c r="E1842" s="305"/>
      <c r="F1842" s="305"/>
      <c r="G1842" s="10"/>
      <c r="H1842" s="10"/>
      <c r="I1842" s="10"/>
      <c r="J1842" s="76"/>
      <c r="K1842" s="592"/>
      <c r="L1842" s="31"/>
      <c r="M1842" s="31"/>
      <c r="N1842" s="31"/>
      <c r="O1842" s="31"/>
      <c r="P1842" s="31"/>
      <c r="Q1842" s="31"/>
      <c r="R1842" s="31"/>
      <c r="S1842" s="31"/>
      <c r="T1842" s="31"/>
      <c r="U1842" s="31"/>
      <c r="V1842" s="31"/>
    </row>
    <row r="1843" spans="2:22" s="27" customFormat="1">
      <c r="B1843" s="10"/>
      <c r="C1843" s="10">
        <v>9</v>
      </c>
      <c r="D1843" s="305"/>
      <c r="E1843" s="305"/>
      <c r="F1843" s="305"/>
      <c r="G1843" s="10"/>
      <c r="H1843" s="10"/>
      <c r="I1843" s="10"/>
      <c r="J1843" s="84"/>
      <c r="K1843" s="592"/>
      <c r="L1843" s="31"/>
      <c r="M1843" s="31"/>
      <c r="N1843" s="31"/>
      <c r="O1843" s="31"/>
      <c r="P1843" s="31"/>
      <c r="Q1843" s="31"/>
      <c r="R1843" s="31"/>
      <c r="S1843" s="31"/>
      <c r="T1843" s="31"/>
      <c r="U1843" s="31"/>
      <c r="V1843" s="31"/>
    </row>
    <row r="1844" spans="2:22" s="27" customFormat="1">
      <c r="B1844" s="10"/>
      <c r="C1844" s="10">
        <v>10</v>
      </c>
      <c r="D1844" s="305"/>
      <c r="E1844" s="305"/>
      <c r="F1844" s="305"/>
      <c r="G1844" s="10"/>
      <c r="H1844" s="10"/>
      <c r="I1844" s="10"/>
      <c r="J1844" s="84"/>
      <c r="K1844" s="592"/>
      <c r="L1844" s="31"/>
      <c r="M1844" s="31"/>
      <c r="N1844" s="31"/>
      <c r="O1844" s="31"/>
      <c r="P1844" s="31"/>
      <c r="Q1844" s="31"/>
      <c r="R1844" s="31"/>
      <c r="S1844" s="31"/>
      <c r="T1844" s="31"/>
      <c r="U1844" s="31"/>
      <c r="V1844" s="31"/>
    </row>
    <row r="1845" spans="2:22" s="27" customFormat="1">
      <c r="B1845" s="10"/>
      <c r="C1845" s="10">
        <v>11</v>
      </c>
      <c r="D1845" s="305"/>
      <c r="E1845" s="305"/>
      <c r="F1845" s="305"/>
      <c r="G1845" s="10"/>
      <c r="H1845" s="10"/>
      <c r="I1845" s="10"/>
      <c r="J1845" s="76"/>
      <c r="K1845" s="593"/>
      <c r="L1845" s="31"/>
      <c r="M1845" s="31"/>
      <c r="N1845" s="31"/>
      <c r="O1845" s="31"/>
      <c r="P1845" s="31"/>
      <c r="Q1845" s="31"/>
      <c r="R1845" s="31"/>
      <c r="S1845" s="31"/>
      <c r="T1845" s="31"/>
      <c r="U1845" s="31"/>
      <c r="V1845" s="31"/>
    </row>
    <row r="1846" spans="2:22" s="27" customFormat="1">
      <c r="B1846" s="10"/>
      <c r="C1846" s="10">
        <v>12</v>
      </c>
      <c r="D1846" s="305"/>
      <c r="E1846" s="305"/>
      <c r="F1846" s="305"/>
      <c r="G1846" s="10"/>
      <c r="H1846" s="10"/>
      <c r="I1846" s="10"/>
      <c r="J1846" s="76"/>
      <c r="K1846" s="592"/>
      <c r="L1846" s="31"/>
      <c r="M1846" s="31"/>
      <c r="N1846" s="31"/>
      <c r="O1846" s="31"/>
      <c r="P1846" s="31"/>
      <c r="Q1846" s="31"/>
      <c r="R1846" s="31"/>
      <c r="S1846" s="31"/>
      <c r="T1846" s="31"/>
      <c r="U1846" s="31"/>
      <c r="V1846" s="31"/>
    </row>
    <row r="1847" spans="2:22" s="27" customFormat="1">
      <c r="B1847" s="10"/>
      <c r="C1847" s="10">
        <v>13</v>
      </c>
      <c r="D1847" s="305"/>
      <c r="E1847" s="305"/>
      <c r="F1847" s="305"/>
      <c r="G1847" s="10"/>
      <c r="H1847" s="10"/>
      <c r="I1847" s="10"/>
      <c r="J1847" s="84"/>
      <c r="K1847" s="592"/>
      <c r="L1847" s="31"/>
      <c r="M1847" s="31"/>
      <c r="N1847" s="31"/>
      <c r="O1847" s="31"/>
      <c r="P1847" s="31"/>
      <c r="Q1847" s="31"/>
      <c r="R1847" s="31"/>
      <c r="S1847" s="31"/>
      <c r="T1847" s="31"/>
      <c r="U1847" s="31"/>
      <c r="V1847" s="31"/>
    </row>
    <row r="1848" spans="2:22" s="27" customFormat="1">
      <c r="B1848" s="10"/>
      <c r="C1848" s="10">
        <v>14</v>
      </c>
      <c r="D1848" s="305"/>
      <c r="E1848" s="305"/>
      <c r="F1848" s="305"/>
      <c r="G1848" s="10"/>
      <c r="H1848" s="10"/>
      <c r="I1848" s="10"/>
      <c r="J1848" s="84"/>
      <c r="K1848" s="592"/>
      <c r="L1848" s="31"/>
      <c r="M1848" s="31"/>
      <c r="N1848" s="31"/>
      <c r="O1848" s="31"/>
      <c r="P1848" s="31"/>
      <c r="Q1848" s="31"/>
      <c r="R1848" s="31"/>
      <c r="S1848" s="31"/>
      <c r="T1848" s="31"/>
      <c r="U1848" s="31"/>
      <c r="V1848" s="31"/>
    </row>
    <row r="1849" spans="2:22" s="27" customFormat="1">
      <c r="B1849" s="10"/>
      <c r="C1849" s="10">
        <v>15</v>
      </c>
      <c r="D1849" s="305"/>
      <c r="E1849" s="305"/>
      <c r="F1849" s="305"/>
      <c r="G1849" s="10"/>
      <c r="H1849" s="10"/>
      <c r="I1849" s="10"/>
      <c r="J1849" s="76"/>
      <c r="K1849" s="593"/>
      <c r="L1849" s="31"/>
      <c r="M1849" s="31"/>
      <c r="N1849" s="31"/>
      <c r="O1849" s="31"/>
      <c r="P1849" s="31"/>
      <c r="Q1849" s="31"/>
      <c r="R1849" s="31"/>
      <c r="S1849" s="31"/>
      <c r="T1849" s="31"/>
      <c r="U1849" s="31"/>
      <c r="V1849" s="31"/>
    </row>
    <row r="1850" spans="2:22" s="27" customFormat="1">
      <c r="B1850" s="10"/>
      <c r="C1850" s="10">
        <v>16</v>
      </c>
      <c r="D1850" s="305"/>
      <c r="E1850" s="305"/>
      <c r="F1850" s="305"/>
      <c r="G1850" s="10"/>
      <c r="H1850" s="10"/>
      <c r="I1850" s="10"/>
      <c r="J1850" s="76"/>
      <c r="K1850" s="592"/>
      <c r="L1850" s="31"/>
      <c r="M1850" s="31"/>
      <c r="N1850" s="31"/>
      <c r="O1850" s="31"/>
      <c r="P1850" s="31"/>
      <c r="Q1850" s="31"/>
      <c r="R1850" s="31"/>
      <c r="S1850" s="31"/>
      <c r="T1850" s="31"/>
      <c r="U1850" s="31"/>
      <c r="V1850" s="31"/>
    </row>
    <row r="1851" spans="2:22" s="27" customFormat="1">
      <c r="B1851" s="10"/>
      <c r="C1851" s="10">
        <v>17</v>
      </c>
      <c r="D1851" s="305"/>
      <c r="E1851" s="305"/>
      <c r="F1851" s="305"/>
      <c r="G1851" s="10"/>
      <c r="H1851" s="10"/>
      <c r="I1851" s="10"/>
      <c r="J1851" s="84"/>
      <c r="K1851" s="592"/>
      <c r="L1851" s="31"/>
      <c r="M1851" s="31"/>
      <c r="N1851" s="31"/>
      <c r="O1851" s="31"/>
      <c r="P1851" s="31"/>
      <c r="Q1851" s="31"/>
      <c r="R1851" s="31"/>
      <c r="S1851" s="31"/>
      <c r="T1851" s="31"/>
      <c r="U1851" s="31"/>
      <c r="V1851" s="31"/>
    </row>
    <row r="1852" spans="2:22" s="27" customFormat="1">
      <c r="B1852" s="10"/>
      <c r="C1852" s="10">
        <v>18</v>
      </c>
      <c r="D1852" s="305"/>
      <c r="E1852" s="305"/>
      <c r="F1852" s="305"/>
      <c r="G1852" s="10"/>
      <c r="H1852" s="10"/>
      <c r="I1852" s="10"/>
      <c r="J1852" s="84"/>
      <c r="K1852" s="592"/>
      <c r="L1852" s="31"/>
      <c r="M1852" s="31"/>
      <c r="N1852" s="31"/>
      <c r="O1852" s="31"/>
      <c r="P1852" s="31"/>
      <c r="Q1852" s="31"/>
      <c r="R1852" s="31"/>
      <c r="S1852" s="31"/>
      <c r="T1852" s="31"/>
      <c r="U1852" s="31"/>
      <c r="V1852" s="31"/>
    </row>
    <row r="1853" spans="2:22" s="27" customFormat="1">
      <c r="B1853" s="10"/>
      <c r="C1853" s="10">
        <v>19</v>
      </c>
      <c r="D1853" s="305"/>
      <c r="E1853" s="305"/>
      <c r="F1853" s="305"/>
      <c r="G1853" s="10"/>
      <c r="H1853" s="10"/>
      <c r="I1853" s="10"/>
      <c r="J1853" s="76"/>
      <c r="K1853" s="593"/>
      <c r="L1853" s="31"/>
      <c r="M1853" s="31"/>
      <c r="N1853" s="31"/>
      <c r="O1853" s="31"/>
      <c r="P1853" s="31"/>
      <c r="Q1853" s="31"/>
      <c r="R1853" s="31"/>
      <c r="S1853" s="31"/>
      <c r="T1853" s="31"/>
      <c r="U1853" s="31"/>
      <c r="V1853" s="31"/>
    </row>
    <row r="1854" spans="2:22" s="27" customFormat="1">
      <c r="B1854" s="10"/>
      <c r="C1854" s="10">
        <v>20</v>
      </c>
      <c r="D1854" s="305"/>
      <c r="E1854" s="305"/>
      <c r="F1854" s="305"/>
      <c r="G1854" s="10"/>
      <c r="H1854" s="10"/>
      <c r="I1854" s="10"/>
      <c r="J1854" s="76"/>
      <c r="K1854" s="592"/>
      <c r="L1854" s="31"/>
      <c r="M1854" s="31"/>
      <c r="N1854" s="31"/>
      <c r="O1854" s="31"/>
      <c r="P1854" s="31"/>
      <c r="Q1854" s="31"/>
      <c r="R1854" s="31"/>
      <c r="S1854" s="31"/>
      <c r="T1854" s="31"/>
      <c r="U1854" s="31"/>
      <c r="V1854" s="31"/>
    </row>
    <row r="1855" spans="2:22" s="27" customFormat="1">
      <c r="B1855" s="10"/>
      <c r="C1855" s="10">
        <v>21</v>
      </c>
      <c r="D1855" s="305"/>
      <c r="E1855" s="305"/>
      <c r="F1855" s="305"/>
      <c r="G1855" s="10"/>
      <c r="H1855" s="10"/>
      <c r="I1855" s="10"/>
      <c r="J1855" s="84"/>
      <c r="K1855" s="592"/>
      <c r="L1855" s="31"/>
      <c r="M1855" s="31"/>
      <c r="N1855" s="31"/>
      <c r="O1855" s="31"/>
      <c r="P1855" s="31"/>
      <c r="Q1855" s="31"/>
      <c r="R1855" s="31"/>
      <c r="S1855" s="31"/>
      <c r="T1855" s="31"/>
      <c r="U1855" s="31"/>
      <c r="V1855" s="31"/>
    </row>
    <row r="1856" spans="2:22" s="27" customFormat="1">
      <c r="B1856" s="10"/>
      <c r="C1856" s="10">
        <v>22</v>
      </c>
      <c r="D1856" s="305"/>
      <c r="E1856" s="305"/>
      <c r="F1856" s="305"/>
      <c r="G1856" s="10"/>
      <c r="H1856" s="10"/>
      <c r="I1856" s="10"/>
      <c r="J1856" s="594"/>
      <c r="K1856" s="592"/>
      <c r="L1856" s="31"/>
      <c r="M1856" s="31"/>
      <c r="N1856" s="31"/>
      <c r="O1856" s="31"/>
      <c r="P1856" s="31"/>
      <c r="Q1856" s="31"/>
      <c r="R1856" s="31"/>
      <c r="S1856" s="31"/>
      <c r="T1856" s="31"/>
      <c r="U1856" s="31"/>
      <c r="V1856" s="31"/>
    </row>
    <row r="1857" spans="2:34" s="27" customFormat="1">
      <c r="B1857" s="10">
        <v>85</v>
      </c>
      <c r="C1857" s="10">
        <v>1</v>
      </c>
      <c r="D1857" s="305"/>
      <c r="E1857" s="305"/>
      <c r="F1857" s="305"/>
      <c r="G1857" s="10"/>
      <c r="H1857" s="10"/>
      <c r="I1857" s="10"/>
      <c r="J1857" s="76"/>
      <c r="K1857" s="588"/>
      <c r="L1857" s="31"/>
      <c r="M1857" s="31"/>
      <c r="N1857" s="31"/>
      <c r="O1857" s="31"/>
      <c r="P1857" s="31"/>
      <c r="Q1857" s="31"/>
      <c r="R1857" s="31"/>
      <c r="S1857" s="31"/>
      <c r="T1857" s="31"/>
      <c r="U1857" s="31"/>
      <c r="V1857" s="31"/>
    </row>
    <row r="1858" spans="2:34" s="27" customFormat="1">
      <c r="B1858" s="10"/>
      <c r="C1858" s="10">
        <v>2</v>
      </c>
      <c r="D1858" s="305"/>
      <c r="E1858" s="305"/>
      <c r="F1858" s="305"/>
      <c r="G1858" s="10"/>
      <c r="H1858" s="10"/>
      <c r="I1858" s="10"/>
      <c r="J1858" s="76"/>
      <c r="K1858" s="588"/>
      <c r="L1858" s="31"/>
      <c r="M1858" s="31"/>
      <c r="N1858" s="31"/>
      <c r="O1858" s="31"/>
      <c r="P1858" s="31"/>
      <c r="Q1858" s="31"/>
      <c r="R1858" s="31"/>
      <c r="S1858" s="31"/>
      <c r="T1858" s="31"/>
      <c r="U1858" s="31"/>
      <c r="V1858" s="31"/>
    </row>
    <row r="1859" spans="2:34" s="27" customFormat="1">
      <c r="B1859" s="10"/>
      <c r="C1859" s="10">
        <v>3</v>
      </c>
      <c r="D1859" s="305"/>
      <c r="E1859" s="305"/>
      <c r="F1859" s="305"/>
      <c r="G1859" s="10"/>
      <c r="H1859" s="10"/>
      <c r="I1859" s="10"/>
      <c r="J1859" s="76"/>
      <c r="K1859" s="588"/>
      <c r="L1859" s="31"/>
      <c r="M1859" s="31"/>
      <c r="N1859" s="31"/>
      <c r="O1859" s="31"/>
      <c r="P1859" s="31"/>
      <c r="Q1859" s="31"/>
      <c r="R1859" s="31"/>
      <c r="S1859" s="31"/>
      <c r="T1859" s="31"/>
      <c r="U1859" s="31"/>
      <c r="V1859" s="31"/>
    </row>
    <row r="1860" spans="2:34">
      <c r="B1860" s="10"/>
      <c r="C1860" s="10">
        <v>4</v>
      </c>
      <c r="D1860" s="305"/>
      <c r="E1860" s="305"/>
      <c r="F1860" s="305"/>
      <c r="G1860" s="10"/>
      <c r="I1860" s="10"/>
      <c r="J1860" s="76"/>
      <c r="K1860" s="169"/>
      <c r="L1860" s="305"/>
      <c r="M1860" s="305"/>
      <c r="N1860" s="305"/>
      <c r="W1860" s="306"/>
      <c r="X1860" s="306"/>
      <c r="Y1860" s="306"/>
      <c r="Z1860" s="306"/>
      <c r="AA1860" s="306"/>
      <c r="AB1860" s="306"/>
      <c r="AC1860" s="306"/>
      <c r="AD1860" s="306"/>
      <c r="AE1860" s="306"/>
      <c r="AF1860" s="306"/>
      <c r="AG1860" s="306"/>
      <c r="AH1860" s="306"/>
    </row>
    <row r="1861" spans="2:34" s="27" customFormat="1">
      <c r="B1861" s="10"/>
      <c r="C1861" s="10">
        <v>5</v>
      </c>
      <c r="D1861" s="305"/>
      <c r="E1861" s="305"/>
      <c r="F1861" s="305"/>
      <c r="G1861" s="10"/>
      <c r="H1861" s="10"/>
      <c r="I1861" s="10"/>
      <c r="J1861" s="84"/>
      <c r="K1861" s="592"/>
      <c r="L1861" s="31"/>
      <c r="M1861" s="31"/>
      <c r="N1861" s="31"/>
      <c r="O1861" s="31"/>
      <c r="P1861" s="31"/>
      <c r="Q1861" s="31"/>
      <c r="R1861" s="31"/>
      <c r="S1861" s="31"/>
      <c r="T1861" s="31"/>
      <c r="U1861" s="31"/>
      <c r="V1861" s="31"/>
    </row>
    <row r="1862" spans="2:34" s="27" customFormat="1">
      <c r="B1862" s="10"/>
      <c r="C1862" s="10">
        <v>6</v>
      </c>
      <c r="D1862" s="305"/>
      <c r="E1862" s="305"/>
      <c r="F1862" s="305"/>
      <c r="G1862" s="10"/>
      <c r="H1862" s="10"/>
      <c r="I1862" s="10"/>
      <c r="J1862" s="84"/>
      <c r="K1862" s="592"/>
      <c r="L1862" s="31"/>
      <c r="M1862" s="31"/>
      <c r="N1862" s="31"/>
      <c r="O1862" s="31"/>
      <c r="P1862" s="31"/>
      <c r="Q1862" s="31"/>
      <c r="R1862" s="31"/>
      <c r="S1862" s="31"/>
      <c r="T1862" s="31"/>
      <c r="U1862" s="31"/>
      <c r="V1862" s="31"/>
    </row>
    <row r="1863" spans="2:34" s="27" customFormat="1">
      <c r="B1863" s="10"/>
      <c r="C1863" s="10">
        <v>7</v>
      </c>
      <c r="D1863" s="305"/>
      <c r="E1863" s="305"/>
      <c r="F1863" s="305"/>
      <c r="G1863" s="10"/>
      <c r="H1863" s="10"/>
      <c r="I1863" s="10"/>
      <c r="J1863" s="76"/>
      <c r="K1863" s="593"/>
      <c r="L1863" s="31"/>
      <c r="M1863" s="31"/>
      <c r="N1863" s="31"/>
      <c r="O1863" s="31"/>
      <c r="P1863" s="31"/>
      <c r="Q1863" s="31"/>
      <c r="R1863" s="31"/>
      <c r="S1863" s="31"/>
      <c r="T1863" s="31"/>
      <c r="U1863" s="31"/>
      <c r="V1863" s="31"/>
    </row>
    <row r="1864" spans="2:34" s="27" customFormat="1">
      <c r="B1864" s="10"/>
      <c r="C1864" s="10">
        <v>8</v>
      </c>
      <c r="D1864" s="305"/>
      <c r="E1864" s="305"/>
      <c r="F1864" s="305"/>
      <c r="G1864" s="10"/>
      <c r="H1864" s="10"/>
      <c r="I1864" s="10"/>
      <c r="J1864" s="76"/>
      <c r="K1864" s="592"/>
      <c r="L1864" s="31"/>
      <c r="M1864" s="31"/>
      <c r="N1864" s="31"/>
      <c r="O1864" s="31"/>
      <c r="P1864" s="31"/>
      <c r="Q1864" s="31"/>
      <c r="R1864" s="31"/>
      <c r="S1864" s="31"/>
      <c r="T1864" s="31"/>
      <c r="U1864" s="31"/>
      <c r="V1864" s="31"/>
    </row>
    <row r="1865" spans="2:34" s="27" customFormat="1">
      <c r="B1865" s="10"/>
      <c r="C1865" s="10">
        <v>9</v>
      </c>
      <c r="D1865" s="305"/>
      <c r="E1865" s="305"/>
      <c r="F1865" s="305"/>
      <c r="G1865" s="10"/>
      <c r="H1865" s="10"/>
      <c r="I1865" s="10"/>
      <c r="J1865" s="84"/>
      <c r="K1865" s="592"/>
      <c r="L1865" s="31"/>
      <c r="M1865" s="31"/>
      <c r="N1865" s="31"/>
      <c r="O1865" s="31"/>
      <c r="P1865" s="31"/>
      <c r="Q1865" s="31"/>
      <c r="R1865" s="31"/>
      <c r="S1865" s="31"/>
      <c r="T1865" s="31"/>
      <c r="U1865" s="31"/>
      <c r="V1865" s="31"/>
    </row>
    <row r="1866" spans="2:34" s="27" customFormat="1">
      <c r="B1866" s="10"/>
      <c r="C1866" s="10">
        <v>10</v>
      </c>
      <c r="D1866" s="305"/>
      <c r="E1866" s="305"/>
      <c r="F1866" s="305"/>
      <c r="G1866" s="10"/>
      <c r="H1866" s="10"/>
      <c r="I1866" s="10"/>
      <c r="J1866" s="84"/>
      <c r="K1866" s="592"/>
      <c r="L1866" s="31"/>
      <c r="M1866" s="31"/>
      <c r="N1866" s="31"/>
      <c r="O1866" s="31"/>
      <c r="P1866" s="31"/>
      <c r="Q1866" s="31"/>
      <c r="R1866" s="31"/>
      <c r="S1866" s="31"/>
      <c r="T1866" s="31"/>
      <c r="U1866" s="31"/>
      <c r="V1866" s="31"/>
    </row>
    <row r="1867" spans="2:34" s="27" customFormat="1">
      <c r="B1867" s="10"/>
      <c r="C1867" s="10">
        <v>11</v>
      </c>
      <c r="D1867" s="305"/>
      <c r="E1867" s="305"/>
      <c r="F1867" s="305"/>
      <c r="G1867" s="10"/>
      <c r="H1867" s="10"/>
      <c r="I1867" s="10"/>
      <c r="J1867" s="76"/>
      <c r="K1867" s="593"/>
      <c r="L1867" s="31"/>
      <c r="M1867" s="31"/>
      <c r="N1867" s="31"/>
      <c r="O1867" s="31"/>
      <c r="P1867" s="31"/>
      <c r="Q1867" s="31"/>
      <c r="R1867" s="31"/>
      <c r="S1867" s="31"/>
      <c r="T1867" s="31"/>
      <c r="U1867" s="31"/>
      <c r="V1867" s="31"/>
    </row>
    <row r="1868" spans="2:34" s="27" customFormat="1">
      <c r="B1868" s="10"/>
      <c r="C1868" s="10">
        <v>12</v>
      </c>
      <c r="D1868" s="305"/>
      <c r="E1868" s="305"/>
      <c r="F1868" s="305"/>
      <c r="G1868" s="10"/>
      <c r="H1868" s="10"/>
      <c r="I1868" s="10"/>
      <c r="J1868" s="76"/>
      <c r="K1868" s="592"/>
      <c r="L1868" s="31"/>
      <c r="M1868" s="31"/>
      <c r="N1868" s="31"/>
      <c r="O1868" s="31"/>
      <c r="P1868" s="31"/>
      <c r="Q1868" s="31"/>
      <c r="R1868" s="31"/>
      <c r="S1868" s="31"/>
      <c r="T1868" s="31"/>
      <c r="U1868" s="31"/>
      <c r="V1868" s="31"/>
    </row>
    <row r="1869" spans="2:34" s="27" customFormat="1">
      <c r="B1869" s="10"/>
      <c r="C1869" s="10">
        <v>13</v>
      </c>
      <c r="D1869" s="305"/>
      <c r="E1869" s="305"/>
      <c r="F1869" s="305"/>
      <c r="G1869" s="10"/>
      <c r="H1869" s="10"/>
      <c r="I1869" s="10"/>
      <c r="J1869" s="84"/>
      <c r="K1869" s="592"/>
      <c r="L1869" s="31"/>
      <c r="M1869" s="31"/>
      <c r="N1869" s="31"/>
      <c r="O1869" s="31"/>
      <c r="P1869" s="31"/>
      <c r="Q1869" s="31"/>
      <c r="R1869" s="31"/>
      <c r="S1869" s="31"/>
      <c r="T1869" s="31"/>
      <c r="U1869" s="31"/>
      <c r="V1869" s="31"/>
    </row>
    <row r="1870" spans="2:34" s="27" customFormat="1">
      <c r="B1870" s="10"/>
      <c r="C1870" s="10">
        <v>14</v>
      </c>
      <c r="D1870" s="305"/>
      <c r="E1870" s="305"/>
      <c r="F1870" s="305"/>
      <c r="G1870" s="10"/>
      <c r="H1870" s="10"/>
      <c r="I1870" s="10"/>
      <c r="J1870" s="84"/>
      <c r="K1870" s="592"/>
      <c r="L1870" s="31"/>
      <c r="M1870" s="31"/>
      <c r="N1870" s="31"/>
      <c r="O1870" s="31"/>
      <c r="P1870" s="31"/>
      <c r="Q1870" s="31"/>
      <c r="R1870" s="31"/>
      <c r="S1870" s="31"/>
      <c r="T1870" s="31"/>
      <c r="U1870" s="31"/>
      <c r="V1870" s="31"/>
    </row>
    <row r="1871" spans="2:34" s="27" customFormat="1">
      <c r="B1871" s="10"/>
      <c r="C1871" s="10">
        <v>15</v>
      </c>
      <c r="D1871" s="305"/>
      <c r="E1871" s="305"/>
      <c r="F1871" s="305"/>
      <c r="G1871" s="10"/>
      <c r="H1871" s="10"/>
      <c r="I1871" s="10"/>
      <c r="J1871" s="76"/>
      <c r="K1871" s="593"/>
      <c r="L1871" s="31"/>
      <c r="M1871" s="31"/>
      <c r="N1871" s="31"/>
      <c r="O1871" s="31"/>
      <c r="P1871" s="31"/>
      <c r="Q1871" s="31"/>
      <c r="R1871" s="31"/>
      <c r="S1871" s="31"/>
      <c r="T1871" s="31"/>
      <c r="U1871" s="31"/>
      <c r="V1871" s="31"/>
    </row>
    <row r="1872" spans="2:34" s="27" customFormat="1">
      <c r="B1872" s="10"/>
      <c r="C1872" s="10">
        <v>16</v>
      </c>
      <c r="D1872" s="305"/>
      <c r="E1872" s="305"/>
      <c r="F1872" s="305"/>
      <c r="G1872" s="10"/>
      <c r="H1872" s="10"/>
      <c r="I1872" s="10"/>
      <c r="J1872" s="76"/>
      <c r="K1872" s="592"/>
      <c r="L1872" s="31"/>
      <c r="M1872" s="31"/>
      <c r="N1872" s="31"/>
      <c r="O1872" s="31"/>
      <c r="P1872" s="31"/>
      <c r="Q1872" s="31"/>
      <c r="R1872" s="31"/>
      <c r="S1872" s="31"/>
      <c r="T1872" s="31"/>
      <c r="U1872" s="31"/>
      <c r="V1872" s="31"/>
    </row>
    <row r="1873" spans="2:34" s="27" customFormat="1">
      <c r="B1873" s="10"/>
      <c r="C1873" s="10">
        <v>17</v>
      </c>
      <c r="D1873" s="305"/>
      <c r="E1873" s="305"/>
      <c r="F1873" s="305"/>
      <c r="G1873" s="10"/>
      <c r="H1873" s="10"/>
      <c r="I1873" s="10"/>
      <c r="J1873" s="84"/>
      <c r="K1873" s="592"/>
      <c r="L1873" s="31"/>
      <c r="M1873" s="31"/>
      <c r="N1873" s="31"/>
      <c r="O1873" s="31"/>
      <c r="P1873" s="31"/>
      <c r="Q1873" s="31"/>
      <c r="R1873" s="31"/>
      <c r="S1873" s="31"/>
      <c r="T1873" s="31"/>
      <c r="U1873" s="31"/>
      <c r="V1873" s="31"/>
    </row>
    <row r="1874" spans="2:34" s="27" customFormat="1">
      <c r="B1874" s="10"/>
      <c r="C1874" s="10">
        <v>18</v>
      </c>
      <c r="D1874" s="305"/>
      <c r="E1874" s="305"/>
      <c r="F1874" s="305"/>
      <c r="G1874" s="10"/>
      <c r="H1874" s="10"/>
      <c r="I1874" s="10"/>
      <c r="J1874" s="84"/>
      <c r="K1874" s="592"/>
      <c r="L1874" s="31"/>
      <c r="M1874" s="31"/>
      <c r="N1874" s="31"/>
      <c r="O1874" s="31"/>
      <c r="P1874" s="31"/>
      <c r="Q1874" s="31"/>
      <c r="R1874" s="31"/>
      <c r="S1874" s="31"/>
      <c r="T1874" s="31"/>
      <c r="U1874" s="31"/>
      <c r="V1874" s="31"/>
    </row>
    <row r="1875" spans="2:34" s="27" customFormat="1">
      <c r="B1875" s="10"/>
      <c r="C1875" s="10">
        <v>19</v>
      </c>
      <c r="D1875" s="305"/>
      <c r="E1875" s="305"/>
      <c r="F1875" s="305"/>
      <c r="G1875" s="10"/>
      <c r="H1875" s="10"/>
      <c r="I1875" s="10"/>
      <c r="J1875" s="76"/>
      <c r="K1875" s="593"/>
      <c r="L1875" s="31"/>
      <c r="M1875" s="31"/>
      <c r="N1875" s="31"/>
      <c r="O1875" s="31"/>
      <c r="P1875" s="31"/>
      <c r="Q1875" s="31"/>
      <c r="R1875" s="31"/>
      <c r="S1875" s="31"/>
      <c r="T1875" s="31"/>
      <c r="U1875" s="31"/>
      <c r="V1875" s="31"/>
    </row>
    <row r="1876" spans="2:34" s="27" customFormat="1">
      <c r="B1876" s="10"/>
      <c r="C1876" s="10">
        <v>20</v>
      </c>
      <c r="D1876" s="305"/>
      <c r="E1876" s="305"/>
      <c r="F1876" s="305"/>
      <c r="G1876" s="10"/>
      <c r="H1876" s="10"/>
      <c r="I1876" s="10"/>
      <c r="J1876" s="76"/>
      <c r="K1876" s="592"/>
      <c r="L1876" s="31"/>
      <c r="M1876" s="31"/>
      <c r="N1876" s="31"/>
      <c r="O1876" s="31"/>
      <c r="P1876" s="31"/>
      <c r="Q1876" s="31"/>
      <c r="R1876" s="31"/>
      <c r="S1876" s="31"/>
      <c r="T1876" s="31"/>
      <c r="U1876" s="31"/>
      <c r="V1876" s="31"/>
    </row>
    <row r="1877" spans="2:34" s="27" customFormat="1">
      <c r="B1877" s="10"/>
      <c r="C1877" s="10">
        <v>21</v>
      </c>
      <c r="D1877" s="305"/>
      <c r="E1877" s="305"/>
      <c r="F1877" s="305"/>
      <c r="G1877" s="10"/>
      <c r="H1877" s="10"/>
      <c r="I1877" s="10"/>
      <c r="J1877" s="84"/>
      <c r="K1877" s="592"/>
      <c r="L1877" s="31"/>
      <c r="M1877" s="31"/>
      <c r="N1877" s="31"/>
      <c r="O1877" s="31"/>
      <c r="P1877" s="31"/>
      <c r="Q1877" s="31"/>
      <c r="R1877" s="31"/>
      <c r="S1877" s="31"/>
      <c r="T1877" s="31"/>
      <c r="U1877" s="31"/>
      <c r="V1877" s="31"/>
    </row>
    <row r="1878" spans="2:34" s="27" customFormat="1">
      <c r="B1878" s="10"/>
      <c r="C1878" s="10">
        <v>22</v>
      </c>
      <c r="D1878" s="305"/>
      <c r="E1878" s="305"/>
      <c r="F1878" s="305"/>
      <c r="G1878" s="10"/>
      <c r="H1878" s="10"/>
      <c r="I1878" s="10"/>
      <c r="J1878" s="594"/>
      <c r="K1878" s="592"/>
      <c r="L1878" s="31"/>
      <c r="M1878" s="31"/>
      <c r="N1878" s="31"/>
      <c r="O1878" s="31"/>
      <c r="P1878" s="31"/>
      <c r="Q1878" s="31"/>
      <c r="R1878" s="31"/>
      <c r="S1878" s="31"/>
      <c r="T1878" s="31"/>
      <c r="U1878" s="31"/>
      <c r="V1878" s="31"/>
    </row>
    <row r="1879" spans="2:34" s="27" customFormat="1">
      <c r="B1879" s="10">
        <v>86</v>
      </c>
      <c r="C1879" s="10">
        <v>1</v>
      </c>
      <c r="D1879" s="305"/>
      <c r="E1879" s="305"/>
      <c r="F1879" s="305"/>
      <c r="G1879" s="10"/>
      <c r="H1879" s="10"/>
      <c r="I1879" s="10"/>
      <c r="J1879" s="76"/>
      <c r="K1879" s="588"/>
      <c r="L1879" s="31"/>
      <c r="M1879" s="31"/>
      <c r="N1879" s="31"/>
      <c r="O1879" s="31"/>
      <c r="P1879" s="31"/>
      <c r="Q1879" s="31"/>
      <c r="R1879" s="31"/>
      <c r="S1879" s="31"/>
      <c r="T1879" s="31"/>
      <c r="U1879" s="31"/>
      <c r="V1879" s="31"/>
    </row>
    <row r="1880" spans="2:34" s="27" customFormat="1">
      <c r="B1880" s="10"/>
      <c r="C1880" s="10">
        <v>2</v>
      </c>
      <c r="D1880" s="305"/>
      <c r="E1880" s="305"/>
      <c r="F1880" s="305"/>
      <c r="G1880" s="10"/>
      <c r="H1880" s="10"/>
      <c r="I1880" s="10"/>
      <c r="J1880" s="76"/>
      <c r="K1880" s="588"/>
      <c r="L1880" s="31"/>
      <c r="M1880" s="31"/>
      <c r="N1880" s="31"/>
      <c r="O1880" s="31"/>
      <c r="P1880" s="31"/>
      <c r="Q1880" s="31"/>
      <c r="R1880" s="31"/>
      <c r="S1880" s="31"/>
      <c r="T1880" s="31"/>
      <c r="U1880" s="31"/>
      <c r="V1880" s="31"/>
    </row>
    <row r="1881" spans="2:34" s="27" customFormat="1">
      <c r="B1881" s="10"/>
      <c r="C1881" s="10">
        <v>3</v>
      </c>
      <c r="D1881" s="305"/>
      <c r="E1881" s="305"/>
      <c r="F1881" s="305"/>
      <c r="G1881" s="10"/>
      <c r="H1881" s="10"/>
      <c r="I1881" s="10"/>
      <c r="J1881" s="76"/>
      <c r="K1881" s="588"/>
      <c r="L1881" s="31"/>
      <c r="M1881" s="31"/>
      <c r="N1881" s="31"/>
      <c r="O1881" s="31"/>
      <c r="P1881" s="31"/>
      <c r="Q1881" s="31"/>
      <c r="R1881" s="31"/>
      <c r="S1881" s="31"/>
      <c r="T1881" s="31"/>
      <c r="U1881" s="31"/>
      <c r="V1881" s="31"/>
    </row>
    <row r="1882" spans="2:34">
      <c r="B1882" s="10"/>
      <c r="C1882" s="10">
        <v>4</v>
      </c>
      <c r="D1882" s="305"/>
      <c r="E1882" s="305"/>
      <c r="F1882" s="305"/>
      <c r="G1882" s="10"/>
      <c r="I1882" s="10"/>
      <c r="J1882" s="76"/>
      <c r="K1882" s="169"/>
      <c r="L1882" s="305"/>
      <c r="M1882" s="305"/>
      <c r="N1882" s="305"/>
      <c r="W1882" s="306"/>
      <c r="X1882" s="306"/>
      <c r="Y1882" s="306"/>
      <c r="Z1882" s="306"/>
      <c r="AA1882" s="306"/>
      <c r="AB1882" s="306"/>
      <c r="AC1882" s="306"/>
      <c r="AD1882" s="306"/>
      <c r="AE1882" s="306"/>
      <c r="AF1882" s="306"/>
      <c r="AG1882" s="306"/>
      <c r="AH1882" s="306"/>
    </row>
    <row r="1883" spans="2:34" s="27" customFormat="1">
      <c r="B1883" s="10"/>
      <c r="C1883" s="10">
        <v>5</v>
      </c>
      <c r="D1883" s="305"/>
      <c r="E1883" s="305"/>
      <c r="F1883" s="305"/>
      <c r="G1883" s="10"/>
      <c r="H1883" s="10"/>
      <c r="I1883" s="10"/>
      <c r="J1883" s="84"/>
      <c r="K1883" s="592"/>
      <c r="L1883" s="31"/>
      <c r="M1883" s="31"/>
      <c r="N1883" s="31"/>
      <c r="O1883" s="31"/>
      <c r="P1883" s="31"/>
      <c r="Q1883" s="31"/>
      <c r="R1883" s="31"/>
      <c r="S1883" s="31"/>
      <c r="T1883" s="31"/>
      <c r="U1883" s="31"/>
      <c r="V1883" s="31"/>
    </row>
    <row r="1884" spans="2:34" s="27" customFormat="1">
      <c r="B1884" s="10"/>
      <c r="C1884" s="10">
        <v>6</v>
      </c>
      <c r="D1884" s="305"/>
      <c r="E1884" s="305"/>
      <c r="F1884" s="305"/>
      <c r="G1884" s="10"/>
      <c r="H1884" s="10"/>
      <c r="I1884" s="10"/>
      <c r="J1884" s="84"/>
      <c r="K1884" s="592"/>
      <c r="L1884" s="31"/>
      <c r="M1884" s="31"/>
      <c r="N1884" s="31"/>
      <c r="O1884" s="31"/>
      <c r="P1884" s="31"/>
      <c r="Q1884" s="31"/>
      <c r="R1884" s="31"/>
      <c r="S1884" s="31"/>
      <c r="T1884" s="31"/>
      <c r="U1884" s="31"/>
      <c r="V1884" s="31"/>
    </row>
    <row r="1885" spans="2:34" s="27" customFormat="1">
      <c r="B1885" s="10"/>
      <c r="C1885" s="10">
        <v>7</v>
      </c>
      <c r="D1885" s="305"/>
      <c r="E1885" s="305"/>
      <c r="F1885" s="305"/>
      <c r="G1885" s="10"/>
      <c r="H1885" s="10"/>
      <c r="I1885" s="10"/>
      <c r="J1885" s="76"/>
      <c r="K1885" s="593"/>
      <c r="L1885" s="31"/>
      <c r="M1885" s="31"/>
      <c r="N1885" s="31"/>
      <c r="O1885" s="31"/>
      <c r="P1885" s="31"/>
      <c r="Q1885" s="31"/>
      <c r="R1885" s="31"/>
      <c r="S1885" s="31"/>
      <c r="T1885" s="31"/>
      <c r="U1885" s="31"/>
      <c r="V1885" s="31"/>
    </row>
    <row r="1886" spans="2:34" s="27" customFormat="1">
      <c r="B1886" s="10"/>
      <c r="C1886" s="10">
        <v>8</v>
      </c>
      <c r="D1886" s="305"/>
      <c r="E1886" s="305"/>
      <c r="F1886" s="305"/>
      <c r="G1886" s="10"/>
      <c r="H1886" s="10"/>
      <c r="I1886" s="10"/>
      <c r="J1886" s="76"/>
      <c r="K1886" s="592"/>
      <c r="L1886" s="31"/>
      <c r="M1886" s="31"/>
      <c r="N1886" s="31"/>
      <c r="O1886" s="31"/>
      <c r="P1886" s="31"/>
      <c r="Q1886" s="31"/>
      <c r="R1886" s="31"/>
      <c r="S1886" s="31"/>
      <c r="T1886" s="31"/>
      <c r="U1886" s="31"/>
      <c r="V1886" s="31"/>
    </row>
    <row r="1887" spans="2:34" s="27" customFormat="1">
      <c r="B1887" s="10"/>
      <c r="C1887" s="10">
        <v>9</v>
      </c>
      <c r="D1887" s="305"/>
      <c r="E1887" s="305"/>
      <c r="F1887" s="305"/>
      <c r="G1887" s="10"/>
      <c r="H1887" s="10"/>
      <c r="I1887" s="10"/>
      <c r="J1887" s="84"/>
      <c r="K1887" s="592"/>
      <c r="L1887" s="31"/>
      <c r="M1887" s="31"/>
      <c r="N1887" s="31"/>
      <c r="O1887" s="31"/>
      <c r="P1887" s="31"/>
      <c r="Q1887" s="31"/>
      <c r="R1887" s="31"/>
      <c r="S1887" s="31"/>
      <c r="T1887" s="31"/>
      <c r="U1887" s="31"/>
      <c r="V1887" s="31"/>
    </row>
    <row r="1888" spans="2:34" s="27" customFormat="1">
      <c r="B1888" s="10"/>
      <c r="C1888" s="10">
        <v>10</v>
      </c>
      <c r="D1888" s="305"/>
      <c r="E1888" s="305"/>
      <c r="F1888" s="305"/>
      <c r="G1888" s="10"/>
      <c r="H1888" s="10"/>
      <c r="I1888" s="10"/>
      <c r="J1888" s="84"/>
      <c r="K1888" s="592"/>
      <c r="L1888" s="31"/>
      <c r="M1888" s="31"/>
      <c r="N1888" s="31"/>
      <c r="O1888" s="31"/>
      <c r="P1888" s="31"/>
      <c r="Q1888" s="31"/>
      <c r="R1888" s="31"/>
      <c r="S1888" s="31"/>
      <c r="T1888" s="31"/>
      <c r="U1888" s="31"/>
      <c r="V1888" s="31"/>
    </row>
    <row r="1889" spans="2:34" s="27" customFormat="1">
      <c r="B1889" s="10"/>
      <c r="C1889" s="10">
        <v>11</v>
      </c>
      <c r="D1889" s="305"/>
      <c r="E1889" s="305"/>
      <c r="F1889" s="305"/>
      <c r="G1889" s="10"/>
      <c r="H1889" s="10"/>
      <c r="I1889" s="10"/>
      <c r="J1889" s="76"/>
      <c r="K1889" s="593"/>
      <c r="L1889" s="31"/>
      <c r="M1889" s="31"/>
      <c r="N1889" s="31"/>
      <c r="O1889" s="31"/>
      <c r="P1889" s="31"/>
      <c r="Q1889" s="31"/>
      <c r="R1889" s="31"/>
      <c r="S1889" s="31"/>
      <c r="T1889" s="31"/>
      <c r="U1889" s="31"/>
      <c r="V1889" s="31"/>
    </row>
    <row r="1890" spans="2:34" s="27" customFormat="1">
      <c r="B1890" s="10"/>
      <c r="C1890" s="10">
        <v>12</v>
      </c>
      <c r="D1890" s="305"/>
      <c r="E1890" s="305"/>
      <c r="F1890" s="305"/>
      <c r="G1890" s="10"/>
      <c r="H1890" s="10"/>
      <c r="I1890" s="10"/>
      <c r="J1890" s="76"/>
      <c r="K1890" s="592"/>
      <c r="L1890" s="31"/>
      <c r="M1890" s="31"/>
      <c r="N1890" s="31"/>
      <c r="O1890" s="31"/>
      <c r="P1890" s="31"/>
      <c r="Q1890" s="31"/>
      <c r="R1890" s="31"/>
      <c r="S1890" s="31"/>
      <c r="T1890" s="31"/>
      <c r="U1890" s="31"/>
      <c r="V1890" s="31"/>
    </row>
    <row r="1891" spans="2:34" s="27" customFormat="1">
      <c r="B1891" s="10"/>
      <c r="C1891" s="10">
        <v>13</v>
      </c>
      <c r="D1891" s="305"/>
      <c r="E1891" s="305"/>
      <c r="F1891" s="305"/>
      <c r="G1891" s="10"/>
      <c r="H1891" s="10"/>
      <c r="I1891" s="10"/>
      <c r="J1891" s="84"/>
      <c r="K1891" s="592"/>
      <c r="L1891" s="31"/>
      <c r="M1891" s="31"/>
      <c r="N1891" s="31"/>
      <c r="O1891" s="31"/>
      <c r="P1891" s="31"/>
      <c r="Q1891" s="31"/>
      <c r="R1891" s="31"/>
      <c r="S1891" s="31"/>
      <c r="T1891" s="31"/>
      <c r="U1891" s="31"/>
      <c r="V1891" s="31"/>
    </row>
    <row r="1892" spans="2:34" s="27" customFormat="1">
      <c r="B1892" s="10"/>
      <c r="C1892" s="10">
        <v>14</v>
      </c>
      <c r="D1892" s="305"/>
      <c r="E1892" s="305"/>
      <c r="F1892" s="305"/>
      <c r="G1892" s="10"/>
      <c r="H1892" s="10"/>
      <c r="I1892" s="10"/>
      <c r="J1892" s="84"/>
      <c r="K1892" s="592"/>
      <c r="L1892" s="31"/>
      <c r="M1892" s="31"/>
      <c r="N1892" s="31"/>
      <c r="O1892" s="31"/>
      <c r="P1892" s="31"/>
      <c r="Q1892" s="31"/>
      <c r="R1892" s="31"/>
      <c r="S1892" s="31"/>
      <c r="T1892" s="31"/>
      <c r="U1892" s="31"/>
      <c r="V1892" s="31"/>
    </row>
    <row r="1893" spans="2:34" s="27" customFormat="1">
      <c r="B1893" s="10"/>
      <c r="C1893" s="10">
        <v>15</v>
      </c>
      <c r="D1893" s="305"/>
      <c r="E1893" s="305"/>
      <c r="F1893" s="305"/>
      <c r="G1893" s="10"/>
      <c r="H1893" s="10"/>
      <c r="I1893" s="10"/>
      <c r="J1893" s="76"/>
      <c r="K1893" s="593"/>
      <c r="L1893" s="31"/>
      <c r="M1893" s="31"/>
      <c r="N1893" s="31"/>
      <c r="O1893" s="31"/>
      <c r="P1893" s="31"/>
      <c r="Q1893" s="31"/>
      <c r="R1893" s="31"/>
      <c r="S1893" s="31"/>
      <c r="T1893" s="31"/>
      <c r="U1893" s="31"/>
      <c r="V1893" s="31"/>
    </row>
    <row r="1894" spans="2:34" s="27" customFormat="1">
      <c r="B1894" s="10"/>
      <c r="C1894" s="10">
        <v>16</v>
      </c>
      <c r="D1894" s="305"/>
      <c r="E1894" s="305"/>
      <c r="F1894" s="305"/>
      <c r="G1894" s="10"/>
      <c r="H1894" s="10"/>
      <c r="I1894" s="10"/>
      <c r="J1894" s="76"/>
      <c r="K1894" s="592"/>
      <c r="L1894" s="31"/>
      <c r="M1894" s="31"/>
      <c r="N1894" s="31"/>
      <c r="O1894" s="31"/>
      <c r="P1894" s="31"/>
      <c r="Q1894" s="31"/>
      <c r="R1894" s="31"/>
      <c r="S1894" s="31"/>
      <c r="T1894" s="31"/>
      <c r="U1894" s="31"/>
      <c r="V1894" s="31"/>
    </row>
    <row r="1895" spans="2:34" s="27" customFormat="1">
      <c r="B1895" s="10"/>
      <c r="C1895" s="10">
        <v>17</v>
      </c>
      <c r="D1895" s="305"/>
      <c r="E1895" s="305"/>
      <c r="F1895" s="305"/>
      <c r="G1895" s="10"/>
      <c r="H1895" s="10"/>
      <c r="I1895" s="10"/>
      <c r="J1895" s="84"/>
      <c r="K1895" s="592"/>
      <c r="L1895" s="31"/>
      <c r="M1895" s="31"/>
      <c r="N1895" s="31"/>
      <c r="O1895" s="31"/>
      <c r="P1895" s="31"/>
      <c r="Q1895" s="31"/>
      <c r="R1895" s="31"/>
      <c r="S1895" s="31"/>
      <c r="T1895" s="31"/>
      <c r="U1895" s="31"/>
      <c r="V1895" s="31"/>
    </row>
    <row r="1896" spans="2:34" s="27" customFormat="1">
      <c r="B1896" s="10"/>
      <c r="C1896" s="10">
        <v>18</v>
      </c>
      <c r="D1896" s="305"/>
      <c r="E1896" s="305"/>
      <c r="F1896" s="305"/>
      <c r="G1896" s="10"/>
      <c r="H1896" s="10"/>
      <c r="I1896" s="10"/>
      <c r="J1896" s="84"/>
      <c r="K1896" s="592"/>
      <c r="L1896" s="31"/>
      <c r="M1896" s="31"/>
      <c r="N1896" s="31"/>
      <c r="O1896" s="31"/>
      <c r="P1896" s="31"/>
      <c r="Q1896" s="31"/>
      <c r="R1896" s="31"/>
      <c r="S1896" s="31"/>
      <c r="T1896" s="31"/>
      <c r="U1896" s="31"/>
      <c r="V1896" s="31"/>
    </row>
    <row r="1897" spans="2:34" s="27" customFormat="1">
      <c r="B1897" s="10"/>
      <c r="C1897" s="10">
        <v>19</v>
      </c>
      <c r="D1897" s="305"/>
      <c r="E1897" s="305"/>
      <c r="F1897" s="305"/>
      <c r="G1897" s="10"/>
      <c r="H1897" s="10"/>
      <c r="I1897" s="10"/>
      <c r="J1897" s="76"/>
      <c r="K1897" s="593"/>
      <c r="L1897" s="31"/>
      <c r="M1897" s="31"/>
      <c r="N1897" s="31"/>
      <c r="O1897" s="31"/>
      <c r="P1897" s="31"/>
      <c r="Q1897" s="31"/>
      <c r="R1897" s="31"/>
      <c r="S1897" s="31"/>
      <c r="T1897" s="31"/>
      <c r="U1897" s="31"/>
      <c r="V1897" s="31"/>
    </row>
    <row r="1898" spans="2:34" s="27" customFormat="1">
      <c r="B1898" s="10"/>
      <c r="C1898" s="10">
        <v>20</v>
      </c>
      <c r="D1898" s="305"/>
      <c r="E1898" s="305"/>
      <c r="F1898" s="305"/>
      <c r="G1898" s="10"/>
      <c r="H1898" s="10"/>
      <c r="I1898" s="10"/>
      <c r="J1898" s="76"/>
      <c r="K1898" s="592"/>
      <c r="L1898" s="31"/>
      <c r="M1898" s="31"/>
      <c r="N1898" s="31"/>
      <c r="O1898" s="31"/>
      <c r="P1898" s="31"/>
      <c r="Q1898" s="31"/>
      <c r="R1898" s="31"/>
      <c r="S1898" s="31"/>
      <c r="T1898" s="31"/>
      <c r="U1898" s="31"/>
      <c r="V1898" s="31"/>
    </row>
    <row r="1899" spans="2:34" s="27" customFormat="1">
      <c r="B1899" s="10"/>
      <c r="C1899" s="10">
        <v>21</v>
      </c>
      <c r="D1899" s="305"/>
      <c r="E1899" s="305"/>
      <c r="F1899" s="305"/>
      <c r="G1899" s="10"/>
      <c r="H1899" s="10"/>
      <c r="I1899" s="10"/>
      <c r="J1899" s="84"/>
      <c r="K1899" s="592"/>
      <c r="L1899" s="31"/>
      <c r="M1899" s="31"/>
      <c r="N1899" s="31"/>
      <c r="O1899" s="31"/>
      <c r="P1899" s="31"/>
      <c r="Q1899" s="31"/>
      <c r="R1899" s="31"/>
      <c r="S1899" s="31"/>
      <c r="T1899" s="31"/>
      <c r="U1899" s="31"/>
      <c r="V1899" s="31"/>
    </row>
    <row r="1900" spans="2:34" s="27" customFormat="1">
      <c r="B1900" s="10"/>
      <c r="C1900" s="10">
        <v>22</v>
      </c>
      <c r="D1900" s="305"/>
      <c r="E1900" s="305"/>
      <c r="F1900" s="305"/>
      <c r="G1900" s="10"/>
      <c r="H1900" s="10"/>
      <c r="I1900" s="10"/>
      <c r="J1900" s="594"/>
      <c r="K1900" s="592"/>
      <c r="L1900" s="31"/>
      <c r="M1900" s="31"/>
      <c r="N1900" s="31"/>
      <c r="O1900" s="31"/>
      <c r="P1900" s="31"/>
      <c r="Q1900" s="31"/>
      <c r="R1900" s="31"/>
      <c r="S1900" s="31"/>
      <c r="T1900" s="31"/>
      <c r="U1900" s="31"/>
      <c r="V1900" s="31"/>
    </row>
    <row r="1901" spans="2:34" s="27" customFormat="1">
      <c r="B1901" s="10">
        <v>87</v>
      </c>
      <c r="C1901" s="10">
        <v>1</v>
      </c>
      <c r="D1901" s="305"/>
      <c r="E1901" s="305"/>
      <c r="F1901" s="305"/>
      <c r="G1901" s="10"/>
      <c r="H1901" s="10"/>
      <c r="I1901" s="10"/>
      <c r="J1901" s="76"/>
      <c r="K1901" s="588"/>
      <c r="L1901" s="31"/>
      <c r="M1901" s="31"/>
      <c r="N1901" s="31"/>
      <c r="O1901" s="31"/>
      <c r="P1901" s="31"/>
      <c r="Q1901" s="31"/>
      <c r="R1901" s="31"/>
      <c r="S1901" s="31"/>
      <c r="T1901" s="31"/>
      <c r="U1901" s="31"/>
      <c r="V1901" s="31"/>
    </row>
    <row r="1902" spans="2:34" s="27" customFormat="1">
      <c r="B1902" s="10"/>
      <c r="C1902" s="10">
        <v>2</v>
      </c>
      <c r="D1902" s="305"/>
      <c r="E1902" s="305"/>
      <c r="F1902" s="305"/>
      <c r="G1902" s="10"/>
      <c r="H1902" s="10"/>
      <c r="I1902" s="10"/>
      <c r="J1902" s="76"/>
      <c r="K1902" s="588"/>
      <c r="L1902" s="31"/>
      <c r="M1902" s="31"/>
      <c r="N1902" s="31"/>
      <c r="O1902" s="31"/>
      <c r="P1902" s="31"/>
      <c r="Q1902" s="31"/>
      <c r="R1902" s="31"/>
      <c r="S1902" s="31"/>
      <c r="T1902" s="31"/>
      <c r="U1902" s="31"/>
      <c r="V1902" s="31"/>
    </row>
    <row r="1903" spans="2:34" s="27" customFormat="1">
      <c r="B1903" s="10"/>
      <c r="C1903" s="10">
        <v>3</v>
      </c>
      <c r="D1903" s="305"/>
      <c r="E1903" s="305"/>
      <c r="F1903" s="305"/>
      <c r="G1903" s="10"/>
      <c r="H1903" s="10"/>
      <c r="I1903" s="10"/>
      <c r="J1903" s="76"/>
      <c r="K1903" s="588"/>
      <c r="L1903" s="31"/>
      <c r="M1903" s="31"/>
      <c r="N1903" s="31"/>
      <c r="O1903" s="31"/>
      <c r="P1903" s="31"/>
      <c r="Q1903" s="31"/>
      <c r="R1903" s="31"/>
      <c r="S1903" s="31"/>
      <c r="T1903" s="31"/>
      <c r="U1903" s="31"/>
      <c r="V1903" s="31"/>
    </row>
    <row r="1904" spans="2:34">
      <c r="B1904" s="10"/>
      <c r="C1904" s="10">
        <v>4</v>
      </c>
      <c r="D1904" s="305"/>
      <c r="E1904" s="305"/>
      <c r="F1904" s="305"/>
      <c r="G1904" s="10"/>
      <c r="I1904" s="10"/>
      <c r="J1904" s="76"/>
      <c r="K1904" s="169"/>
      <c r="L1904" s="305"/>
      <c r="M1904" s="305"/>
      <c r="N1904" s="305"/>
      <c r="W1904" s="306"/>
      <c r="X1904" s="306"/>
      <c r="Y1904" s="306"/>
      <c r="Z1904" s="306"/>
      <c r="AA1904" s="306"/>
      <c r="AB1904" s="306"/>
      <c r="AC1904" s="306"/>
      <c r="AD1904" s="306"/>
      <c r="AE1904" s="306"/>
      <c r="AF1904" s="306"/>
      <c r="AG1904" s="306"/>
      <c r="AH1904" s="306"/>
    </row>
    <row r="1905" spans="2:22" s="27" customFormat="1">
      <c r="B1905" s="10"/>
      <c r="C1905" s="10">
        <v>5</v>
      </c>
      <c r="D1905" s="305"/>
      <c r="E1905" s="305"/>
      <c r="F1905" s="305"/>
      <c r="G1905" s="10"/>
      <c r="H1905" s="10"/>
      <c r="I1905" s="10"/>
      <c r="J1905" s="84"/>
      <c r="K1905" s="592"/>
      <c r="L1905" s="31"/>
      <c r="M1905" s="31"/>
      <c r="N1905" s="31"/>
      <c r="O1905" s="31"/>
      <c r="P1905" s="31"/>
      <c r="Q1905" s="31"/>
      <c r="R1905" s="31"/>
      <c r="S1905" s="31"/>
      <c r="T1905" s="31"/>
      <c r="U1905" s="31"/>
      <c r="V1905" s="31"/>
    </row>
    <row r="1906" spans="2:22" s="27" customFormat="1">
      <c r="B1906" s="10"/>
      <c r="C1906" s="10">
        <v>6</v>
      </c>
      <c r="D1906" s="305"/>
      <c r="E1906" s="305"/>
      <c r="F1906" s="305"/>
      <c r="G1906" s="10"/>
      <c r="H1906" s="10"/>
      <c r="I1906" s="10"/>
      <c r="J1906" s="84"/>
      <c r="K1906" s="592"/>
      <c r="L1906" s="31"/>
      <c r="M1906" s="31"/>
      <c r="N1906" s="31"/>
      <c r="O1906" s="31"/>
      <c r="P1906" s="31"/>
      <c r="Q1906" s="31"/>
      <c r="R1906" s="31"/>
      <c r="S1906" s="31"/>
      <c r="T1906" s="31"/>
      <c r="U1906" s="31"/>
      <c r="V1906" s="31"/>
    </row>
    <row r="1907" spans="2:22" s="27" customFormat="1">
      <c r="B1907" s="10"/>
      <c r="C1907" s="10">
        <v>7</v>
      </c>
      <c r="D1907" s="305"/>
      <c r="E1907" s="305"/>
      <c r="F1907" s="305"/>
      <c r="G1907" s="10"/>
      <c r="H1907" s="10"/>
      <c r="I1907" s="10"/>
      <c r="J1907" s="76"/>
      <c r="K1907" s="593"/>
      <c r="L1907" s="31"/>
      <c r="M1907" s="31"/>
      <c r="N1907" s="31"/>
      <c r="O1907" s="31"/>
      <c r="P1907" s="31"/>
      <c r="Q1907" s="31"/>
      <c r="R1907" s="31"/>
      <c r="S1907" s="31"/>
      <c r="T1907" s="31"/>
      <c r="U1907" s="31"/>
      <c r="V1907" s="31"/>
    </row>
    <row r="1908" spans="2:22" s="27" customFormat="1">
      <c r="B1908" s="10"/>
      <c r="C1908" s="10">
        <v>8</v>
      </c>
      <c r="D1908" s="305"/>
      <c r="E1908" s="305"/>
      <c r="F1908" s="305"/>
      <c r="G1908" s="10"/>
      <c r="H1908" s="10"/>
      <c r="I1908" s="10"/>
      <c r="J1908" s="76"/>
      <c r="K1908" s="592"/>
      <c r="L1908" s="31"/>
      <c r="M1908" s="31"/>
      <c r="N1908" s="31"/>
      <c r="O1908" s="31"/>
      <c r="P1908" s="31"/>
      <c r="Q1908" s="31"/>
      <c r="R1908" s="31"/>
      <c r="S1908" s="31"/>
      <c r="T1908" s="31"/>
      <c r="U1908" s="31"/>
      <c r="V1908" s="31"/>
    </row>
    <row r="1909" spans="2:22" s="27" customFormat="1">
      <c r="B1909" s="10"/>
      <c r="C1909" s="10">
        <v>9</v>
      </c>
      <c r="D1909" s="305"/>
      <c r="E1909" s="305"/>
      <c r="F1909" s="305"/>
      <c r="G1909" s="10"/>
      <c r="H1909" s="10"/>
      <c r="I1909" s="10"/>
      <c r="J1909" s="84"/>
      <c r="K1909" s="592"/>
      <c r="L1909" s="31"/>
      <c r="M1909" s="31"/>
      <c r="N1909" s="31"/>
      <c r="O1909" s="31"/>
      <c r="P1909" s="31"/>
      <c r="Q1909" s="31"/>
      <c r="R1909" s="31"/>
      <c r="S1909" s="31"/>
      <c r="T1909" s="31"/>
      <c r="U1909" s="31"/>
      <c r="V1909" s="31"/>
    </row>
    <row r="1910" spans="2:22" s="27" customFormat="1">
      <c r="B1910" s="10"/>
      <c r="C1910" s="10">
        <v>10</v>
      </c>
      <c r="D1910" s="305"/>
      <c r="E1910" s="305"/>
      <c r="F1910" s="305"/>
      <c r="G1910" s="10"/>
      <c r="H1910" s="10"/>
      <c r="I1910" s="10"/>
      <c r="J1910" s="84"/>
      <c r="K1910" s="592"/>
      <c r="L1910" s="31"/>
      <c r="M1910" s="31"/>
      <c r="N1910" s="31"/>
      <c r="O1910" s="31"/>
      <c r="P1910" s="31"/>
      <c r="Q1910" s="31"/>
      <c r="R1910" s="31"/>
      <c r="S1910" s="31"/>
      <c r="T1910" s="31"/>
      <c r="U1910" s="31"/>
      <c r="V1910" s="31"/>
    </row>
    <row r="1911" spans="2:22" s="27" customFormat="1">
      <c r="B1911" s="10"/>
      <c r="C1911" s="10">
        <v>11</v>
      </c>
      <c r="D1911" s="305"/>
      <c r="E1911" s="305"/>
      <c r="F1911" s="305"/>
      <c r="G1911" s="10"/>
      <c r="H1911" s="10"/>
      <c r="I1911" s="10"/>
      <c r="J1911" s="76"/>
      <c r="K1911" s="593"/>
      <c r="L1911" s="31"/>
      <c r="M1911" s="31"/>
      <c r="N1911" s="31"/>
      <c r="O1911" s="31"/>
      <c r="P1911" s="31"/>
      <c r="Q1911" s="31"/>
      <c r="R1911" s="31"/>
      <c r="S1911" s="31"/>
      <c r="T1911" s="31"/>
      <c r="U1911" s="31"/>
      <c r="V1911" s="31"/>
    </row>
    <row r="1912" spans="2:22" s="27" customFormat="1">
      <c r="B1912" s="10"/>
      <c r="C1912" s="10">
        <v>12</v>
      </c>
      <c r="D1912" s="305"/>
      <c r="E1912" s="305"/>
      <c r="F1912" s="305"/>
      <c r="G1912" s="10"/>
      <c r="H1912" s="10"/>
      <c r="I1912" s="10"/>
      <c r="J1912" s="76"/>
      <c r="K1912" s="592"/>
      <c r="L1912" s="31"/>
      <c r="M1912" s="31"/>
      <c r="N1912" s="31"/>
      <c r="O1912" s="31"/>
      <c r="P1912" s="31"/>
      <c r="Q1912" s="31"/>
      <c r="R1912" s="31"/>
      <c r="S1912" s="31"/>
      <c r="T1912" s="31"/>
      <c r="U1912" s="31"/>
      <c r="V1912" s="31"/>
    </row>
    <row r="1913" spans="2:22" s="27" customFormat="1">
      <c r="B1913" s="10"/>
      <c r="C1913" s="10">
        <v>13</v>
      </c>
      <c r="D1913" s="305"/>
      <c r="E1913" s="305"/>
      <c r="F1913" s="305"/>
      <c r="G1913" s="10"/>
      <c r="H1913" s="10"/>
      <c r="I1913" s="10"/>
      <c r="J1913" s="84"/>
      <c r="K1913" s="592"/>
      <c r="L1913" s="31"/>
      <c r="M1913" s="31"/>
      <c r="N1913" s="31"/>
      <c r="O1913" s="31"/>
      <c r="P1913" s="31"/>
      <c r="Q1913" s="31"/>
      <c r="R1913" s="31"/>
      <c r="S1913" s="31"/>
      <c r="T1913" s="31"/>
      <c r="U1913" s="31"/>
      <c r="V1913" s="31"/>
    </row>
    <row r="1914" spans="2:22" s="27" customFormat="1">
      <c r="B1914" s="10"/>
      <c r="C1914" s="10">
        <v>14</v>
      </c>
      <c r="D1914" s="305"/>
      <c r="E1914" s="305"/>
      <c r="F1914" s="305"/>
      <c r="G1914" s="10"/>
      <c r="H1914" s="10"/>
      <c r="I1914" s="10"/>
      <c r="J1914" s="84"/>
      <c r="K1914" s="592"/>
      <c r="L1914" s="31"/>
      <c r="M1914" s="31"/>
      <c r="N1914" s="31"/>
      <c r="O1914" s="31"/>
      <c r="P1914" s="31"/>
      <c r="Q1914" s="31"/>
      <c r="R1914" s="31"/>
      <c r="S1914" s="31"/>
      <c r="T1914" s="31"/>
      <c r="U1914" s="31"/>
      <c r="V1914" s="31"/>
    </row>
    <row r="1915" spans="2:22" s="27" customFormat="1">
      <c r="B1915" s="10"/>
      <c r="C1915" s="10">
        <v>15</v>
      </c>
      <c r="D1915" s="305"/>
      <c r="E1915" s="305"/>
      <c r="F1915" s="305"/>
      <c r="G1915" s="10"/>
      <c r="H1915" s="10"/>
      <c r="I1915" s="10"/>
      <c r="J1915" s="76"/>
      <c r="K1915" s="593"/>
      <c r="L1915" s="31"/>
      <c r="M1915" s="31"/>
      <c r="N1915" s="31"/>
      <c r="O1915" s="31"/>
      <c r="P1915" s="31"/>
      <c r="Q1915" s="31"/>
      <c r="R1915" s="31"/>
      <c r="S1915" s="31"/>
      <c r="T1915" s="31"/>
      <c r="U1915" s="31"/>
      <c r="V1915" s="31"/>
    </row>
    <row r="1916" spans="2:22" s="27" customFormat="1">
      <c r="B1916" s="10"/>
      <c r="C1916" s="10">
        <v>16</v>
      </c>
      <c r="D1916" s="305"/>
      <c r="E1916" s="305"/>
      <c r="F1916" s="305"/>
      <c r="G1916" s="10"/>
      <c r="H1916" s="10"/>
      <c r="I1916" s="10"/>
      <c r="J1916" s="76"/>
      <c r="K1916" s="592"/>
      <c r="L1916" s="31"/>
      <c r="M1916" s="31"/>
      <c r="N1916" s="31"/>
      <c r="O1916" s="31"/>
      <c r="P1916" s="31"/>
      <c r="Q1916" s="31"/>
      <c r="R1916" s="31"/>
      <c r="S1916" s="31"/>
      <c r="T1916" s="31"/>
      <c r="U1916" s="31"/>
      <c r="V1916" s="31"/>
    </row>
    <row r="1917" spans="2:22" s="27" customFormat="1">
      <c r="B1917" s="10"/>
      <c r="C1917" s="10">
        <v>17</v>
      </c>
      <c r="D1917" s="305"/>
      <c r="E1917" s="305"/>
      <c r="F1917" s="305"/>
      <c r="G1917" s="10"/>
      <c r="H1917" s="10"/>
      <c r="I1917" s="10"/>
      <c r="J1917" s="84"/>
      <c r="K1917" s="592"/>
      <c r="L1917" s="31"/>
      <c r="M1917" s="31"/>
      <c r="N1917" s="31"/>
      <c r="O1917" s="31"/>
      <c r="P1917" s="31"/>
      <c r="Q1917" s="31"/>
      <c r="R1917" s="31"/>
      <c r="S1917" s="31"/>
      <c r="T1917" s="31"/>
      <c r="U1917" s="31"/>
      <c r="V1917" s="31"/>
    </row>
    <row r="1918" spans="2:22" s="27" customFormat="1">
      <c r="B1918" s="10"/>
      <c r="C1918" s="10">
        <v>18</v>
      </c>
      <c r="D1918" s="305"/>
      <c r="E1918" s="305"/>
      <c r="F1918" s="305"/>
      <c r="G1918" s="10"/>
      <c r="H1918" s="10"/>
      <c r="I1918" s="10"/>
      <c r="J1918" s="84"/>
      <c r="K1918" s="592"/>
      <c r="L1918" s="31"/>
      <c r="M1918" s="31"/>
      <c r="N1918" s="31"/>
      <c r="O1918" s="31"/>
      <c r="P1918" s="31"/>
      <c r="Q1918" s="31"/>
      <c r="R1918" s="31"/>
      <c r="S1918" s="31"/>
      <c r="T1918" s="31"/>
      <c r="U1918" s="31"/>
      <c r="V1918" s="31"/>
    </row>
    <row r="1919" spans="2:22" s="27" customFormat="1">
      <c r="B1919" s="10"/>
      <c r="C1919" s="10">
        <v>19</v>
      </c>
      <c r="D1919" s="305"/>
      <c r="E1919" s="305"/>
      <c r="F1919" s="305"/>
      <c r="G1919" s="10"/>
      <c r="H1919" s="10"/>
      <c r="I1919" s="10"/>
      <c r="J1919" s="76"/>
      <c r="K1919" s="593"/>
      <c r="L1919" s="31"/>
      <c r="M1919" s="31"/>
      <c r="N1919" s="31"/>
      <c r="O1919" s="31"/>
      <c r="P1919" s="31"/>
      <c r="Q1919" s="31"/>
      <c r="R1919" s="31"/>
      <c r="S1919" s="31"/>
      <c r="T1919" s="31"/>
      <c r="U1919" s="31"/>
      <c r="V1919" s="31"/>
    </row>
    <row r="1920" spans="2:22" s="27" customFormat="1">
      <c r="B1920" s="10"/>
      <c r="C1920" s="10">
        <v>20</v>
      </c>
      <c r="D1920" s="305"/>
      <c r="E1920" s="305"/>
      <c r="F1920" s="305"/>
      <c r="G1920" s="10"/>
      <c r="H1920" s="10"/>
      <c r="I1920" s="10"/>
      <c r="J1920" s="76"/>
      <c r="K1920" s="592"/>
      <c r="L1920" s="31"/>
      <c r="M1920" s="31"/>
      <c r="N1920" s="31"/>
      <c r="O1920" s="31"/>
      <c r="P1920" s="31"/>
      <c r="Q1920" s="31"/>
      <c r="R1920" s="31"/>
      <c r="S1920" s="31"/>
      <c r="T1920" s="31"/>
      <c r="U1920" s="31"/>
      <c r="V1920" s="31"/>
    </row>
    <row r="1921" spans="2:34" s="27" customFormat="1">
      <c r="B1921" s="10"/>
      <c r="C1921" s="10">
        <v>21</v>
      </c>
      <c r="D1921" s="305"/>
      <c r="E1921" s="305"/>
      <c r="F1921" s="305"/>
      <c r="G1921" s="10"/>
      <c r="H1921" s="10"/>
      <c r="I1921" s="10"/>
      <c r="J1921" s="84"/>
      <c r="K1921" s="592"/>
      <c r="L1921" s="31"/>
      <c r="M1921" s="31"/>
      <c r="N1921" s="31"/>
      <c r="O1921" s="31"/>
      <c r="P1921" s="31"/>
      <c r="Q1921" s="31"/>
      <c r="R1921" s="31"/>
      <c r="S1921" s="31"/>
      <c r="T1921" s="31"/>
      <c r="U1921" s="31"/>
      <c r="V1921" s="31"/>
    </row>
    <row r="1922" spans="2:34" s="27" customFormat="1">
      <c r="B1922" s="10"/>
      <c r="C1922" s="10">
        <v>22</v>
      </c>
      <c r="D1922" s="305"/>
      <c r="E1922" s="305"/>
      <c r="F1922" s="305"/>
      <c r="G1922" s="10"/>
      <c r="H1922" s="10"/>
      <c r="I1922" s="10"/>
      <c r="J1922" s="594"/>
      <c r="K1922" s="592"/>
      <c r="L1922" s="31"/>
      <c r="M1922" s="31"/>
      <c r="N1922" s="31"/>
      <c r="O1922" s="31"/>
      <c r="P1922" s="31"/>
      <c r="Q1922" s="31"/>
      <c r="R1922" s="31"/>
      <c r="S1922" s="31"/>
      <c r="T1922" s="31"/>
      <c r="U1922" s="31"/>
      <c r="V1922" s="31"/>
    </row>
    <row r="1923" spans="2:34" s="27" customFormat="1">
      <c r="B1923" s="10">
        <v>88</v>
      </c>
      <c r="C1923" s="10">
        <v>1</v>
      </c>
      <c r="D1923" s="571"/>
      <c r="E1923" s="588"/>
      <c r="F1923" s="595"/>
      <c r="G1923" s="151"/>
      <c r="H1923" s="151"/>
      <c r="I1923" s="151"/>
      <c r="J1923" s="596"/>
      <c r="K1923" s="588"/>
      <c r="L1923" s="31"/>
      <c r="M1923" s="31"/>
      <c r="N1923" s="31"/>
      <c r="O1923" s="31"/>
      <c r="P1923" s="31"/>
      <c r="Q1923" s="31"/>
      <c r="R1923" s="31"/>
      <c r="S1923" s="31"/>
      <c r="T1923" s="31"/>
    </row>
    <row r="1924" spans="2:34" s="27" customFormat="1">
      <c r="B1924" s="10"/>
      <c r="C1924" s="10">
        <v>2</v>
      </c>
      <c r="D1924" s="596"/>
      <c r="E1924" s="588"/>
      <c r="F1924" s="595"/>
      <c r="G1924" s="151"/>
      <c r="H1924" s="151"/>
      <c r="I1924" s="151"/>
      <c r="J1924" s="596"/>
      <c r="K1924" s="588"/>
      <c r="L1924" s="31"/>
      <c r="M1924" s="31"/>
      <c r="N1924" s="31"/>
      <c r="O1924" s="31"/>
      <c r="P1924" s="31"/>
      <c r="Q1924" s="31"/>
      <c r="R1924" s="31"/>
      <c r="S1924" s="31"/>
      <c r="T1924" s="31"/>
    </row>
    <row r="1925" spans="2:34" s="27" customFormat="1">
      <c r="B1925" s="10"/>
      <c r="C1925" s="10">
        <v>3</v>
      </c>
      <c r="D1925" s="596"/>
      <c r="E1925" s="588"/>
      <c r="F1925" s="595"/>
      <c r="G1925" s="151"/>
      <c r="H1925" s="151"/>
      <c r="I1925" s="151"/>
      <c r="J1925" s="596"/>
      <c r="K1925" s="588"/>
      <c r="L1925" s="31"/>
      <c r="M1925" s="31"/>
      <c r="N1925" s="31"/>
      <c r="O1925" s="31"/>
      <c r="P1925" s="31"/>
      <c r="Q1925" s="31"/>
      <c r="R1925" s="31"/>
      <c r="S1925" s="31"/>
      <c r="T1925" s="31"/>
    </row>
    <row r="1926" spans="2:34">
      <c r="B1926" s="10"/>
      <c r="C1926" s="10">
        <v>4</v>
      </c>
      <c r="D1926" s="151"/>
      <c r="E1926" s="596"/>
      <c r="F1926" s="595"/>
      <c r="G1926" s="151"/>
      <c r="H1926" s="151"/>
      <c r="I1926" s="151"/>
      <c r="J1926" s="596"/>
      <c r="K1926" s="597"/>
      <c r="L1926" s="305"/>
      <c r="M1926" s="305"/>
      <c r="N1926" s="305"/>
      <c r="U1926" s="306"/>
      <c r="V1926" s="306"/>
      <c r="W1926" s="306"/>
      <c r="X1926" s="306"/>
      <c r="Y1926" s="306"/>
      <c r="Z1926" s="306"/>
      <c r="AA1926" s="306"/>
      <c r="AB1926" s="306"/>
      <c r="AC1926" s="306"/>
      <c r="AD1926" s="306"/>
      <c r="AE1926" s="306"/>
      <c r="AF1926" s="306"/>
      <c r="AG1926" s="306"/>
      <c r="AH1926" s="306"/>
    </row>
    <row r="1927" spans="2:34" s="27" customFormat="1">
      <c r="B1927" s="10"/>
      <c r="C1927" s="10">
        <v>5</v>
      </c>
      <c r="D1927" s="598"/>
      <c r="E1927" s="599"/>
      <c r="F1927" s="595"/>
      <c r="G1927" s="151"/>
      <c r="H1927" s="151"/>
      <c r="I1927" s="151"/>
      <c r="J1927" s="172"/>
      <c r="K1927" s="600"/>
      <c r="L1927" s="31"/>
      <c r="M1927" s="31"/>
      <c r="N1927" s="31"/>
      <c r="O1927" s="31"/>
      <c r="P1927" s="31"/>
      <c r="Q1927" s="31"/>
      <c r="R1927" s="31"/>
      <c r="S1927" s="31"/>
      <c r="T1927" s="31"/>
    </row>
    <row r="1928" spans="2:34" s="27" customFormat="1">
      <c r="B1928" s="10"/>
      <c r="C1928" s="10">
        <v>6</v>
      </c>
      <c r="D1928" s="588"/>
      <c r="E1928" s="599"/>
      <c r="F1928" s="595"/>
      <c r="G1928" s="151"/>
      <c r="H1928" s="151"/>
      <c r="I1928" s="151"/>
      <c r="J1928" s="172"/>
      <c r="K1928" s="600"/>
      <c r="L1928" s="31"/>
      <c r="M1928" s="31"/>
      <c r="N1928" s="31"/>
      <c r="O1928" s="31"/>
      <c r="P1928" s="31"/>
      <c r="Q1928" s="31"/>
      <c r="R1928" s="31"/>
      <c r="S1928" s="31"/>
      <c r="T1928" s="31"/>
    </row>
    <row r="1929" spans="2:34" s="27" customFormat="1">
      <c r="B1929" s="10"/>
      <c r="C1929" s="10">
        <v>7</v>
      </c>
      <c r="D1929" s="588"/>
      <c r="E1929" s="599"/>
      <c r="F1929" s="595"/>
      <c r="G1929" s="151"/>
      <c r="H1929" s="151"/>
      <c r="I1929" s="151"/>
      <c r="J1929" s="596"/>
      <c r="K1929" s="601"/>
      <c r="L1929" s="31"/>
      <c r="M1929" s="31"/>
      <c r="N1929" s="31"/>
      <c r="O1929" s="31"/>
      <c r="P1929" s="31"/>
      <c r="Q1929" s="31"/>
      <c r="R1929" s="31"/>
      <c r="S1929" s="31"/>
      <c r="T1929" s="31"/>
    </row>
    <row r="1930" spans="2:34" s="27" customFormat="1">
      <c r="B1930" s="10"/>
      <c r="C1930" s="10">
        <v>8</v>
      </c>
      <c r="D1930" s="588"/>
      <c r="E1930" s="599"/>
      <c r="F1930" s="595"/>
      <c r="G1930" s="151"/>
      <c r="H1930" s="151"/>
      <c r="I1930" s="151"/>
      <c r="J1930" s="596"/>
      <c r="K1930" s="600"/>
      <c r="L1930" s="31"/>
      <c r="M1930" s="31"/>
      <c r="N1930" s="31"/>
      <c r="O1930" s="31"/>
      <c r="P1930" s="31"/>
      <c r="Q1930" s="31"/>
      <c r="R1930" s="31"/>
      <c r="S1930" s="31"/>
      <c r="T1930" s="31"/>
    </row>
    <row r="1931" spans="2:34" s="27" customFormat="1">
      <c r="B1931" s="10"/>
      <c r="C1931" s="10">
        <v>9</v>
      </c>
      <c r="D1931" s="598"/>
      <c r="E1931" s="599"/>
      <c r="F1931" s="595"/>
      <c r="G1931" s="151"/>
      <c r="H1931" s="151"/>
      <c r="I1931" s="151"/>
      <c r="J1931" s="172"/>
      <c r="K1931" s="600"/>
      <c r="L1931" s="31"/>
      <c r="M1931" s="31"/>
      <c r="N1931" s="31"/>
      <c r="O1931" s="31"/>
      <c r="P1931" s="31"/>
      <c r="Q1931" s="31"/>
      <c r="R1931" s="31"/>
      <c r="S1931" s="31"/>
      <c r="T1931" s="31"/>
    </row>
    <row r="1932" spans="2:34" s="27" customFormat="1">
      <c r="B1932" s="10"/>
      <c r="C1932" s="10">
        <v>10</v>
      </c>
      <c r="D1932" s="588"/>
      <c r="E1932" s="599"/>
      <c r="F1932" s="595"/>
      <c r="G1932" s="151"/>
      <c r="H1932" s="151"/>
      <c r="I1932" s="151"/>
      <c r="J1932" s="172"/>
      <c r="K1932" s="600"/>
      <c r="L1932" s="31"/>
      <c r="M1932" s="31"/>
      <c r="N1932" s="31"/>
      <c r="O1932" s="31"/>
      <c r="P1932" s="31"/>
      <c r="Q1932" s="31"/>
      <c r="R1932" s="31"/>
      <c r="S1932" s="31"/>
      <c r="T1932" s="31"/>
    </row>
    <row r="1933" spans="2:34" s="27" customFormat="1">
      <c r="B1933" s="10"/>
      <c r="C1933" s="10">
        <v>11</v>
      </c>
      <c r="D1933" s="588"/>
      <c r="E1933" s="599"/>
      <c r="F1933" s="595"/>
      <c r="G1933" s="151"/>
      <c r="H1933" s="151"/>
      <c r="I1933" s="151"/>
      <c r="J1933" s="596"/>
      <c r="K1933" s="601"/>
      <c r="L1933" s="31"/>
      <c r="M1933" s="31"/>
      <c r="N1933" s="31"/>
      <c r="O1933" s="31"/>
      <c r="P1933" s="31"/>
      <c r="Q1933" s="31"/>
      <c r="R1933" s="31"/>
      <c r="S1933" s="31"/>
      <c r="T1933" s="31"/>
    </row>
    <row r="1934" spans="2:34" s="27" customFormat="1">
      <c r="B1934" s="10"/>
      <c r="C1934" s="10">
        <v>12</v>
      </c>
      <c r="D1934" s="598"/>
      <c r="E1934" s="599"/>
      <c r="F1934" s="595"/>
      <c r="G1934" s="151"/>
      <c r="H1934" s="151"/>
      <c r="I1934" s="151"/>
      <c r="J1934" s="596"/>
      <c r="K1934" s="600"/>
      <c r="L1934" s="31"/>
      <c r="M1934" s="31"/>
      <c r="N1934" s="31"/>
      <c r="O1934" s="31"/>
      <c r="P1934" s="31"/>
      <c r="Q1934" s="31"/>
      <c r="R1934" s="31"/>
      <c r="S1934" s="31"/>
      <c r="T1934" s="31"/>
    </row>
    <row r="1935" spans="2:34" s="27" customFormat="1">
      <c r="B1935" s="10"/>
      <c r="C1935" s="10">
        <v>13</v>
      </c>
      <c r="D1935" s="598"/>
      <c r="E1935" s="599"/>
      <c r="F1935" s="595"/>
      <c r="G1935" s="151"/>
      <c r="H1935" s="151"/>
      <c r="I1935" s="151"/>
      <c r="J1935" s="172"/>
      <c r="K1935" s="600"/>
      <c r="L1935" s="31"/>
      <c r="M1935" s="31"/>
      <c r="N1935" s="31"/>
      <c r="O1935" s="31"/>
      <c r="P1935" s="31"/>
      <c r="Q1935" s="31"/>
      <c r="R1935" s="31"/>
      <c r="S1935" s="31"/>
      <c r="T1935" s="31"/>
    </row>
    <row r="1936" spans="2:34" s="27" customFormat="1">
      <c r="B1936" s="10"/>
      <c r="C1936" s="10">
        <v>14</v>
      </c>
      <c r="D1936" s="598"/>
      <c r="E1936" s="599"/>
      <c r="F1936" s="595"/>
      <c r="G1936" s="151"/>
      <c r="H1936" s="151"/>
      <c r="I1936" s="151"/>
      <c r="J1936" s="172"/>
      <c r="K1936" s="600"/>
      <c r="L1936" s="31"/>
      <c r="M1936" s="31"/>
      <c r="N1936" s="31"/>
      <c r="O1936" s="31"/>
      <c r="P1936" s="31"/>
      <c r="Q1936" s="31"/>
      <c r="R1936" s="31"/>
      <c r="S1936" s="31"/>
      <c r="T1936" s="31"/>
    </row>
    <row r="1937" spans="2:34" s="27" customFormat="1">
      <c r="B1937" s="10"/>
      <c r="C1937" s="10">
        <v>15</v>
      </c>
      <c r="D1937" s="598"/>
      <c r="E1937" s="599"/>
      <c r="F1937" s="595"/>
      <c r="G1937" s="151"/>
      <c r="H1937" s="151"/>
      <c r="I1937" s="151"/>
      <c r="J1937" s="596"/>
      <c r="K1937" s="601"/>
      <c r="L1937" s="31"/>
      <c r="M1937" s="31"/>
      <c r="N1937" s="31"/>
      <c r="O1937" s="31"/>
      <c r="P1937" s="31"/>
      <c r="Q1937" s="31"/>
      <c r="R1937" s="31"/>
      <c r="S1937" s="31"/>
      <c r="T1937" s="31"/>
    </row>
    <row r="1938" spans="2:34" s="27" customFormat="1">
      <c r="B1938" s="10"/>
      <c r="C1938" s="10">
        <v>16</v>
      </c>
      <c r="D1938" s="598"/>
      <c r="E1938" s="599"/>
      <c r="F1938" s="595"/>
      <c r="G1938" s="151"/>
      <c r="H1938" s="151"/>
      <c r="I1938" s="151"/>
      <c r="J1938" s="596"/>
      <c r="K1938" s="600"/>
      <c r="L1938" s="31"/>
      <c r="M1938" s="31"/>
      <c r="N1938" s="31"/>
      <c r="O1938" s="31"/>
      <c r="P1938" s="31"/>
      <c r="Q1938" s="31"/>
      <c r="R1938" s="31"/>
      <c r="S1938" s="31"/>
      <c r="T1938" s="31"/>
    </row>
    <row r="1939" spans="2:34" s="27" customFormat="1">
      <c r="B1939" s="10"/>
      <c r="C1939" s="10">
        <v>17</v>
      </c>
      <c r="D1939" s="598"/>
      <c r="E1939" s="599"/>
      <c r="F1939" s="595"/>
      <c r="G1939" s="151"/>
      <c r="H1939" s="151"/>
      <c r="I1939" s="151"/>
      <c r="J1939" s="172"/>
      <c r="K1939" s="600"/>
      <c r="L1939" s="31"/>
      <c r="M1939" s="31"/>
      <c r="N1939" s="31"/>
      <c r="O1939" s="31"/>
      <c r="P1939" s="31"/>
      <c r="Q1939" s="31"/>
      <c r="R1939" s="31"/>
      <c r="S1939" s="31"/>
      <c r="T1939" s="31"/>
    </row>
    <row r="1940" spans="2:34" s="27" customFormat="1">
      <c r="B1940" s="10"/>
      <c r="C1940" s="10">
        <v>18</v>
      </c>
      <c r="D1940" s="598"/>
      <c r="E1940" s="599"/>
      <c r="F1940" s="595"/>
      <c r="G1940" s="151"/>
      <c r="H1940" s="151"/>
      <c r="I1940" s="151"/>
      <c r="J1940" s="172"/>
      <c r="K1940" s="600"/>
      <c r="L1940" s="31"/>
      <c r="M1940" s="31"/>
      <c r="N1940" s="31"/>
      <c r="O1940" s="31"/>
      <c r="P1940" s="31"/>
      <c r="Q1940" s="31"/>
      <c r="R1940" s="31"/>
      <c r="S1940" s="31"/>
      <c r="T1940" s="31"/>
    </row>
    <row r="1941" spans="2:34" s="27" customFormat="1">
      <c r="B1941" s="10"/>
      <c r="C1941" s="10">
        <v>19</v>
      </c>
      <c r="D1941" s="598"/>
      <c r="E1941" s="599"/>
      <c r="F1941" s="595"/>
      <c r="G1941" s="151"/>
      <c r="H1941" s="151"/>
      <c r="I1941" s="151"/>
      <c r="J1941" s="596"/>
      <c r="K1941" s="601"/>
      <c r="L1941" s="31"/>
      <c r="M1941" s="31"/>
      <c r="N1941" s="31"/>
      <c r="O1941" s="31"/>
      <c r="P1941" s="31"/>
      <c r="Q1941" s="31"/>
      <c r="R1941" s="31"/>
      <c r="S1941" s="31"/>
      <c r="T1941" s="31"/>
    </row>
    <row r="1942" spans="2:34" s="27" customFormat="1">
      <c r="B1942" s="10"/>
      <c r="C1942" s="10">
        <v>20</v>
      </c>
      <c r="D1942" s="598"/>
      <c r="E1942" s="599"/>
      <c r="F1942" s="595"/>
      <c r="G1942" s="151"/>
      <c r="H1942" s="151"/>
      <c r="I1942" s="151"/>
      <c r="J1942" s="596"/>
      <c r="K1942" s="600"/>
      <c r="L1942" s="31"/>
      <c r="M1942" s="31"/>
      <c r="N1942" s="31"/>
      <c r="O1942" s="31"/>
      <c r="P1942" s="31"/>
      <c r="Q1942" s="31"/>
      <c r="R1942" s="31"/>
      <c r="S1942" s="31"/>
      <c r="T1942" s="31"/>
    </row>
    <row r="1943" spans="2:34" s="27" customFormat="1">
      <c r="B1943" s="10"/>
      <c r="C1943" s="10">
        <v>21</v>
      </c>
      <c r="D1943" s="598"/>
      <c r="E1943" s="599"/>
      <c r="F1943" s="595"/>
      <c r="G1943" s="151"/>
      <c r="H1943" s="151"/>
      <c r="I1943" s="151"/>
      <c r="J1943" s="172"/>
      <c r="K1943" s="600"/>
      <c r="L1943" s="31"/>
      <c r="M1943" s="31"/>
      <c r="N1943" s="31"/>
      <c r="O1943" s="31"/>
      <c r="P1943" s="31"/>
      <c r="Q1943" s="31"/>
      <c r="R1943" s="31"/>
      <c r="S1943" s="31"/>
      <c r="T1943" s="31"/>
    </row>
    <row r="1944" spans="2:34" s="27" customFormat="1">
      <c r="B1944" s="10"/>
      <c r="C1944" s="10">
        <v>22</v>
      </c>
      <c r="D1944" s="598"/>
      <c r="E1944" s="599"/>
      <c r="F1944" s="595"/>
      <c r="G1944" s="151"/>
      <c r="H1944" s="151"/>
      <c r="I1944" s="151"/>
      <c r="J1944" s="602"/>
      <c r="K1944" s="600"/>
      <c r="L1944" s="31"/>
      <c r="M1944" s="31"/>
      <c r="N1944" s="31"/>
      <c r="O1944" s="31"/>
      <c r="P1944" s="31"/>
      <c r="Q1944" s="31"/>
      <c r="R1944" s="31"/>
      <c r="S1944" s="31"/>
      <c r="T1944" s="31"/>
    </row>
    <row r="1945" spans="2:34">
      <c r="B1945" s="31"/>
      <c r="C1945" s="31"/>
      <c r="E1945" s="305"/>
      <c r="F1945" s="305"/>
      <c r="G1945" s="10"/>
      <c r="I1945" s="10"/>
      <c r="K1945" s="305"/>
      <c r="L1945" s="305"/>
      <c r="M1945" s="305"/>
      <c r="N1945" s="305"/>
      <c r="AC1945" s="306"/>
      <c r="AD1945" s="306"/>
      <c r="AE1945" s="306"/>
      <c r="AF1945" s="306"/>
      <c r="AG1945" s="306"/>
      <c r="AH1945" s="306"/>
    </row>
    <row r="1946" spans="2:34">
      <c r="E1946" s="305"/>
      <c r="F1946" s="305"/>
      <c r="G1946" s="10"/>
      <c r="I1946" s="10"/>
      <c r="L1946" s="305"/>
      <c r="M1946" s="305"/>
      <c r="N1946" s="305"/>
      <c r="AE1946" s="306"/>
      <c r="AF1946" s="306"/>
      <c r="AG1946" s="306"/>
      <c r="AH1946" s="306"/>
    </row>
    <row r="1947" spans="2:34">
      <c r="E1947" s="305"/>
      <c r="F1947" s="305"/>
      <c r="G1947" s="10"/>
      <c r="I1947" s="10"/>
      <c r="L1947" s="305"/>
      <c r="M1947" s="305"/>
      <c r="N1947" s="305"/>
      <c r="AE1947" s="306"/>
      <c r="AF1947" s="306"/>
      <c r="AG1947" s="306"/>
      <c r="AH1947" s="306"/>
    </row>
    <row r="1948" spans="2:34">
      <c r="E1948" s="305"/>
      <c r="F1948" s="305"/>
      <c r="G1948" s="10"/>
      <c r="I1948" s="10"/>
      <c r="L1948" s="305"/>
      <c r="M1948" s="305"/>
      <c r="N1948" s="305"/>
      <c r="AE1948" s="306"/>
      <c r="AF1948" s="306"/>
      <c r="AG1948" s="306"/>
      <c r="AH1948" s="306"/>
    </row>
    <row r="1949" spans="2:34">
      <c r="E1949" s="305"/>
      <c r="F1949" s="305"/>
      <c r="G1949" s="10"/>
      <c r="I1949" s="10"/>
      <c r="L1949" s="305"/>
      <c r="M1949" s="305"/>
      <c r="N1949" s="305"/>
      <c r="AE1949" s="306"/>
      <c r="AF1949" s="306"/>
      <c r="AG1949" s="306"/>
      <c r="AH1949" s="306"/>
    </row>
    <row r="1950" spans="2:34">
      <c r="E1950" s="305"/>
      <c r="F1950" s="305"/>
      <c r="G1950" s="10"/>
      <c r="I1950" s="10"/>
      <c r="L1950" s="305"/>
      <c r="M1950" s="305"/>
      <c r="N1950" s="305"/>
      <c r="AE1950" s="306"/>
      <c r="AF1950" s="306"/>
      <c r="AG1950" s="306"/>
      <c r="AH1950" s="306"/>
    </row>
    <row r="1951" spans="2:34">
      <c r="E1951" s="305"/>
      <c r="F1951" s="305"/>
      <c r="G1951" s="10"/>
      <c r="I1951" s="10"/>
      <c r="L1951" s="305"/>
      <c r="M1951" s="305"/>
      <c r="N1951" s="305"/>
      <c r="AE1951" s="306"/>
      <c r="AF1951" s="306"/>
      <c r="AG1951" s="306"/>
      <c r="AH1951" s="306"/>
    </row>
    <row r="1952" spans="2:34">
      <c r="E1952" s="305"/>
      <c r="F1952" s="305"/>
      <c r="G1952" s="10"/>
      <c r="I1952" s="10"/>
      <c r="L1952" s="305"/>
      <c r="M1952" s="305"/>
      <c r="N1952" s="305"/>
      <c r="AE1952" s="306"/>
      <c r="AF1952" s="306"/>
      <c r="AG1952" s="306"/>
      <c r="AH1952" s="306"/>
    </row>
    <row r="1953" spans="5:34">
      <c r="E1953" s="305"/>
      <c r="F1953" s="305"/>
      <c r="G1953" s="10"/>
      <c r="I1953" s="10"/>
      <c r="L1953" s="305"/>
      <c r="M1953" s="305"/>
      <c r="N1953" s="305"/>
      <c r="AE1953" s="306"/>
      <c r="AF1953" s="306"/>
      <c r="AG1953" s="306"/>
      <c r="AH1953" s="306"/>
    </row>
    <row r="1954" spans="5:34">
      <c r="E1954" s="305"/>
      <c r="F1954" s="305"/>
      <c r="G1954" s="10"/>
      <c r="I1954" s="10"/>
      <c r="L1954" s="305"/>
      <c r="M1954" s="305"/>
      <c r="N1954" s="305"/>
      <c r="AE1954" s="306"/>
      <c r="AF1954" s="306"/>
      <c r="AG1954" s="306"/>
      <c r="AH1954" s="306"/>
    </row>
    <row r="1955" spans="5:34">
      <c r="E1955" s="305"/>
      <c r="F1955" s="305"/>
      <c r="G1955" s="10"/>
      <c r="I1955" s="10"/>
      <c r="L1955" s="305"/>
      <c r="M1955" s="305"/>
      <c r="N1955" s="305"/>
      <c r="AE1955" s="306"/>
      <c r="AF1955" s="306"/>
      <c r="AG1955" s="306"/>
      <c r="AH1955" s="306"/>
    </row>
    <row r="1956" spans="5:34">
      <c r="E1956" s="305"/>
      <c r="F1956" s="305"/>
      <c r="G1956" s="10"/>
      <c r="I1956" s="10"/>
      <c r="L1956" s="305"/>
      <c r="M1956" s="305"/>
      <c r="N1956" s="305"/>
      <c r="AE1956" s="306"/>
      <c r="AF1956" s="306"/>
      <c r="AG1956" s="306"/>
      <c r="AH1956" s="306"/>
    </row>
    <row r="1957" spans="5:34">
      <c r="E1957" s="305"/>
      <c r="F1957" s="305"/>
      <c r="G1957" s="10"/>
      <c r="I1957" s="10"/>
      <c r="L1957" s="305"/>
      <c r="M1957" s="305"/>
      <c r="N1957" s="305"/>
      <c r="AE1957" s="306"/>
      <c r="AF1957" s="306"/>
      <c r="AG1957" s="306"/>
      <c r="AH1957" s="306"/>
    </row>
    <row r="1958" spans="5:34">
      <c r="E1958" s="305"/>
      <c r="F1958" s="305"/>
      <c r="G1958" s="10"/>
      <c r="I1958" s="10"/>
      <c r="L1958" s="305"/>
      <c r="M1958" s="305"/>
      <c r="N1958" s="305"/>
      <c r="AE1958" s="306"/>
      <c r="AF1958" s="306"/>
      <c r="AG1958" s="306"/>
      <c r="AH1958" s="306"/>
    </row>
    <row r="1959" spans="5:34">
      <c r="E1959" s="305"/>
      <c r="F1959" s="305"/>
      <c r="G1959" s="10"/>
      <c r="I1959" s="10"/>
      <c r="L1959" s="305"/>
      <c r="M1959" s="305"/>
      <c r="N1959" s="305"/>
      <c r="AE1959" s="306"/>
      <c r="AF1959" s="306"/>
      <c r="AG1959" s="306"/>
      <c r="AH1959" s="306"/>
    </row>
    <row r="1960" spans="5:34">
      <c r="E1960" s="305"/>
      <c r="F1960" s="305"/>
      <c r="G1960" s="10"/>
      <c r="I1960" s="10"/>
      <c r="L1960" s="305"/>
      <c r="M1960" s="305"/>
      <c r="N1960" s="305"/>
      <c r="AE1960" s="306"/>
      <c r="AF1960" s="306"/>
      <c r="AG1960" s="306"/>
      <c r="AH1960" s="306"/>
    </row>
    <row r="1961" spans="5:34">
      <c r="E1961" s="305"/>
      <c r="F1961" s="305"/>
      <c r="G1961" s="10"/>
      <c r="I1961" s="10"/>
      <c r="L1961" s="305"/>
      <c r="M1961" s="305"/>
      <c r="N1961" s="305"/>
      <c r="AE1961" s="306"/>
      <c r="AF1961" s="306"/>
      <c r="AG1961" s="306"/>
      <c r="AH1961" s="306"/>
    </row>
    <row r="1962" spans="5:34">
      <c r="E1962" s="305"/>
      <c r="F1962" s="305"/>
      <c r="G1962" s="10"/>
      <c r="I1962" s="10"/>
      <c r="L1962" s="305"/>
      <c r="M1962" s="305"/>
      <c r="N1962" s="305"/>
      <c r="AE1962" s="306"/>
      <c r="AF1962" s="306"/>
      <c r="AG1962" s="306"/>
      <c r="AH1962" s="306"/>
    </row>
    <row r="1963" spans="5:34">
      <c r="E1963" s="305"/>
      <c r="F1963" s="305"/>
      <c r="G1963" s="10"/>
      <c r="I1963" s="10"/>
      <c r="L1963" s="305"/>
      <c r="M1963" s="305"/>
      <c r="N1963" s="305"/>
      <c r="AE1963" s="306"/>
      <c r="AF1963" s="306"/>
      <c r="AG1963" s="306"/>
      <c r="AH1963" s="306"/>
    </row>
    <row r="1964" spans="5:34">
      <c r="E1964" s="305"/>
      <c r="F1964" s="305"/>
      <c r="G1964" s="10"/>
      <c r="I1964" s="10"/>
      <c r="L1964" s="305"/>
      <c r="M1964" s="305"/>
      <c r="N1964" s="305"/>
      <c r="AE1964" s="306"/>
      <c r="AF1964" s="306"/>
      <c r="AG1964" s="306"/>
      <c r="AH1964" s="306"/>
    </row>
    <row r="1965" spans="5:34">
      <c r="E1965" s="305"/>
      <c r="F1965" s="305"/>
      <c r="G1965" s="10"/>
      <c r="I1965" s="10"/>
      <c r="L1965" s="305"/>
      <c r="M1965" s="305"/>
      <c r="N1965" s="305"/>
      <c r="AE1965" s="306"/>
      <c r="AF1965" s="306"/>
      <c r="AG1965" s="306"/>
      <c r="AH1965" s="306"/>
    </row>
    <row r="1966" spans="5:34">
      <c r="E1966" s="305"/>
      <c r="F1966" s="305"/>
      <c r="G1966" s="10"/>
      <c r="I1966" s="10"/>
      <c r="L1966" s="305"/>
      <c r="M1966" s="305"/>
      <c r="N1966" s="305"/>
      <c r="AE1966" s="306"/>
      <c r="AF1966" s="306"/>
      <c r="AG1966" s="306"/>
      <c r="AH1966" s="306"/>
    </row>
    <row r="1967" spans="5:34">
      <c r="I1967" s="10"/>
      <c r="L1967" s="305"/>
      <c r="M1967" s="305"/>
      <c r="N1967" s="305"/>
      <c r="AE1967" s="306"/>
      <c r="AF1967" s="306"/>
      <c r="AG1967" s="306"/>
      <c r="AH1967" s="306"/>
    </row>
    <row r="1968" spans="5:34">
      <c r="I1968" s="10"/>
      <c r="L1968" s="305"/>
      <c r="M1968" s="305"/>
      <c r="N1968" s="305"/>
      <c r="AE1968" s="306"/>
      <c r="AF1968" s="306"/>
      <c r="AG1968" s="306"/>
      <c r="AH1968" s="306"/>
    </row>
    <row r="1969" spans="9:34" hidden="1">
      <c r="I1969" s="10"/>
      <c r="L1969" s="305"/>
      <c r="M1969" s="305"/>
      <c r="N1969" s="305"/>
      <c r="AE1969" s="306"/>
      <c r="AF1969" s="306"/>
      <c r="AG1969" s="306"/>
      <c r="AH1969" s="306"/>
    </row>
    <row r="1970" spans="9:34" hidden="1">
      <c r="I1970" s="10"/>
      <c r="L1970" s="305"/>
      <c r="M1970" s="305"/>
      <c r="N1970" s="305"/>
      <c r="AE1970" s="306"/>
      <c r="AF1970" s="306"/>
      <c r="AG1970" s="306"/>
      <c r="AH1970" s="306"/>
    </row>
    <row r="1971" spans="9:34" hidden="1">
      <c r="I1971" s="10"/>
      <c r="L1971" s="305"/>
      <c r="M1971" s="305"/>
      <c r="N1971" s="305"/>
      <c r="AE1971" s="306"/>
      <c r="AF1971" s="306"/>
      <c r="AG1971" s="306"/>
      <c r="AH1971" s="306"/>
    </row>
    <row r="1972" spans="9:34" hidden="1">
      <c r="I1972" s="10"/>
      <c r="L1972" s="305"/>
      <c r="M1972" s="305"/>
      <c r="N1972" s="305"/>
      <c r="AE1972" s="306"/>
      <c r="AF1972" s="306"/>
      <c r="AG1972" s="306"/>
      <c r="AH1972" s="306"/>
    </row>
    <row r="1973" spans="9:34" hidden="1">
      <c r="I1973" s="10"/>
      <c r="L1973" s="305"/>
      <c r="M1973" s="305"/>
      <c r="N1973" s="305"/>
      <c r="AE1973" s="306"/>
      <c r="AF1973" s="306"/>
      <c r="AG1973" s="306"/>
      <c r="AH1973" s="306"/>
    </row>
    <row r="1974" spans="9:34" hidden="1">
      <c r="I1974" s="10"/>
      <c r="L1974" s="305"/>
      <c r="M1974" s="305"/>
      <c r="N1974" s="305"/>
      <c r="AE1974" s="306"/>
      <c r="AF1974" s="306"/>
      <c r="AG1974" s="306"/>
      <c r="AH1974" s="306"/>
    </row>
    <row r="1975" spans="9:34" hidden="1">
      <c r="I1975" s="10"/>
      <c r="L1975" s="305"/>
      <c r="M1975" s="305"/>
      <c r="N1975" s="305"/>
      <c r="AE1975" s="306"/>
      <c r="AF1975" s="306"/>
      <c r="AG1975" s="306"/>
      <c r="AH1975" s="306"/>
    </row>
    <row r="1976" spans="9:34" hidden="1">
      <c r="I1976" s="10"/>
      <c r="L1976" s="305"/>
      <c r="M1976" s="305"/>
      <c r="N1976" s="305"/>
      <c r="AE1976" s="306"/>
      <c r="AF1976" s="306"/>
      <c r="AG1976" s="306"/>
      <c r="AH1976" s="306"/>
    </row>
    <row r="1977" spans="9:34" hidden="1">
      <c r="I1977" s="10"/>
      <c r="L1977" s="305"/>
      <c r="M1977" s="305"/>
      <c r="N1977" s="305"/>
      <c r="AE1977" s="306"/>
      <c r="AF1977" s="306"/>
      <c r="AG1977" s="306"/>
      <c r="AH1977" s="306"/>
    </row>
    <row r="1978" spans="9:34" hidden="1">
      <c r="I1978" s="10"/>
      <c r="L1978" s="305"/>
      <c r="M1978" s="305"/>
      <c r="N1978" s="305"/>
      <c r="AE1978" s="306"/>
      <c r="AF1978" s="306"/>
      <c r="AG1978" s="306"/>
      <c r="AH1978" s="306"/>
    </row>
    <row r="1979" spans="9:34" hidden="1">
      <c r="I1979" s="10"/>
      <c r="L1979" s="305"/>
      <c r="M1979" s="305"/>
      <c r="N1979" s="305"/>
      <c r="AE1979" s="306"/>
      <c r="AF1979" s="306"/>
      <c r="AG1979" s="306"/>
      <c r="AH1979" s="306"/>
    </row>
    <row r="1980" spans="9:34" hidden="1">
      <c r="I1980" s="10"/>
      <c r="L1980" s="305"/>
      <c r="M1980" s="305"/>
      <c r="N1980" s="305"/>
      <c r="AE1980" s="306"/>
      <c r="AF1980" s="306"/>
      <c r="AG1980" s="306"/>
      <c r="AH1980" s="306"/>
    </row>
    <row r="1981" spans="9:34" hidden="1">
      <c r="I1981" s="10"/>
      <c r="L1981" s="305"/>
      <c r="M1981" s="305"/>
      <c r="N1981" s="305"/>
      <c r="AE1981" s="306"/>
      <c r="AF1981" s="306"/>
      <c r="AG1981" s="306"/>
      <c r="AH1981" s="306"/>
    </row>
    <row r="1982" spans="9:34" hidden="1">
      <c r="I1982" s="10"/>
      <c r="L1982" s="305"/>
      <c r="M1982" s="305"/>
      <c r="N1982" s="305"/>
      <c r="AE1982" s="306"/>
      <c r="AF1982" s="306"/>
      <c r="AG1982" s="306"/>
      <c r="AH1982" s="306"/>
    </row>
    <row r="1983" spans="9:34">
      <c r="I1983" s="10"/>
      <c r="L1983" s="305"/>
      <c r="M1983" s="305"/>
      <c r="N1983" s="305"/>
      <c r="AE1983" s="306"/>
      <c r="AF1983" s="306"/>
      <c r="AG1983" s="306"/>
      <c r="AH1983" s="306"/>
    </row>
    <row r="1984" spans="9:34">
      <c r="I1984" s="10"/>
      <c r="L1984" s="305"/>
      <c r="M1984" s="305"/>
      <c r="N1984" s="305"/>
      <c r="AE1984" s="306"/>
      <c r="AF1984" s="306"/>
      <c r="AG1984" s="306"/>
      <c r="AH1984" s="306"/>
    </row>
    <row r="1985" spans="9:34">
      <c r="I1985" s="10"/>
      <c r="L1985" s="305"/>
      <c r="M1985" s="305"/>
      <c r="N1985" s="305"/>
      <c r="AE1985" s="306"/>
      <c r="AF1985" s="306"/>
      <c r="AG1985" s="306"/>
      <c r="AH1985" s="306"/>
    </row>
    <row r="1986" spans="9:34">
      <c r="I1986" s="10"/>
      <c r="L1986" s="305"/>
      <c r="M1986" s="305"/>
      <c r="N1986" s="305"/>
      <c r="AE1986" s="306"/>
      <c r="AF1986" s="306"/>
      <c r="AG1986" s="306"/>
      <c r="AH1986" s="306"/>
    </row>
    <row r="1987" spans="9:34">
      <c r="I1987" s="10"/>
      <c r="L1987" s="305"/>
      <c r="M1987" s="305"/>
      <c r="N1987" s="305"/>
      <c r="AE1987" s="306"/>
      <c r="AF1987" s="306"/>
      <c r="AG1987" s="306"/>
      <c r="AH1987" s="306"/>
    </row>
    <row r="1988" spans="9:34">
      <c r="I1988" s="10"/>
      <c r="L1988" s="305"/>
      <c r="M1988" s="305"/>
      <c r="N1988" s="305"/>
      <c r="AE1988" s="306"/>
      <c r="AF1988" s="306"/>
      <c r="AG1988" s="306"/>
      <c r="AH1988" s="306"/>
    </row>
    <row r="1989" spans="9:34" ht="84.95" customHeight="1"/>
    <row r="1990" spans="9:34" ht="84.95" customHeight="1"/>
    <row r="3969" hidden="1"/>
    <row r="3970" hidden="1"/>
    <row r="3971" hidden="1"/>
    <row r="3972" hidden="1"/>
    <row r="3973" hidden="1"/>
    <row r="3974" hidden="1"/>
    <row r="3975" hidden="1"/>
    <row r="3976" hidden="1"/>
    <row r="3977" hidden="1"/>
    <row r="3978" hidden="1"/>
    <row r="3979" hidden="1"/>
    <row r="3980" hidden="1"/>
    <row r="3981" hidden="1"/>
    <row r="3982" hidden="1"/>
    <row r="3989" spans="1:34" s="10" customFormat="1" ht="84.95" customHeight="1">
      <c r="A3989" s="306"/>
      <c r="B3989" s="305"/>
      <c r="C3989" s="305"/>
      <c r="G3989" s="306"/>
      <c r="I3989" s="305"/>
      <c r="J3989" s="305"/>
      <c r="O3989" s="305"/>
      <c r="P3989" s="305"/>
      <c r="Q3989" s="305"/>
      <c r="R3989" s="305"/>
      <c r="S3989" s="305"/>
      <c r="T3989" s="305"/>
      <c r="U3989" s="305"/>
      <c r="V3989" s="305"/>
      <c r="W3989" s="305"/>
      <c r="X3989" s="305"/>
      <c r="Y3989" s="305"/>
      <c r="Z3989" s="305"/>
      <c r="AA3989" s="305"/>
      <c r="AB3989" s="305"/>
      <c r="AC3989" s="305"/>
      <c r="AD3989" s="305"/>
      <c r="AE3989" s="305"/>
      <c r="AF3989" s="305"/>
      <c r="AG3989" s="305"/>
      <c r="AH3989" s="305"/>
    </row>
    <row r="3990" spans="1:34" s="10" customFormat="1" ht="84.95" customHeight="1">
      <c r="A3990" s="306"/>
      <c r="B3990" s="305"/>
      <c r="C3990" s="305"/>
      <c r="G3990" s="306"/>
      <c r="I3990" s="305"/>
      <c r="J3990" s="305"/>
      <c r="O3990" s="305"/>
      <c r="P3990" s="305"/>
      <c r="Q3990" s="305"/>
      <c r="R3990" s="305"/>
      <c r="S3990" s="305"/>
      <c r="T3990" s="305"/>
      <c r="U3990" s="305"/>
      <c r="V3990" s="305"/>
      <c r="W3990" s="305"/>
      <c r="X3990" s="305"/>
      <c r="Y3990" s="305"/>
      <c r="Z3990" s="305"/>
      <c r="AA3990" s="305"/>
      <c r="AB3990" s="305"/>
      <c r="AC3990" s="305"/>
      <c r="AD3990" s="305"/>
      <c r="AE3990" s="305"/>
      <c r="AF3990" s="305"/>
      <c r="AG3990" s="305"/>
      <c r="AH3990" s="305"/>
    </row>
    <row r="5969" hidden="1"/>
    <row r="5970" hidden="1"/>
    <row r="5971" hidden="1"/>
    <row r="5972" hidden="1"/>
    <row r="5973" hidden="1"/>
    <row r="5974" hidden="1"/>
    <row r="5975" hidden="1"/>
    <row r="5976" hidden="1"/>
    <row r="5977" hidden="1"/>
    <row r="5978" hidden="1"/>
    <row r="5979" hidden="1"/>
    <row r="5980" hidden="1"/>
    <row r="5981" hidden="1"/>
    <row r="5982" hidden="1"/>
    <row r="5989" spans="1:34" s="10" customFormat="1" ht="84.95" customHeight="1">
      <c r="A5989" s="306"/>
      <c r="B5989" s="305"/>
      <c r="C5989" s="305"/>
      <c r="G5989" s="306"/>
      <c r="I5989" s="305"/>
      <c r="J5989" s="305"/>
      <c r="O5989" s="305"/>
      <c r="P5989" s="305"/>
      <c r="Q5989" s="305"/>
      <c r="R5989" s="305"/>
      <c r="S5989" s="305"/>
      <c r="T5989" s="305"/>
      <c r="U5989" s="305"/>
      <c r="V5989" s="305"/>
      <c r="W5989" s="305"/>
      <c r="X5989" s="305"/>
      <c r="Y5989" s="305"/>
      <c r="Z5989" s="305"/>
      <c r="AA5989" s="305"/>
      <c r="AB5989" s="305"/>
      <c r="AC5989" s="305"/>
      <c r="AD5989" s="305"/>
      <c r="AE5989" s="305"/>
      <c r="AF5989" s="305"/>
      <c r="AG5989" s="305"/>
      <c r="AH5989" s="305"/>
    </row>
    <row r="5990" spans="1:34" s="10" customFormat="1" ht="84.95" customHeight="1">
      <c r="A5990" s="306"/>
      <c r="B5990" s="305"/>
      <c r="C5990" s="305"/>
      <c r="G5990" s="306"/>
      <c r="I5990" s="305"/>
      <c r="J5990" s="305"/>
      <c r="O5990" s="305"/>
      <c r="P5990" s="305"/>
      <c r="Q5990" s="305"/>
      <c r="R5990" s="305"/>
      <c r="S5990" s="305"/>
      <c r="T5990" s="305"/>
      <c r="U5990" s="305"/>
      <c r="V5990" s="305"/>
      <c r="W5990" s="305"/>
      <c r="X5990" s="305"/>
      <c r="Y5990" s="305"/>
      <c r="Z5990" s="305"/>
      <c r="AA5990" s="305"/>
      <c r="AB5990" s="305"/>
      <c r="AC5990" s="305"/>
      <c r="AD5990" s="305"/>
      <c r="AE5990" s="305"/>
      <c r="AF5990" s="305"/>
      <c r="AG5990" s="305"/>
      <c r="AH5990" s="305"/>
    </row>
    <row r="7969" hidden="1"/>
    <row r="7970" hidden="1"/>
    <row r="7971" hidden="1"/>
    <row r="7972" hidden="1"/>
    <row r="7973" hidden="1"/>
    <row r="7974" hidden="1"/>
    <row r="7975" hidden="1"/>
    <row r="7976" hidden="1"/>
    <row r="7977" hidden="1"/>
    <row r="7978" hidden="1"/>
    <row r="7979" hidden="1"/>
    <row r="7980" hidden="1"/>
    <row r="7981" hidden="1"/>
    <row r="7982" hidden="1"/>
    <row r="7989" spans="1:34" s="10" customFormat="1" ht="84.95" customHeight="1">
      <c r="A7989" s="306"/>
      <c r="B7989" s="305"/>
      <c r="C7989" s="305"/>
      <c r="G7989" s="306"/>
      <c r="I7989" s="305"/>
      <c r="J7989" s="305"/>
      <c r="O7989" s="305"/>
      <c r="P7989" s="305"/>
      <c r="Q7989" s="305"/>
      <c r="R7989" s="305"/>
      <c r="S7989" s="305"/>
      <c r="T7989" s="305"/>
      <c r="U7989" s="305"/>
      <c r="V7989" s="305"/>
      <c r="W7989" s="305"/>
      <c r="X7989" s="305"/>
      <c r="Y7989" s="305"/>
      <c r="Z7989" s="305"/>
      <c r="AA7989" s="305"/>
      <c r="AB7989" s="305"/>
      <c r="AC7989" s="305"/>
      <c r="AD7989" s="305"/>
      <c r="AE7989" s="305"/>
      <c r="AF7989" s="305"/>
      <c r="AG7989" s="305"/>
      <c r="AH7989" s="305"/>
    </row>
    <row r="7990" spans="1:34" s="10" customFormat="1" ht="84.95" customHeight="1">
      <c r="A7990" s="306"/>
      <c r="B7990" s="305"/>
      <c r="C7990" s="305"/>
      <c r="G7990" s="306"/>
      <c r="I7990" s="305"/>
      <c r="J7990" s="305"/>
      <c r="O7990" s="305"/>
      <c r="P7990" s="305"/>
      <c r="Q7990" s="305"/>
      <c r="R7990" s="305"/>
      <c r="S7990" s="305"/>
      <c r="T7990" s="305"/>
      <c r="U7990" s="305"/>
      <c r="V7990" s="305"/>
      <c r="W7990" s="305"/>
      <c r="X7990" s="305"/>
      <c r="Y7990" s="305"/>
      <c r="Z7990" s="305"/>
      <c r="AA7990" s="305"/>
      <c r="AB7990" s="305"/>
      <c r="AC7990" s="305"/>
      <c r="AD7990" s="305"/>
      <c r="AE7990" s="305"/>
      <c r="AF7990" s="305"/>
      <c r="AG7990" s="305"/>
      <c r="AH7990" s="305"/>
    </row>
    <row r="9969" hidden="1"/>
    <row r="9970" hidden="1"/>
    <row r="9971" hidden="1"/>
    <row r="9972" hidden="1"/>
    <row r="9973" hidden="1"/>
    <row r="9974" hidden="1"/>
    <row r="9975" hidden="1"/>
    <row r="9976" hidden="1"/>
    <row r="9977" hidden="1"/>
    <row r="9978" hidden="1"/>
    <row r="9979" hidden="1"/>
    <row r="9980" hidden="1"/>
    <row r="9981" hidden="1"/>
    <row r="9982" hidden="1"/>
    <row r="9989" spans="1:34" s="10" customFormat="1" ht="84.95" customHeight="1">
      <c r="A9989" s="306"/>
      <c r="B9989" s="305"/>
      <c r="C9989" s="305"/>
      <c r="G9989" s="306"/>
      <c r="I9989" s="305"/>
      <c r="J9989" s="305"/>
      <c r="O9989" s="305"/>
      <c r="P9989" s="305"/>
      <c r="Q9989" s="305"/>
      <c r="R9989" s="305"/>
      <c r="S9989" s="305"/>
      <c r="T9989" s="305"/>
      <c r="U9989" s="305"/>
      <c r="V9989" s="305"/>
      <c r="W9989" s="305"/>
      <c r="X9989" s="305"/>
      <c r="Y9989" s="305"/>
      <c r="Z9989" s="305"/>
      <c r="AA9989" s="305"/>
      <c r="AB9989" s="305"/>
      <c r="AC9989" s="305"/>
      <c r="AD9989" s="305"/>
      <c r="AE9989" s="305"/>
      <c r="AF9989" s="305"/>
      <c r="AG9989" s="305"/>
      <c r="AH9989" s="305"/>
    </row>
    <row r="9990" spans="1:34" s="10" customFormat="1" ht="84.95" customHeight="1">
      <c r="A9990" s="306"/>
      <c r="B9990" s="305"/>
      <c r="C9990" s="305"/>
      <c r="G9990" s="306"/>
      <c r="I9990" s="305"/>
      <c r="J9990" s="305"/>
      <c r="O9990" s="305"/>
      <c r="P9990" s="305"/>
      <c r="Q9990" s="305"/>
      <c r="R9990" s="305"/>
      <c r="S9990" s="305"/>
      <c r="T9990" s="305"/>
      <c r="U9990" s="305"/>
      <c r="V9990" s="305"/>
      <c r="W9990" s="305"/>
      <c r="X9990" s="305"/>
      <c r="Y9990" s="305"/>
      <c r="Z9990" s="305"/>
      <c r="AA9990" s="305"/>
      <c r="AB9990" s="305"/>
      <c r="AC9990" s="305"/>
      <c r="AD9990" s="305"/>
      <c r="AE9990" s="305"/>
      <c r="AF9990" s="305"/>
      <c r="AG9990" s="305"/>
      <c r="AH9990" s="305"/>
    </row>
  </sheetData>
  <sheetProtection algorithmName="SHA-512" hashValue="1tgWlxyXjI8hksWvshDsgTinp+/ozIOXSHahSx5UEC0fJqA5VzkaHyOlEiaE3yjMs7K49KaRZTDDt1hX2uF0Rw==" saltValue="9cpKOPh9EBXq4OM0Y0MkzQ==" spinCount="100000" sheet="1" objects="1" scenarios="1"/>
  <mergeCells count="15">
    <mergeCell ref="L9:M9"/>
    <mergeCell ref="F9:G9"/>
    <mergeCell ref="F12:G12"/>
    <mergeCell ref="H12:I12"/>
    <mergeCell ref="H9:I9"/>
    <mergeCell ref="J9:K9"/>
    <mergeCell ref="F10:G10"/>
    <mergeCell ref="H10:I10"/>
    <mergeCell ref="J10:K10"/>
    <mergeCell ref="D32:D33"/>
    <mergeCell ref="D54:D55"/>
    <mergeCell ref="J11:K11"/>
    <mergeCell ref="J12:K12"/>
    <mergeCell ref="F11:G11"/>
    <mergeCell ref="H11:I11"/>
  </mergeCells>
  <phoneticPr fontId="4"/>
  <pageMargins left="0.75" right="0.75" top="0.62" bottom="0.37" header="0.51200000000000001" footer="0.19"/>
  <pageSetup paperSize="9" scale="6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S10035"/>
  <sheetViews>
    <sheetView showGridLines="0" zoomScaleNormal="100" zoomScaleSheetLayoutView="100" workbookViewId="0"/>
  </sheetViews>
  <sheetFormatPr defaultRowHeight="13.5"/>
  <cols>
    <col min="1" max="1" width="3.625" style="306" customWidth="1"/>
    <col min="2" max="2" width="4.125" style="10" hidden="1" customWidth="1"/>
    <col min="3" max="3" width="3" style="10" hidden="1" customWidth="1"/>
    <col min="4" max="4" width="13.375" style="10" customWidth="1"/>
    <col min="5" max="5" width="15.375" style="10" customWidth="1"/>
    <col min="6" max="6" width="3" style="10" customWidth="1"/>
    <col min="7" max="7" width="15.625" style="28" customWidth="1"/>
    <col min="8" max="8" width="2.625" style="10" customWidth="1"/>
    <col min="9" max="9" width="15.625" style="10" customWidth="1"/>
    <col min="10" max="10" width="2.625" style="10" customWidth="1"/>
    <col min="11" max="11" width="15.625" style="10" customWidth="1"/>
    <col min="12" max="12" width="2.625" style="10" hidden="1" customWidth="1"/>
    <col min="13" max="13" width="15.625" style="10" hidden="1" customWidth="1"/>
    <col min="14" max="14" width="2.625" style="28" customWidth="1"/>
    <col min="15" max="15" width="15.625" style="28" customWidth="1"/>
    <col min="16" max="16" width="2.625" style="28" customWidth="1"/>
    <col min="17" max="17" width="15.625" style="306" customWidth="1"/>
    <col min="18" max="18" width="3.625" style="306" customWidth="1"/>
    <col min="19" max="19" width="0" style="306" hidden="1" customWidth="1"/>
    <col min="20" max="20" width="2.625" style="306" customWidth="1"/>
    <col min="21" max="16384" width="9" style="306"/>
  </cols>
  <sheetData>
    <row r="1" spans="1:19" s="305" customFormat="1">
      <c r="A1" s="31"/>
      <c r="B1" s="10"/>
      <c r="C1" s="10"/>
      <c r="E1" s="10"/>
      <c r="F1" s="10"/>
      <c r="G1" s="10"/>
      <c r="H1" s="10"/>
      <c r="I1" s="10"/>
      <c r="J1" s="10"/>
      <c r="K1" s="10"/>
      <c r="L1" s="10"/>
      <c r="M1" s="10"/>
      <c r="N1" s="10"/>
      <c r="O1" s="10"/>
      <c r="P1" s="10"/>
    </row>
    <row r="2" spans="1:19" s="305" customFormat="1" ht="15">
      <c r="B2" s="10"/>
      <c r="C2" s="13"/>
      <c r="D2" s="693" t="s">
        <v>106</v>
      </c>
      <c r="E2" s="13"/>
      <c r="F2" s="28"/>
      <c r="G2" s="28"/>
      <c r="H2" s="10"/>
      <c r="I2" s="10"/>
      <c r="J2" s="10"/>
      <c r="K2" s="10"/>
      <c r="L2" s="10"/>
      <c r="M2" s="10"/>
      <c r="N2" s="10"/>
      <c r="O2" s="10"/>
      <c r="P2" s="10"/>
    </row>
    <row r="3" spans="1:19" s="305" customFormat="1" ht="14.25">
      <c r="B3" s="10"/>
      <c r="C3" s="13"/>
      <c r="D3" s="695" t="s">
        <v>1106</v>
      </c>
      <c r="E3" s="13"/>
      <c r="F3" s="28"/>
      <c r="G3" s="28"/>
      <c r="H3" s="10"/>
      <c r="I3" s="10"/>
      <c r="J3" s="10"/>
      <c r="K3" s="10"/>
      <c r="L3" s="10"/>
      <c r="M3" s="10"/>
      <c r="N3" s="10"/>
      <c r="O3" s="10"/>
      <c r="P3" s="10"/>
    </row>
    <row r="4" spans="1:19" s="305" customFormat="1">
      <c r="B4" s="10"/>
      <c r="C4" s="13"/>
      <c r="D4" s="13"/>
      <c r="E4" s="13"/>
      <c r="F4" s="28"/>
      <c r="G4" s="28"/>
      <c r="H4" s="10"/>
      <c r="I4" s="10"/>
      <c r="J4" s="10"/>
      <c r="K4" s="10"/>
      <c r="L4" s="10"/>
      <c r="M4" s="10"/>
      <c r="N4" s="10"/>
      <c r="O4" s="10"/>
      <c r="P4" s="10"/>
    </row>
    <row r="5" spans="1:19" s="305" customFormat="1">
      <c r="A5" s="308"/>
      <c r="B5" s="10"/>
      <c r="C5" s="10"/>
      <c r="D5" s="308" t="s">
        <v>704</v>
      </c>
      <c r="E5" s="10"/>
      <c r="G5" s="28"/>
      <c r="I5" s="10"/>
      <c r="J5" s="10"/>
      <c r="K5" s="10"/>
      <c r="L5" s="10"/>
      <c r="M5" s="10"/>
      <c r="N5" s="184" t="s">
        <v>62</v>
      </c>
      <c r="O5" s="10"/>
      <c r="P5" s="10"/>
    </row>
    <row r="6" spans="1:19" s="27" customFormat="1">
      <c r="A6" s="308"/>
      <c r="B6" s="637"/>
      <c r="C6" s="638"/>
      <c r="D6" s="148" t="s">
        <v>666</v>
      </c>
      <c r="E6" s="149"/>
      <c r="F6" s="154"/>
      <c r="G6" s="154"/>
      <c r="H6" s="154"/>
      <c r="I6" s="143"/>
      <c r="J6" s="154"/>
      <c r="K6" s="154"/>
      <c r="L6" s="154"/>
      <c r="M6" s="154"/>
      <c r="N6" s="154"/>
      <c r="O6" s="143"/>
      <c r="P6" s="44"/>
      <c r="S6" s="1136"/>
    </row>
    <row r="7" spans="1:19">
      <c r="A7" s="43"/>
      <c r="B7" s="637"/>
      <c r="C7" s="638"/>
      <c r="D7" s="640" t="s">
        <v>605</v>
      </c>
      <c r="E7" s="43"/>
      <c r="F7" s="14"/>
      <c r="G7" s="14"/>
      <c r="H7" s="229"/>
      <c r="I7" s="229"/>
      <c r="J7" s="229"/>
      <c r="K7" s="229"/>
      <c r="L7" s="229"/>
      <c r="M7" s="229"/>
      <c r="N7" s="154"/>
      <c r="O7" s="641"/>
      <c r="P7" s="306"/>
      <c r="S7" s="1123"/>
    </row>
    <row r="8" spans="1:19" s="1157" customFormat="1" ht="24.75" hidden="1" customHeight="1">
      <c r="A8" s="172"/>
      <c r="B8" s="1153"/>
      <c r="C8" s="1154"/>
      <c r="D8" s="1155" t="s">
        <v>706</v>
      </c>
      <c r="E8" s="1156"/>
      <c r="F8" s="2452" t="s">
        <v>707</v>
      </c>
      <c r="G8" s="2453"/>
      <c r="H8" s="2452" t="s">
        <v>1224</v>
      </c>
      <c r="I8" s="2453"/>
      <c r="J8" s="2452" t="s">
        <v>750</v>
      </c>
      <c r="K8" s="2453"/>
      <c r="L8" s="2452" t="s">
        <v>1181</v>
      </c>
      <c r="M8" s="2453"/>
      <c r="N8" s="2462"/>
      <c r="O8" s="2463"/>
      <c r="S8" s="1158"/>
    </row>
    <row r="9" spans="1:19" s="27" customFormat="1" ht="13.5" customHeight="1">
      <c r="A9" s="604"/>
      <c r="B9" s="637"/>
      <c r="C9" s="638"/>
      <c r="D9" s="117"/>
      <c r="E9" s="115"/>
      <c r="F9" s="2457" t="s">
        <v>1182</v>
      </c>
      <c r="G9" s="2458"/>
      <c r="H9" s="2457" t="s">
        <v>1183</v>
      </c>
      <c r="I9" s="2458"/>
      <c r="J9" s="2457" t="s">
        <v>1184</v>
      </c>
      <c r="K9" s="2458"/>
      <c r="L9" s="2457" t="s">
        <v>1185</v>
      </c>
      <c r="M9" s="2458"/>
      <c r="N9" s="1127"/>
      <c r="O9" s="589"/>
      <c r="S9" s="1136"/>
    </row>
    <row r="10" spans="1:19" s="27" customFormat="1" ht="120" customHeight="1">
      <c r="A10" s="604"/>
      <c r="B10" s="639"/>
      <c r="C10" s="639"/>
      <c r="D10" s="1130" t="s">
        <v>709</v>
      </c>
      <c r="E10" s="97"/>
      <c r="F10" s="2459" t="s">
        <v>1633</v>
      </c>
      <c r="G10" s="2458"/>
      <c r="H10" s="2459" t="s">
        <v>1634</v>
      </c>
      <c r="I10" s="2458"/>
      <c r="J10" s="2459" t="s">
        <v>1635</v>
      </c>
      <c r="K10" s="2458"/>
      <c r="L10" s="2459" t="s">
        <v>1187</v>
      </c>
      <c r="M10" s="2458"/>
      <c r="N10" s="669"/>
      <c r="O10" s="231" t="s">
        <v>1177</v>
      </c>
      <c r="S10" s="1191" t="s">
        <v>1217</v>
      </c>
    </row>
    <row r="11" spans="1:19" s="27" customFormat="1" ht="84.95" hidden="1" customHeight="1">
      <c r="B11" s="639"/>
      <c r="C11" s="639"/>
      <c r="D11" s="1128" t="s">
        <v>709</v>
      </c>
      <c r="E11" s="632"/>
      <c r="F11" s="2460" t="s">
        <v>226</v>
      </c>
      <c r="G11" s="2461"/>
      <c r="H11" s="2440" t="s">
        <v>748</v>
      </c>
      <c r="I11" s="2456"/>
      <c r="J11" s="2460" t="s">
        <v>81</v>
      </c>
      <c r="K11" s="2461"/>
      <c r="L11" s="2460" t="s">
        <v>749</v>
      </c>
      <c r="M11" s="2461"/>
      <c r="N11" s="1135"/>
      <c r="O11" s="891" t="s">
        <v>1177</v>
      </c>
      <c r="S11" s="1190" t="s">
        <v>930</v>
      </c>
    </row>
    <row r="12" spans="1:19">
      <c r="A12" s="27"/>
      <c r="B12" s="639"/>
      <c r="C12" s="628"/>
      <c r="D12" s="612" t="s">
        <v>576</v>
      </c>
      <c r="E12" s="573" t="s">
        <v>1619</v>
      </c>
      <c r="F12" s="642"/>
      <c r="G12" s="613">
        <v>50</v>
      </c>
      <c r="H12" s="643"/>
      <c r="I12" s="574"/>
      <c r="J12" s="642"/>
      <c r="K12" s="574"/>
      <c r="L12" s="642"/>
      <c r="M12" s="613">
        <f>SUMIF($C$36:$C$1995,5,M$36:M$1995)</f>
        <v>0</v>
      </c>
      <c r="N12" s="642"/>
      <c r="O12" s="613">
        <f t="shared" ref="O12:O29" si="0">SUM(G12,I12,K12,M12)</f>
        <v>50</v>
      </c>
      <c r="P12" s="305"/>
      <c r="Q12" s="305"/>
      <c r="R12" s="305"/>
      <c r="S12" s="1123"/>
    </row>
    <row r="13" spans="1:19">
      <c r="B13" s="639"/>
      <c r="C13" s="629"/>
      <c r="D13" s="575" t="s">
        <v>578</v>
      </c>
      <c r="E13" s="614" t="s">
        <v>1620</v>
      </c>
      <c r="F13" s="644"/>
      <c r="G13" s="614">
        <v>15</v>
      </c>
      <c r="H13" s="644"/>
      <c r="I13" s="577"/>
      <c r="J13" s="644"/>
      <c r="K13" s="577"/>
      <c r="L13" s="644"/>
      <c r="M13" s="614">
        <f>SUMIF($C$36:$C$1995,6,M$36:M$1995)</f>
        <v>0</v>
      </c>
      <c r="N13" s="644"/>
      <c r="O13" s="614">
        <f t="shared" si="0"/>
        <v>15</v>
      </c>
      <c r="P13" s="305"/>
      <c r="Q13" s="305"/>
      <c r="R13" s="305"/>
      <c r="S13" s="1123"/>
    </row>
    <row r="14" spans="1:19">
      <c r="B14" s="639"/>
      <c r="C14" s="629"/>
      <c r="D14" s="575"/>
      <c r="E14" s="614" t="s">
        <v>1621</v>
      </c>
      <c r="F14" s="644"/>
      <c r="G14" s="614">
        <v>0</v>
      </c>
      <c r="H14" s="644"/>
      <c r="I14" s="577"/>
      <c r="J14" s="644"/>
      <c r="K14" s="577"/>
      <c r="L14" s="644"/>
      <c r="M14" s="614"/>
      <c r="N14" s="644"/>
      <c r="O14" s="614">
        <f t="shared" si="0"/>
        <v>0</v>
      </c>
      <c r="P14" s="305"/>
      <c r="Q14" s="305"/>
      <c r="R14" s="305"/>
      <c r="S14" s="1123"/>
    </row>
    <row r="15" spans="1:19">
      <c r="B15" s="639"/>
      <c r="C15" s="629"/>
      <c r="D15" s="575"/>
      <c r="E15" s="614" t="s">
        <v>1622</v>
      </c>
      <c r="F15" s="644"/>
      <c r="G15" s="614">
        <v>0</v>
      </c>
      <c r="H15" s="644"/>
      <c r="I15" s="577"/>
      <c r="J15" s="644"/>
      <c r="K15" s="577"/>
      <c r="L15" s="644"/>
      <c r="M15" s="614"/>
      <c r="N15" s="644"/>
      <c r="O15" s="614">
        <f t="shared" si="0"/>
        <v>0</v>
      </c>
      <c r="P15" s="305"/>
      <c r="Q15" s="305"/>
      <c r="R15" s="305"/>
      <c r="S15" s="1123"/>
    </row>
    <row r="16" spans="1:19">
      <c r="B16" s="639"/>
      <c r="C16" s="629"/>
      <c r="D16" s="575"/>
      <c r="E16" s="614" t="s">
        <v>1623</v>
      </c>
      <c r="F16" s="644"/>
      <c r="G16" s="614">
        <v>0</v>
      </c>
      <c r="H16" s="644"/>
      <c r="I16" s="577"/>
      <c r="J16" s="644"/>
      <c r="K16" s="577"/>
      <c r="L16" s="644"/>
      <c r="M16" s="614"/>
      <c r="N16" s="644"/>
      <c r="O16" s="614">
        <f t="shared" si="0"/>
        <v>0</v>
      </c>
      <c r="P16" s="305"/>
      <c r="Q16" s="305"/>
      <c r="R16" s="305"/>
      <c r="S16" s="1123"/>
    </row>
    <row r="17" spans="1:19">
      <c r="B17" s="639"/>
      <c r="C17" s="629"/>
      <c r="D17" s="575"/>
      <c r="E17" s="614" t="s">
        <v>1624</v>
      </c>
      <c r="F17" s="644"/>
      <c r="G17" s="614">
        <v>0</v>
      </c>
      <c r="H17" s="644"/>
      <c r="I17" s="577"/>
      <c r="J17" s="644"/>
      <c r="K17" s="577"/>
      <c r="L17" s="644"/>
      <c r="M17" s="614"/>
      <c r="N17" s="644"/>
      <c r="O17" s="614">
        <f t="shared" si="0"/>
        <v>0</v>
      </c>
      <c r="P17" s="305"/>
      <c r="Q17" s="305"/>
      <c r="R17" s="305"/>
      <c r="S17" s="1123"/>
    </row>
    <row r="18" spans="1:19">
      <c r="B18" s="639"/>
      <c r="C18" s="629"/>
      <c r="D18" s="575"/>
      <c r="E18" s="614" t="s">
        <v>1625</v>
      </c>
      <c r="F18" s="644"/>
      <c r="G18" s="614">
        <v>0</v>
      </c>
      <c r="H18" s="644"/>
      <c r="I18" s="577"/>
      <c r="J18" s="644"/>
      <c r="K18" s="577"/>
      <c r="L18" s="644"/>
      <c r="M18" s="614"/>
      <c r="N18" s="644"/>
      <c r="O18" s="614">
        <f t="shared" si="0"/>
        <v>0</v>
      </c>
      <c r="P18" s="305"/>
      <c r="Q18" s="305"/>
      <c r="R18" s="305"/>
      <c r="S18" s="1123"/>
    </row>
    <row r="19" spans="1:19">
      <c r="B19" s="639"/>
      <c r="C19" s="629"/>
      <c r="D19" s="575"/>
      <c r="E19" s="614" t="s">
        <v>1626</v>
      </c>
      <c r="F19" s="644"/>
      <c r="G19" s="614">
        <v>0</v>
      </c>
      <c r="H19" s="644"/>
      <c r="I19" s="577"/>
      <c r="J19" s="644"/>
      <c r="K19" s="577"/>
      <c r="L19" s="644"/>
      <c r="M19" s="614"/>
      <c r="N19" s="644"/>
      <c r="O19" s="614">
        <f t="shared" si="0"/>
        <v>0</v>
      </c>
      <c r="P19" s="305"/>
      <c r="Q19" s="305"/>
      <c r="R19" s="305"/>
      <c r="S19" s="1123"/>
    </row>
    <row r="20" spans="1:19">
      <c r="B20" s="639"/>
      <c r="C20" s="629"/>
      <c r="D20" s="575"/>
      <c r="E20" s="614" t="s">
        <v>1627</v>
      </c>
      <c r="F20" s="644"/>
      <c r="G20" s="614">
        <v>0</v>
      </c>
      <c r="H20" s="644"/>
      <c r="I20" s="577"/>
      <c r="J20" s="644"/>
      <c r="K20" s="577"/>
      <c r="L20" s="644"/>
      <c r="M20" s="614"/>
      <c r="N20" s="644"/>
      <c r="O20" s="614">
        <f t="shared" si="0"/>
        <v>0</v>
      </c>
      <c r="P20" s="305"/>
      <c r="Q20" s="305"/>
      <c r="R20" s="305"/>
      <c r="S20" s="1123"/>
    </row>
    <row r="21" spans="1:19">
      <c r="B21" s="639"/>
      <c r="C21" s="629"/>
      <c r="D21" s="575"/>
      <c r="E21" s="614" t="s">
        <v>1628</v>
      </c>
      <c r="F21" s="644"/>
      <c r="G21" s="614">
        <v>0</v>
      </c>
      <c r="H21" s="644"/>
      <c r="I21" s="577"/>
      <c r="J21" s="644"/>
      <c r="K21" s="577"/>
      <c r="L21" s="644"/>
      <c r="M21" s="614"/>
      <c r="N21" s="644"/>
      <c r="O21" s="614">
        <f t="shared" si="0"/>
        <v>0</v>
      </c>
      <c r="P21" s="305"/>
      <c r="Q21" s="305"/>
      <c r="R21" s="305"/>
      <c r="S21" s="1123"/>
    </row>
    <row r="22" spans="1:19">
      <c r="B22" s="639"/>
      <c r="C22" s="629"/>
      <c r="D22" s="575"/>
      <c r="E22" s="614" t="s">
        <v>1629</v>
      </c>
      <c r="F22" s="644"/>
      <c r="G22" s="614">
        <v>0</v>
      </c>
      <c r="H22" s="644"/>
      <c r="I22" s="577"/>
      <c r="J22" s="644"/>
      <c r="K22" s="577"/>
      <c r="L22" s="644"/>
      <c r="M22" s="614"/>
      <c r="N22" s="644"/>
      <c r="O22" s="614">
        <f t="shared" si="0"/>
        <v>0</v>
      </c>
      <c r="P22" s="305"/>
      <c r="Q22" s="305"/>
      <c r="R22" s="305"/>
      <c r="S22" s="1123"/>
    </row>
    <row r="23" spans="1:19">
      <c r="B23" s="639"/>
      <c r="C23" s="629"/>
      <c r="D23" s="575"/>
      <c r="E23" s="614" t="s">
        <v>1630</v>
      </c>
      <c r="F23" s="644"/>
      <c r="G23" s="614">
        <v>0</v>
      </c>
      <c r="H23" s="644"/>
      <c r="I23" s="577"/>
      <c r="J23" s="644"/>
      <c r="K23" s="577"/>
      <c r="L23" s="644"/>
      <c r="M23" s="614"/>
      <c r="N23" s="644"/>
      <c r="O23" s="614">
        <f t="shared" si="0"/>
        <v>0</v>
      </c>
      <c r="P23" s="305"/>
      <c r="Q23" s="305"/>
      <c r="R23" s="305"/>
      <c r="S23" s="1123"/>
    </row>
    <row r="24" spans="1:19">
      <c r="B24" s="639"/>
      <c r="C24" s="629"/>
      <c r="D24" s="575"/>
      <c r="E24" s="578" t="s">
        <v>1631</v>
      </c>
      <c r="F24" s="644"/>
      <c r="G24" s="615">
        <v>30</v>
      </c>
      <c r="H24" s="644"/>
      <c r="I24" s="633"/>
      <c r="J24" s="644"/>
      <c r="K24" s="633"/>
      <c r="L24" s="644"/>
      <c r="M24" s="615">
        <f>SUMIF($C$36:$C$1995,7,M$36:M$1995)</f>
        <v>0</v>
      </c>
      <c r="N24" s="644"/>
      <c r="O24" s="615">
        <f>SUM(G24,I24,K24,M24)</f>
        <v>30</v>
      </c>
      <c r="P24" s="305"/>
      <c r="Q24" s="305"/>
      <c r="R24" s="305"/>
      <c r="S24" s="1123"/>
    </row>
    <row r="25" spans="1:19">
      <c r="A25" s="310"/>
      <c r="B25" s="639"/>
      <c r="C25" s="629"/>
      <c r="D25" s="580"/>
      <c r="E25" s="578" t="s">
        <v>1632</v>
      </c>
      <c r="F25" s="645"/>
      <c r="G25" s="618">
        <v>2</v>
      </c>
      <c r="H25" s="645"/>
      <c r="I25" s="581"/>
      <c r="J25" s="645"/>
      <c r="K25" s="581"/>
      <c r="L25" s="645"/>
      <c r="M25" s="618">
        <f>SUMIF($C$36:$C$1995,8,M$36:M$1995)</f>
        <v>0</v>
      </c>
      <c r="N25" s="645"/>
      <c r="O25" s="618">
        <f>SUM(G25,I25,K25,M25)</f>
        <v>2</v>
      </c>
      <c r="P25" s="309"/>
      <c r="Q25" s="305"/>
      <c r="R25" s="305"/>
      <c r="S25" s="1123"/>
    </row>
    <row r="26" spans="1:19">
      <c r="B26" s="639"/>
      <c r="C26" s="629"/>
      <c r="D26" s="612" t="s">
        <v>718</v>
      </c>
      <c r="E26" s="573" t="s">
        <v>580</v>
      </c>
      <c r="F26" s="643"/>
      <c r="G26" s="574"/>
      <c r="H26" s="643"/>
      <c r="I26" s="613">
        <f>SUMIF($C$36:$C$1995,9,I$36:I$1995)</f>
        <v>0</v>
      </c>
      <c r="J26" s="643"/>
      <c r="K26" s="574"/>
      <c r="L26" s="643"/>
      <c r="M26" s="574"/>
      <c r="N26" s="643"/>
      <c r="O26" s="613">
        <f>SUM(G26,I26,K26,M26)</f>
        <v>0</v>
      </c>
      <c r="P26" s="309"/>
      <c r="Q26" s="305"/>
      <c r="R26" s="305"/>
      <c r="S26" s="1123"/>
    </row>
    <row r="27" spans="1:19">
      <c r="B27" s="639"/>
      <c r="C27" s="629"/>
      <c r="D27" s="582"/>
      <c r="E27" s="576" t="s">
        <v>716</v>
      </c>
      <c r="F27" s="644"/>
      <c r="G27" s="577"/>
      <c r="H27" s="644"/>
      <c r="I27" s="614">
        <f>SUMIF($C$36:$C$1995,10,I$36:I$1995)</f>
        <v>0</v>
      </c>
      <c r="J27" s="644"/>
      <c r="K27" s="577"/>
      <c r="L27" s="644"/>
      <c r="M27" s="577"/>
      <c r="N27" s="644"/>
      <c r="O27" s="614">
        <f t="shared" si="0"/>
        <v>0</v>
      </c>
      <c r="P27" s="309"/>
      <c r="Q27" s="305"/>
      <c r="R27" s="305"/>
      <c r="S27" s="1123"/>
    </row>
    <row r="28" spans="1:19">
      <c r="B28" s="639"/>
      <c r="C28" s="629"/>
      <c r="D28" s="582"/>
      <c r="E28" s="578" t="s">
        <v>579</v>
      </c>
      <c r="F28" s="644"/>
      <c r="G28" s="633"/>
      <c r="H28" s="644"/>
      <c r="I28" s="615">
        <f>SUMIF($C$36:$C$1995,11,I$36:I$1995)</f>
        <v>0</v>
      </c>
      <c r="J28" s="644"/>
      <c r="K28" s="633"/>
      <c r="L28" s="644"/>
      <c r="M28" s="633"/>
      <c r="N28" s="644"/>
      <c r="O28" s="615">
        <f t="shared" si="0"/>
        <v>0</v>
      </c>
      <c r="P28" s="309"/>
      <c r="Q28" s="305"/>
      <c r="R28" s="305"/>
      <c r="S28" s="1123"/>
    </row>
    <row r="29" spans="1:19">
      <c r="B29" s="639"/>
      <c r="C29" s="629"/>
      <c r="D29" s="617"/>
      <c r="E29" s="583" t="s">
        <v>717</v>
      </c>
      <c r="F29" s="645"/>
      <c r="G29" s="581"/>
      <c r="H29" s="645"/>
      <c r="I29" s="618">
        <f>SUMIF($C$36:$C$1995,12,I$36:I$1995)</f>
        <v>0</v>
      </c>
      <c r="J29" s="645"/>
      <c r="K29" s="581"/>
      <c r="L29" s="645"/>
      <c r="M29" s="581"/>
      <c r="N29" s="645"/>
      <c r="O29" s="618">
        <f t="shared" si="0"/>
        <v>0</v>
      </c>
      <c r="P29" s="309"/>
      <c r="Q29" s="305"/>
      <c r="R29" s="305"/>
      <c r="S29" s="1123"/>
    </row>
    <row r="30" spans="1:19">
      <c r="B30" s="639"/>
      <c r="C30" s="629"/>
      <c r="D30" s="612" t="s">
        <v>224</v>
      </c>
      <c r="E30" s="573" t="s">
        <v>583</v>
      </c>
      <c r="F30" s="643"/>
      <c r="G30" s="574"/>
      <c r="H30" s="643"/>
      <c r="I30" s="574"/>
      <c r="J30" s="643"/>
      <c r="K30" s="613">
        <f>SUMIF($C$36:$C$1995,13,K$36:K$1995)</f>
        <v>0</v>
      </c>
      <c r="L30" s="643"/>
      <c r="M30" s="574"/>
      <c r="N30" s="643"/>
      <c r="O30" s="613">
        <f>SUM(G30,I30,K30,M30)</f>
        <v>0</v>
      </c>
      <c r="P30" s="245"/>
      <c r="Q30" s="305"/>
      <c r="R30" s="305"/>
      <c r="S30" s="1123"/>
    </row>
    <row r="31" spans="1:19">
      <c r="B31" s="639"/>
      <c r="C31" s="629"/>
      <c r="D31" s="617"/>
      <c r="E31" s="576" t="s">
        <v>716</v>
      </c>
      <c r="F31" s="644"/>
      <c r="G31" s="577"/>
      <c r="H31" s="644"/>
      <c r="I31" s="577"/>
      <c r="J31" s="644"/>
      <c r="K31" s="614">
        <f>SUMIF($C$36:$C$1995,14,K$36:K$1995)</f>
        <v>0</v>
      </c>
      <c r="L31" s="644"/>
      <c r="M31" s="577"/>
      <c r="N31" s="644"/>
      <c r="O31" s="614">
        <f>SUM(G31,I31,K31,M31)</f>
        <v>0</v>
      </c>
      <c r="P31" s="10"/>
      <c r="Q31" s="305"/>
      <c r="R31" s="305"/>
      <c r="S31" s="1123"/>
    </row>
    <row r="32" spans="1:19">
      <c r="B32" s="639"/>
      <c r="C32" s="629"/>
      <c r="D32" s="617"/>
      <c r="E32" s="584" t="s">
        <v>579</v>
      </c>
      <c r="F32" s="644"/>
      <c r="G32" s="633"/>
      <c r="H32" s="644"/>
      <c r="I32" s="633"/>
      <c r="J32" s="644"/>
      <c r="K32" s="633"/>
      <c r="L32" s="644"/>
      <c r="M32" s="633"/>
      <c r="N32" s="644"/>
      <c r="O32" s="633"/>
      <c r="P32" s="10"/>
      <c r="Q32" s="305"/>
      <c r="R32" s="305"/>
      <c r="S32" s="1123"/>
    </row>
    <row r="33" spans="2:19">
      <c r="B33" s="639"/>
      <c r="C33" s="629"/>
      <c r="D33" s="621"/>
      <c r="E33" s="583" t="s">
        <v>717</v>
      </c>
      <c r="F33" s="645"/>
      <c r="G33" s="581"/>
      <c r="H33" s="645"/>
      <c r="I33" s="581"/>
      <c r="J33" s="645"/>
      <c r="K33" s="581"/>
      <c r="L33" s="645"/>
      <c r="M33" s="581"/>
      <c r="N33" s="645"/>
      <c r="O33" s="581"/>
      <c r="S33" s="1123"/>
    </row>
    <row r="34" spans="2:19">
      <c r="B34" s="639"/>
      <c r="C34" s="629"/>
      <c r="D34" s="949" t="s">
        <v>701</v>
      </c>
      <c r="E34" s="950" t="s">
        <v>584</v>
      </c>
      <c r="F34" s="951"/>
      <c r="G34" s="952">
        <f>SUM(G12,G26,G30)</f>
        <v>50</v>
      </c>
      <c r="H34" s="951"/>
      <c r="I34" s="952">
        <f>SUM(I12,I26,I30)</f>
        <v>0</v>
      </c>
      <c r="J34" s="951"/>
      <c r="K34" s="952">
        <f>SUM(K12,K26,K30)</f>
        <v>0</v>
      </c>
      <c r="L34" s="951"/>
      <c r="M34" s="952">
        <f>SUM(M12,M26,M30)</f>
        <v>0</v>
      </c>
      <c r="N34" s="951"/>
      <c r="O34" s="952">
        <f>SUM(O12,O26,O30)</f>
        <v>50</v>
      </c>
      <c r="S34" s="1123"/>
    </row>
    <row r="35" spans="2:19">
      <c r="B35" s="639"/>
      <c r="C35" s="629"/>
      <c r="D35" s="953"/>
      <c r="E35" s="954" t="s">
        <v>716</v>
      </c>
      <c r="F35" s="955"/>
      <c r="G35" s="976">
        <f>SUM(G13,G27,G31)</f>
        <v>15</v>
      </c>
      <c r="H35" s="955"/>
      <c r="I35" s="956">
        <f>SUM(I13,I27,I31)</f>
        <v>0</v>
      </c>
      <c r="J35" s="955"/>
      <c r="K35" s="956">
        <f>SUM(K13,K27,K31)</f>
        <v>0</v>
      </c>
      <c r="L35" s="955"/>
      <c r="M35" s="976">
        <f>SUM(M13,M27,M31)</f>
        <v>0</v>
      </c>
      <c r="N35" s="955"/>
      <c r="O35" s="976">
        <f>SUM(O13,O27,O31)</f>
        <v>15</v>
      </c>
      <c r="S35" s="1123"/>
    </row>
    <row r="36" spans="2:19" s="27" customFormat="1">
      <c r="B36" s="28">
        <v>1</v>
      </c>
      <c r="C36" s="28">
        <v>1</v>
      </c>
      <c r="D36" s="630" t="s">
        <v>720</v>
      </c>
      <c r="E36" s="631"/>
      <c r="F36" s="935" t="s">
        <v>850</v>
      </c>
      <c r="G36" s="957" t="s">
        <v>733</v>
      </c>
      <c r="H36" s="935"/>
      <c r="I36" s="957"/>
      <c r="J36" s="935"/>
      <c r="K36" s="957"/>
      <c r="L36" s="84"/>
      <c r="M36" s="44"/>
      <c r="N36" s="31"/>
      <c r="O36" s="31"/>
    </row>
    <row r="37" spans="2:19" s="27" customFormat="1">
      <c r="B37" s="10"/>
      <c r="C37" s="28">
        <v>2</v>
      </c>
      <c r="D37" s="2439" t="s">
        <v>729</v>
      </c>
      <c r="E37" s="115"/>
      <c r="F37" s="928"/>
      <c r="G37" s="958" t="s">
        <v>702</v>
      </c>
      <c r="H37" s="928"/>
      <c r="I37" s="958"/>
      <c r="J37" s="928"/>
      <c r="K37" s="958"/>
      <c r="L37" s="76"/>
      <c r="M37" s="44"/>
      <c r="N37" s="31"/>
      <c r="O37" s="31"/>
    </row>
    <row r="38" spans="2:19" s="27" customFormat="1">
      <c r="B38" s="28"/>
      <c r="C38" s="28">
        <v>3</v>
      </c>
      <c r="D38" s="2440"/>
      <c r="E38" s="590"/>
      <c r="F38" s="959" t="s">
        <v>850</v>
      </c>
      <c r="G38" s="960" t="s">
        <v>1198</v>
      </c>
      <c r="H38" s="959"/>
      <c r="I38" s="960"/>
      <c r="J38" s="959"/>
      <c r="K38" s="960"/>
      <c r="L38" s="76"/>
      <c r="M38" s="44"/>
      <c r="N38" s="31"/>
      <c r="O38" s="31"/>
    </row>
    <row r="39" spans="2:19">
      <c r="B39" s="28"/>
      <c r="C39" s="28">
        <v>4</v>
      </c>
      <c r="D39" s="53" t="s">
        <v>1273</v>
      </c>
      <c r="E39" s="591"/>
      <c r="F39" s="926" t="s">
        <v>850</v>
      </c>
      <c r="G39" s="977">
        <v>31.7</v>
      </c>
      <c r="H39" s="926"/>
      <c r="I39" s="977"/>
      <c r="J39" s="926"/>
      <c r="K39" s="977"/>
      <c r="L39" s="84"/>
      <c r="M39" s="169"/>
      <c r="N39" s="305"/>
      <c r="O39" s="305"/>
      <c r="P39" s="306"/>
    </row>
    <row r="40" spans="2:19" s="27" customFormat="1">
      <c r="B40" s="28"/>
      <c r="C40" s="28">
        <v>5</v>
      </c>
      <c r="D40" s="612" t="s">
        <v>585</v>
      </c>
      <c r="E40" s="573" t="s">
        <v>584</v>
      </c>
      <c r="F40" s="968" t="s">
        <v>850</v>
      </c>
      <c r="G40" s="969">
        <v>230</v>
      </c>
      <c r="H40" s="2075"/>
      <c r="I40" s="2076"/>
      <c r="J40" s="2077"/>
      <c r="K40" s="2076"/>
      <c r="L40" s="84"/>
      <c r="M40" s="592"/>
      <c r="N40" s="31"/>
      <c r="O40" s="31"/>
    </row>
    <row r="41" spans="2:19" s="27" customFormat="1">
      <c r="B41" s="28"/>
      <c r="C41" s="28">
        <v>6</v>
      </c>
      <c r="D41" s="575" t="s">
        <v>586</v>
      </c>
      <c r="E41" s="614" t="s">
        <v>1620</v>
      </c>
      <c r="F41" s="930" t="s">
        <v>850</v>
      </c>
      <c r="G41" s="964">
        <v>30</v>
      </c>
      <c r="H41" s="2078"/>
      <c r="I41" s="2079"/>
      <c r="J41" s="2078"/>
      <c r="K41" s="2079"/>
      <c r="L41" s="84"/>
      <c r="M41" s="592"/>
      <c r="N41" s="31"/>
      <c r="O41" s="31"/>
    </row>
    <row r="42" spans="2:19" s="27" customFormat="1">
      <c r="B42" s="28"/>
      <c r="C42" s="28"/>
      <c r="D42" s="575"/>
      <c r="E42" s="614" t="s">
        <v>1621</v>
      </c>
      <c r="F42" s="930"/>
      <c r="G42" s="964"/>
      <c r="H42" s="2078"/>
      <c r="I42" s="2079"/>
      <c r="J42" s="2078"/>
      <c r="K42" s="2079"/>
      <c r="L42" s="84"/>
      <c r="M42" s="592"/>
      <c r="N42" s="31"/>
      <c r="O42" s="31"/>
    </row>
    <row r="43" spans="2:19" s="27" customFormat="1">
      <c r="B43" s="28"/>
      <c r="C43" s="28"/>
      <c r="D43" s="575"/>
      <c r="E43" s="614" t="s">
        <v>1622</v>
      </c>
      <c r="F43" s="930"/>
      <c r="G43" s="964"/>
      <c r="H43" s="2078"/>
      <c r="I43" s="2079"/>
      <c r="J43" s="2078"/>
      <c r="K43" s="2079"/>
      <c r="L43" s="84"/>
      <c r="M43" s="592"/>
      <c r="N43" s="31"/>
      <c r="O43" s="31"/>
    </row>
    <row r="44" spans="2:19" s="27" customFormat="1">
      <c r="B44" s="28"/>
      <c r="C44" s="28"/>
      <c r="D44" s="575"/>
      <c r="E44" s="614" t="s">
        <v>1623</v>
      </c>
      <c r="F44" s="930"/>
      <c r="G44" s="964"/>
      <c r="H44" s="2078"/>
      <c r="I44" s="2079"/>
      <c r="J44" s="2078"/>
      <c r="K44" s="2079"/>
      <c r="L44" s="84"/>
      <c r="M44" s="592"/>
      <c r="N44" s="31"/>
      <c r="O44" s="31"/>
    </row>
    <row r="45" spans="2:19" s="27" customFormat="1">
      <c r="B45" s="28"/>
      <c r="C45" s="28"/>
      <c r="D45" s="575"/>
      <c r="E45" s="614" t="s">
        <v>1624</v>
      </c>
      <c r="F45" s="930"/>
      <c r="G45" s="964"/>
      <c r="H45" s="2078"/>
      <c r="I45" s="2079"/>
      <c r="J45" s="2078"/>
      <c r="K45" s="2079"/>
      <c r="L45" s="84"/>
      <c r="M45" s="592"/>
      <c r="N45" s="31"/>
      <c r="O45" s="31"/>
    </row>
    <row r="46" spans="2:19" s="27" customFormat="1">
      <c r="B46" s="28"/>
      <c r="C46" s="28"/>
      <c r="D46" s="575"/>
      <c r="E46" s="614" t="s">
        <v>1625</v>
      </c>
      <c r="F46" s="930"/>
      <c r="G46" s="964"/>
      <c r="H46" s="2078"/>
      <c r="I46" s="2079"/>
      <c r="J46" s="2078"/>
      <c r="K46" s="2079"/>
      <c r="L46" s="84"/>
      <c r="M46" s="592"/>
      <c r="N46" s="31"/>
      <c r="O46" s="31"/>
    </row>
    <row r="47" spans="2:19" s="27" customFormat="1">
      <c r="B47" s="28"/>
      <c r="C47" s="28"/>
      <c r="D47" s="575"/>
      <c r="E47" s="614" t="s">
        <v>1626</v>
      </c>
      <c r="F47" s="930"/>
      <c r="G47" s="964"/>
      <c r="H47" s="2078"/>
      <c r="I47" s="2079"/>
      <c r="J47" s="2078"/>
      <c r="K47" s="2079"/>
      <c r="L47" s="84"/>
      <c r="M47" s="592"/>
      <c r="N47" s="31"/>
      <c r="O47" s="31"/>
    </row>
    <row r="48" spans="2:19" s="27" customFormat="1">
      <c r="B48" s="28"/>
      <c r="C48" s="28"/>
      <c r="D48" s="575"/>
      <c r="E48" s="614" t="s">
        <v>1627</v>
      </c>
      <c r="F48" s="930"/>
      <c r="G48" s="964"/>
      <c r="H48" s="2078"/>
      <c r="I48" s="2079"/>
      <c r="J48" s="2078"/>
      <c r="K48" s="2079"/>
      <c r="L48" s="84"/>
      <c r="M48" s="592"/>
      <c r="N48" s="31"/>
      <c r="O48" s="31"/>
    </row>
    <row r="49" spans="2:15" s="27" customFormat="1">
      <c r="B49" s="28"/>
      <c r="C49" s="28"/>
      <c r="D49" s="575"/>
      <c r="E49" s="614" t="s">
        <v>1628</v>
      </c>
      <c r="F49" s="930"/>
      <c r="G49" s="964"/>
      <c r="H49" s="2078"/>
      <c r="I49" s="2079"/>
      <c r="J49" s="2078"/>
      <c r="K49" s="2079"/>
      <c r="L49" s="84"/>
      <c r="M49" s="592"/>
      <c r="N49" s="31"/>
      <c r="O49" s="31"/>
    </row>
    <row r="50" spans="2:15" s="27" customFormat="1">
      <c r="B50" s="28"/>
      <c r="C50" s="28"/>
      <c r="D50" s="575"/>
      <c r="E50" s="614" t="s">
        <v>1629</v>
      </c>
      <c r="F50" s="930"/>
      <c r="G50" s="964"/>
      <c r="H50" s="2078"/>
      <c r="I50" s="2079"/>
      <c r="J50" s="2078"/>
      <c r="K50" s="2079"/>
      <c r="L50" s="84"/>
      <c r="M50" s="592"/>
      <c r="N50" s="31"/>
      <c r="O50" s="31"/>
    </row>
    <row r="51" spans="2:15" s="27" customFormat="1">
      <c r="B51" s="28"/>
      <c r="C51" s="28"/>
      <c r="D51" s="575"/>
      <c r="E51" s="614" t="s">
        <v>1630</v>
      </c>
      <c r="F51" s="930"/>
      <c r="G51" s="964"/>
      <c r="H51" s="2078"/>
      <c r="I51" s="2079"/>
      <c r="J51" s="2078"/>
      <c r="K51" s="2079"/>
      <c r="L51" s="84"/>
      <c r="M51" s="592"/>
      <c r="N51" s="31"/>
      <c r="O51" s="31"/>
    </row>
    <row r="52" spans="2:15" s="27" customFormat="1">
      <c r="B52" s="28"/>
      <c r="C52" s="28">
        <v>7</v>
      </c>
      <c r="D52" s="575"/>
      <c r="E52" s="578" t="s">
        <v>579</v>
      </c>
      <c r="F52" s="930" t="s">
        <v>850</v>
      </c>
      <c r="G52" s="965">
        <v>30</v>
      </c>
      <c r="H52" s="2078"/>
      <c r="I52" s="2080"/>
      <c r="J52" s="2078"/>
      <c r="K52" s="2080"/>
      <c r="L52" s="84"/>
      <c r="M52" s="593"/>
      <c r="N52" s="31"/>
      <c r="O52" s="31"/>
    </row>
    <row r="53" spans="2:15" s="27" customFormat="1">
      <c r="B53" s="28"/>
      <c r="C53" s="28">
        <v>8</v>
      </c>
      <c r="D53" s="580"/>
      <c r="E53" s="583" t="s">
        <v>717</v>
      </c>
      <c r="F53" s="966" t="s">
        <v>850</v>
      </c>
      <c r="G53" s="967">
        <v>2</v>
      </c>
      <c r="H53" s="2081"/>
      <c r="I53" s="2082"/>
      <c r="J53" s="2081"/>
      <c r="K53" s="2082"/>
      <c r="L53" s="84"/>
      <c r="M53" s="592"/>
      <c r="N53" s="31"/>
      <c r="O53" s="31"/>
    </row>
    <row r="54" spans="2:15" s="27" customFormat="1">
      <c r="B54" s="28"/>
      <c r="C54" s="28">
        <v>9</v>
      </c>
      <c r="D54" s="612" t="s">
        <v>718</v>
      </c>
      <c r="E54" s="634" t="s">
        <v>580</v>
      </c>
      <c r="F54" s="968"/>
      <c r="G54" s="978"/>
      <c r="H54" s="2075"/>
      <c r="I54" s="2083"/>
      <c r="J54" s="2075"/>
      <c r="K54" s="2076"/>
      <c r="L54" s="84"/>
      <c r="M54" s="754"/>
      <c r="N54" s="31"/>
      <c r="O54" s="31"/>
    </row>
    <row r="55" spans="2:15" s="27" customFormat="1">
      <c r="B55" s="28"/>
      <c r="C55" s="28">
        <v>10</v>
      </c>
      <c r="D55" s="582"/>
      <c r="E55" s="576" t="s">
        <v>716</v>
      </c>
      <c r="F55" s="930"/>
      <c r="G55" s="979"/>
      <c r="H55" s="2078"/>
      <c r="I55" s="2084"/>
      <c r="J55" s="2078"/>
      <c r="K55" s="2079"/>
      <c r="L55" s="84"/>
      <c r="M55" s="754"/>
      <c r="N55" s="31"/>
      <c r="O55" s="31"/>
    </row>
    <row r="56" spans="2:15" s="27" customFormat="1">
      <c r="B56" s="10"/>
      <c r="C56" s="28">
        <v>11</v>
      </c>
      <c r="D56" s="582"/>
      <c r="E56" s="578" t="s">
        <v>579</v>
      </c>
      <c r="F56" s="930"/>
      <c r="G56" s="980"/>
      <c r="H56" s="2078"/>
      <c r="I56" s="2085"/>
      <c r="J56" s="2078"/>
      <c r="K56" s="2080"/>
      <c r="L56" s="84"/>
      <c r="M56" s="755"/>
      <c r="N56" s="31"/>
      <c r="O56" s="31"/>
    </row>
    <row r="57" spans="2:15" s="27" customFormat="1">
      <c r="B57" s="10"/>
      <c r="C57" s="28">
        <v>12</v>
      </c>
      <c r="D57" s="617"/>
      <c r="E57" s="583" t="s">
        <v>717</v>
      </c>
      <c r="F57" s="966"/>
      <c r="G57" s="981"/>
      <c r="H57" s="2081"/>
      <c r="I57" s="2086"/>
      <c r="J57" s="2081"/>
      <c r="K57" s="2082"/>
      <c r="L57" s="84"/>
      <c r="M57" s="754"/>
      <c r="N57" s="31"/>
      <c r="O57" s="31"/>
    </row>
    <row r="58" spans="2:15" s="27" customFormat="1">
      <c r="B58" s="10"/>
      <c r="C58" s="28">
        <v>13</v>
      </c>
      <c r="D58" s="612" t="s">
        <v>224</v>
      </c>
      <c r="E58" s="573" t="s">
        <v>583</v>
      </c>
      <c r="F58" s="968"/>
      <c r="G58" s="978"/>
      <c r="H58" s="2075"/>
      <c r="I58" s="2076"/>
      <c r="J58" s="2075"/>
      <c r="K58" s="2083"/>
      <c r="L58" s="84"/>
      <c r="M58" s="754"/>
      <c r="N58" s="31"/>
      <c r="O58" s="31"/>
    </row>
    <row r="59" spans="2:15" s="27" customFormat="1">
      <c r="B59" s="10"/>
      <c r="C59" s="28">
        <v>14</v>
      </c>
      <c r="D59" s="617"/>
      <c r="E59" s="576" t="s">
        <v>716</v>
      </c>
      <c r="F59" s="930"/>
      <c r="G59" s="979"/>
      <c r="H59" s="2078"/>
      <c r="I59" s="2079"/>
      <c r="J59" s="2078"/>
      <c r="K59" s="2084"/>
      <c r="L59" s="84"/>
      <c r="M59" s="754"/>
      <c r="N59" s="31"/>
      <c r="O59" s="31"/>
    </row>
    <row r="60" spans="2:15" s="27" customFormat="1">
      <c r="B60" s="10"/>
      <c r="C60" s="28">
        <v>15</v>
      </c>
      <c r="D60" s="617"/>
      <c r="E60" s="584" t="s">
        <v>579</v>
      </c>
      <c r="F60" s="930"/>
      <c r="G60" s="980"/>
      <c r="H60" s="2078"/>
      <c r="I60" s="2080"/>
      <c r="J60" s="2078"/>
      <c r="K60" s="2080"/>
      <c r="L60" s="84"/>
      <c r="M60" s="755"/>
      <c r="N60" s="31"/>
      <c r="O60" s="31"/>
    </row>
    <row r="61" spans="2:15" s="27" customFormat="1">
      <c r="B61" s="10"/>
      <c r="C61" s="28">
        <v>16</v>
      </c>
      <c r="D61" s="621"/>
      <c r="E61" s="583" t="s">
        <v>717</v>
      </c>
      <c r="F61" s="966"/>
      <c r="G61" s="981"/>
      <c r="H61" s="2081"/>
      <c r="I61" s="2082"/>
      <c r="J61" s="2081"/>
      <c r="K61" s="2082"/>
      <c r="L61" s="84"/>
      <c r="M61" s="754"/>
      <c r="N61" s="31"/>
      <c r="O61" s="31"/>
    </row>
    <row r="62" spans="2:15" s="27" customFormat="1">
      <c r="B62" s="10"/>
      <c r="C62" s="28">
        <v>17</v>
      </c>
      <c r="D62" s="612" t="s">
        <v>701</v>
      </c>
      <c r="E62" s="573" t="s">
        <v>584</v>
      </c>
      <c r="F62" s="971"/>
      <c r="G62" s="972">
        <v>230</v>
      </c>
      <c r="H62" s="971"/>
      <c r="I62" s="972">
        <v>0</v>
      </c>
      <c r="J62" s="971"/>
      <c r="K62" s="972">
        <v>0</v>
      </c>
      <c r="L62" s="84"/>
      <c r="M62" s="592"/>
      <c r="N62" s="31"/>
      <c r="O62" s="31"/>
    </row>
    <row r="63" spans="2:15" s="27" customFormat="1">
      <c r="B63" s="10"/>
      <c r="C63" s="28">
        <v>18</v>
      </c>
      <c r="D63" s="621"/>
      <c r="E63" s="585" t="s">
        <v>716</v>
      </c>
      <c r="F63" s="973"/>
      <c r="G63" s="974">
        <v>30</v>
      </c>
      <c r="H63" s="973"/>
      <c r="I63" s="974">
        <v>0</v>
      </c>
      <c r="J63" s="973"/>
      <c r="K63" s="974">
        <v>0</v>
      </c>
      <c r="L63" s="594"/>
      <c r="M63" s="592"/>
      <c r="N63" s="31"/>
      <c r="O63" s="31"/>
    </row>
    <row r="64" spans="2:15" s="27" customFormat="1" ht="22.5">
      <c r="B64" s="28">
        <v>2</v>
      </c>
      <c r="C64" s="28">
        <v>1</v>
      </c>
      <c r="D64" s="630" t="s">
        <v>720</v>
      </c>
      <c r="E64" s="631"/>
      <c r="F64" s="935" t="s">
        <v>850</v>
      </c>
      <c r="G64" s="957" t="s">
        <v>734</v>
      </c>
      <c r="H64" s="935"/>
      <c r="I64" s="957"/>
      <c r="J64" s="935"/>
      <c r="K64" s="957"/>
      <c r="L64" s="31"/>
      <c r="M64" s="31"/>
      <c r="N64" s="31"/>
      <c r="O64" s="31"/>
    </row>
    <row r="65" spans="2:16" s="27" customFormat="1" ht="22.5">
      <c r="B65" s="10"/>
      <c r="C65" s="28">
        <v>2</v>
      </c>
      <c r="D65" s="2439" t="s">
        <v>729</v>
      </c>
      <c r="E65" s="115"/>
      <c r="F65" s="928"/>
      <c r="G65" s="958" t="s">
        <v>721</v>
      </c>
      <c r="H65" s="928"/>
      <c r="I65" s="958"/>
      <c r="J65" s="928"/>
      <c r="K65" s="958"/>
      <c r="L65" s="31"/>
      <c r="M65" s="31"/>
      <c r="N65" s="31"/>
      <c r="O65" s="31"/>
    </row>
    <row r="66" spans="2:16" s="27" customFormat="1">
      <c r="B66" s="10"/>
      <c r="C66" s="10">
        <v>3</v>
      </c>
      <c r="D66" s="2440"/>
      <c r="E66" s="590"/>
      <c r="F66" s="959" t="s">
        <v>850</v>
      </c>
      <c r="G66" s="960" t="s">
        <v>147</v>
      </c>
      <c r="H66" s="959"/>
      <c r="I66" s="960"/>
      <c r="J66" s="959"/>
      <c r="K66" s="960"/>
      <c r="L66" s="31"/>
      <c r="M66" s="31"/>
      <c r="N66" s="31"/>
      <c r="O66" s="31"/>
    </row>
    <row r="67" spans="2:16">
      <c r="C67" s="10">
        <v>4</v>
      </c>
      <c r="D67" s="53" t="s">
        <v>1273</v>
      </c>
      <c r="E67" s="591"/>
      <c r="F67" s="926" t="s">
        <v>850</v>
      </c>
      <c r="G67" s="977">
        <v>30.2</v>
      </c>
      <c r="H67" s="926"/>
      <c r="I67" s="977"/>
      <c r="J67" s="926"/>
      <c r="K67" s="977"/>
      <c r="L67" s="305"/>
      <c r="M67" s="305"/>
      <c r="N67" s="305"/>
      <c r="O67" s="305"/>
      <c r="P67" s="306"/>
    </row>
    <row r="68" spans="2:16" s="27" customFormat="1">
      <c r="B68" s="10"/>
      <c r="C68" s="10">
        <v>5</v>
      </c>
      <c r="D68" s="612" t="s">
        <v>585</v>
      </c>
      <c r="E68" s="573" t="s">
        <v>584</v>
      </c>
      <c r="F68" s="968" t="s">
        <v>850</v>
      </c>
      <c r="G68" s="969">
        <v>160</v>
      </c>
      <c r="H68" s="2075"/>
      <c r="I68" s="2076"/>
      <c r="J68" s="2077"/>
      <c r="K68" s="2076"/>
      <c r="L68" s="31"/>
      <c r="M68" s="31"/>
      <c r="N68" s="31"/>
      <c r="O68" s="31"/>
    </row>
    <row r="69" spans="2:16" s="27" customFormat="1">
      <c r="B69" s="10"/>
      <c r="C69" s="10">
        <v>6</v>
      </c>
      <c r="D69" s="575" t="s">
        <v>586</v>
      </c>
      <c r="E69" s="614" t="s">
        <v>1620</v>
      </c>
      <c r="F69" s="930" t="s">
        <v>850</v>
      </c>
      <c r="G69" s="964">
        <v>30</v>
      </c>
      <c r="H69" s="2078"/>
      <c r="I69" s="2079"/>
      <c r="J69" s="2078"/>
      <c r="K69" s="2079"/>
      <c r="L69" s="31"/>
      <c r="M69" s="31"/>
      <c r="N69" s="31"/>
      <c r="O69" s="31"/>
    </row>
    <row r="70" spans="2:16" s="27" customFormat="1">
      <c r="B70" s="10"/>
      <c r="C70" s="10"/>
      <c r="D70" s="575"/>
      <c r="E70" s="614" t="s">
        <v>1621</v>
      </c>
      <c r="F70" s="930"/>
      <c r="G70" s="964"/>
      <c r="H70" s="2078"/>
      <c r="I70" s="2079"/>
      <c r="J70" s="2078"/>
      <c r="K70" s="2079"/>
      <c r="L70" s="31"/>
      <c r="M70" s="31"/>
      <c r="N70" s="31"/>
      <c r="O70" s="31"/>
    </row>
    <row r="71" spans="2:16" s="27" customFormat="1">
      <c r="B71" s="10"/>
      <c r="C71" s="10"/>
      <c r="D71" s="575"/>
      <c r="E71" s="614" t="s">
        <v>1622</v>
      </c>
      <c r="F71" s="930"/>
      <c r="G71" s="964"/>
      <c r="H71" s="2078"/>
      <c r="I71" s="2079"/>
      <c r="J71" s="2078"/>
      <c r="K71" s="2079"/>
      <c r="L71" s="31"/>
      <c r="M71" s="31"/>
      <c r="N71" s="31"/>
      <c r="O71" s="31"/>
    </row>
    <row r="72" spans="2:16" s="27" customFormat="1">
      <c r="B72" s="10"/>
      <c r="C72" s="10"/>
      <c r="D72" s="575"/>
      <c r="E72" s="614" t="s">
        <v>1623</v>
      </c>
      <c r="F72" s="930"/>
      <c r="G72" s="964"/>
      <c r="H72" s="2078"/>
      <c r="I72" s="2079"/>
      <c r="J72" s="2078"/>
      <c r="K72" s="2079"/>
      <c r="L72" s="31"/>
      <c r="M72" s="31"/>
      <c r="N72" s="31"/>
      <c r="O72" s="31"/>
    </row>
    <row r="73" spans="2:16" s="27" customFormat="1">
      <c r="B73" s="10"/>
      <c r="C73" s="10"/>
      <c r="D73" s="575"/>
      <c r="E73" s="614" t="s">
        <v>1624</v>
      </c>
      <c r="F73" s="930"/>
      <c r="G73" s="964"/>
      <c r="H73" s="2078"/>
      <c r="I73" s="2079"/>
      <c r="J73" s="2078"/>
      <c r="K73" s="2079"/>
      <c r="L73" s="31"/>
      <c r="M73" s="31"/>
      <c r="N73" s="31"/>
      <c r="O73" s="31"/>
    </row>
    <row r="74" spans="2:16" s="27" customFormat="1">
      <c r="B74" s="10"/>
      <c r="C74" s="10"/>
      <c r="D74" s="575"/>
      <c r="E74" s="614" t="s">
        <v>1625</v>
      </c>
      <c r="F74" s="930"/>
      <c r="G74" s="964"/>
      <c r="H74" s="2078"/>
      <c r="I74" s="2079"/>
      <c r="J74" s="2078"/>
      <c r="K74" s="2079"/>
      <c r="L74" s="31"/>
      <c r="M74" s="31"/>
      <c r="N74" s="31"/>
      <c r="O74" s="31"/>
    </row>
    <row r="75" spans="2:16" s="27" customFormat="1">
      <c r="B75" s="10"/>
      <c r="C75" s="10"/>
      <c r="D75" s="575"/>
      <c r="E75" s="614" t="s">
        <v>1626</v>
      </c>
      <c r="F75" s="930"/>
      <c r="G75" s="964"/>
      <c r="H75" s="2078"/>
      <c r="I75" s="2079"/>
      <c r="J75" s="2078"/>
      <c r="K75" s="2079"/>
      <c r="L75" s="31"/>
      <c r="M75" s="31"/>
      <c r="N75" s="31"/>
      <c r="O75" s="31"/>
    </row>
    <row r="76" spans="2:16" s="27" customFormat="1">
      <c r="B76" s="10"/>
      <c r="C76" s="10"/>
      <c r="D76" s="575"/>
      <c r="E76" s="614" t="s">
        <v>1627</v>
      </c>
      <c r="F76" s="930"/>
      <c r="G76" s="964"/>
      <c r="H76" s="2078"/>
      <c r="I76" s="2079"/>
      <c r="J76" s="2078"/>
      <c r="K76" s="2079"/>
      <c r="L76" s="31"/>
      <c r="M76" s="31"/>
      <c r="N76" s="31"/>
      <c r="O76" s="31"/>
    </row>
    <row r="77" spans="2:16" s="27" customFormat="1">
      <c r="B77" s="10"/>
      <c r="C77" s="10"/>
      <c r="D77" s="575"/>
      <c r="E77" s="614" t="s">
        <v>1628</v>
      </c>
      <c r="F77" s="930"/>
      <c r="G77" s="964"/>
      <c r="H77" s="2078"/>
      <c r="I77" s="2079"/>
      <c r="J77" s="2078"/>
      <c r="K77" s="2079"/>
      <c r="L77" s="31"/>
      <c r="M77" s="31"/>
      <c r="N77" s="31"/>
      <c r="O77" s="31"/>
    </row>
    <row r="78" spans="2:16" s="27" customFormat="1">
      <c r="B78" s="10"/>
      <c r="C78" s="10"/>
      <c r="D78" s="575"/>
      <c r="E78" s="614" t="s">
        <v>1629</v>
      </c>
      <c r="F78" s="930"/>
      <c r="G78" s="964"/>
      <c r="H78" s="2078"/>
      <c r="I78" s="2079"/>
      <c r="J78" s="2078"/>
      <c r="K78" s="2079"/>
      <c r="L78" s="31"/>
      <c r="M78" s="31"/>
      <c r="N78" s="31"/>
      <c r="O78" s="31"/>
    </row>
    <row r="79" spans="2:16" s="27" customFormat="1">
      <c r="B79" s="10"/>
      <c r="C79" s="10"/>
      <c r="D79" s="575"/>
      <c r="E79" s="614" t="s">
        <v>1630</v>
      </c>
      <c r="F79" s="930"/>
      <c r="G79" s="964"/>
      <c r="H79" s="2078"/>
      <c r="I79" s="2079"/>
      <c r="J79" s="2078"/>
      <c r="K79" s="2079"/>
      <c r="L79" s="31"/>
      <c r="M79" s="31"/>
      <c r="N79" s="31"/>
      <c r="O79" s="31"/>
    </row>
    <row r="80" spans="2:16" s="27" customFormat="1">
      <c r="B80" s="10"/>
      <c r="C80" s="10">
        <v>7</v>
      </c>
      <c r="D80" s="575"/>
      <c r="E80" s="578" t="s">
        <v>579</v>
      </c>
      <c r="F80" s="930" t="s">
        <v>850</v>
      </c>
      <c r="G80" s="965">
        <v>30</v>
      </c>
      <c r="H80" s="2078"/>
      <c r="I80" s="2080"/>
      <c r="J80" s="2078"/>
      <c r="K80" s="2080"/>
      <c r="L80" s="31"/>
      <c r="M80" s="31"/>
      <c r="N80" s="31"/>
      <c r="O80" s="31"/>
    </row>
    <row r="81" spans="2:16" s="27" customFormat="1">
      <c r="B81" s="10"/>
      <c r="C81" s="10">
        <v>8</v>
      </c>
      <c r="D81" s="580"/>
      <c r="E81" s="583" t="s">
        <v>717</v>
      </c>
      <c r="F81" s="966" t="s">
        <v>850</v>
      </c>
      <c r="G81" s="967">
        <v>2</v>
      </c>
      <c r="H81" s="2081"/>
      <c r="I81" s="2082"/>
      <c r="J81" s="2081"/>
      <c r="K81" s="2082"/>
      <c r="L81" s="31"/>
      <c r="M81" s="31"/>
      <c r="N81" s="31"/>
      <c r="O81" s="31"/>
    </row>
    <row r="82" spans="2:16" s="27" customFormat="1">
      <c r="B82" s="10"/>
      <c r="C82" s="10">
        <v>9</v>
      </c>
      <c r="D82" s="612" t="s">
        <v>718</v>
      </c>
      <c r="E82" s="634" t="s">
        <v>580</v>
      </c>
      <c r="F82" s="968"/>
      <c r="G82" s="978"/>
      <c r="H82" s="2075"/>
      <c r="I82" s="2083"/>
      <c r="J82" s="2075"/>
      <c r="K82" s="2076"/>
      <c r="L82" s="31"/>
      <c r="M82" s="31"/>
      <c r="N82" s="31"/>
      <c r="O82" s="31"/>
    </row>
    <row r="83" spans="2:16" s="27" customFormat="1">
      <c r="B83" s="10"/>
      <c r="C83" s="10">
        <v>10</v>
      </c>
      <c r="D83" s="582"/>
      <c r="E83" s="576" t="s">
        <v>716</v>
      </c>
      <c r="F83" s="930"/>
      <c r="G83" s="979"/>
      <c r="H83" s="2078"/>
      <c r="I83" s="2084"/>
      <c r="J83" s="2078"/>
      <c r="K83" s="2079"/>
      <c r="L83" s="31"/>
      <c r="M83" s="31"/>
      <c r="N83" s="31"/>
      <c r="O83" s="31"/>
    </row>
    <row r="84" spans="2:16" s="27" customFormat="1">
      <c r="B84" s="10"/>
      <c r="C84" s="10">
        <v>11</v>
      </c>
      <c r="D84" s="582"/>
      <c r="E84" s="578" t="s">
        <v>579</v>
      </c>
      <c r="F84" s="930"/>
      <c r="G84" s="980"/>
      <c r="H84" s="2078"/>
      <c r="I84" s="2085"/>
      <c r="J84" s="2078"/>
      <c r="K84" s="2080"/>
      <c r="L84" s="31"/>
      <c r="M84" s="31"/>
      <c r="N84" s="31"/>
      <c r="O84" s="31"/>
    </row>
    <row r="85" spans="2:16" s="27" customFormat="1">
      <c r="B85" s="10"/>
      <c r="C85" s="10">
        <v>12</v>
      </c>
      <c r="D85" s="617"/>
      <c r="E85" s="583" t="s">
        <v>717</v>
      </c>
      <c r="F85" s="966"/>
      <c r="G85" s="981"/>
      <c r="H85" s="2081"/>
      <c r="I85" s="2086"/>
      <c r="J85" s="2081"/>
      <c r="K85" s="2082"/>
      <c r="L85" s="31"/>
      <c r="M85" s="31"/>
      <c r="N85" s="31"/>
      <c r="O85" s="31"/>
    </row>
    <row r="86" spans="2:16" s="27" customFormat="1">
      <c r="B86" s="10"/>
      <c r="C86" s="10">
        <v>13</v>
      </c>
      <c r="D86" s="612" t="s">
        <v>224</v>
      </c>
      <c r="E86" s="573" t="s">
        <v>583</v>
      </c>
      <c r="F86" s="968"/>
      <c r="G86" s="978"/>
      <c r="H86" s="2075"/>
      <c r="I86" s="2076"/>
      <c r="J86" s="2075"/>
      <c r="K86" s="2083"/>
      <c r="L86" s="31"/>
      <c r="M86" s="31"/>
      <c r="N86" s="31"/>
      <c r="O86" s="31"/>
    </row>
    <row r="87" spans="2:16" s="27" customFormat="1">
      <c r="B87" s="10"/>
      <c r="C87" s="10">
        <v>14</v>
      </c>
      <c r="D87" s="617"/>
      <c r="E87" s="576" t="s">
        <v>716</v>
      </c>
      <c r="F87" s="930"/>
      <c r="G87" s="979"/>
      <c r="H87" s="2078"/>
      <c r="I87" s="2079"/>
      <c r="J87" s="2078"/>
      <c r="K87" s="2084"/>
      <c r="L87" s="31"/>
      <c r="M87" s="31"/>
      <c r="N87" s="31"/>
      <c r="O87" s="31"/>
    </row>
    <row r="88" spans="2:16" s="27" customFormat="1">
      <c r="B88" s="10"/>
      <c r="C88" s="10">
        <v>15</v>
      </c>
      <c r="D88" s="617"/>
      <c r="E88" s="584" t="s">
        <v>579</v>
      </c>
      <c r="F88" s="930"/>
      <c r="G88" s="980"/>
      <c r="H88" s="2078"/>
      <c r="I88" s="2080"/>
      <c r="J88" s="2078"/>
      <c r="K88" s="2080"/>
      <c r="L88" s="31"/>
      <c r="M88" s="31"/>
      <c r="N88" s="31"/>
      <c r="O88" s="31"/>
    </row>
    <row r="89" spans="2:16" s="27" customFormat="1">
      <c r="B89" s="10"/>
      <c r="C89" s="10">
        <v>16</v>
      </c>
      <c r="D89" s="621"/>
      <c r="E89" s="583" t="s">
        <v>717</v>
      </c>
      <c r="F89" s="966"/>
      <c r="G89" s="981"/>
      <c r="H89" s="2081"/>
      <c r="I89" s="2082"/>
      <c r="J89" s="2081"/>
      <c r="K89" s="2082"/>
      <c r="L89" s="31"/>
      <c r="M89" s="31"/>
      <c r="N89" s="31"/>
      <c r="O89" s="31"/>
    </row>
    <row r="90" spans="2:16" s="27" customFormat="1">
      <c r="B90" s="10"/>
      <c r="C90" s="10">
        <v>17</v>
      </c>
      <c r="D90" s="612" t="s">
        <v>701</v>
      </c>
      <c r="E90" s="573" t="s">
        <v>584</v>
      </c>
      <c r="F90" s="971"/>
      <c r="G90" s="972">
        <v>160</v>
      </c>
      <c r="H90" s="971"/>
      <c r="I90" s="972">
        <v>0</v>
      </c>
      <c r="J90" s="971"/>
      <c r="K90" s="972">
        <v>0</v>
      </c>
      <c r="L90" s="31"/>
      <c r="M90" s="31"/>
      <c r="N90" s="31"/>
      <c r="O90" s="31"/>
    </row>
    <row r="91" spans="2:16" s="27" customFormat="1">
      <c r="B91" s="10"/>
      <c r="C91" s="10">
        <v>18</v>
      </c>
      <c r="D91" s="621"/>
      <c r="E91" s="585" t="s">
        <v>716</v>
      </c>
      <c r="F91" s="973"/>
      <c r="G91" s="974">
        <v>30</v>
      </c>
      <c r="H91" s="973"/>
      <c r="I91" s="974">
        <v>0</v>
      </c>
      <c r="J91" s="973"/>
      <c r="K91" s="974">
        <v>0</v>
      </c>
      <c r="L91" s="31"/>
      <c r="M91" s="31"/>
      <c r="N91" s="31"/>
      <c r="O91" s="31"/>
    </row>
    <row r="92" spans="2:16" s="27" customFormat="1">
      <c r="B92" s="28">
        <v>4</v>
      </c>
      <c r="C92" s="10">
        <v>1</v>
      </c>
      <c r="D92" s="55"/>
      <c r="E92" s="44"/>
      <c r="F92" s="31"/>
      <c r="G92" s="31"/>
      <c r="H92" s="31"/>
      <c r="I92" s="31"/>
      <c r="J92" s="84"/>
      <c r="K92" s="588"/>
      <c r="L92" s="31"/>
      <c r="M92" s="31"/>
    </row>
    <row r="93" spans="2:16" s="27" customFormat="1">
      <c r="C93" s="10">
        <v>2</v>
      </c>
      <c r="D93" s="596"/>
      <c r="E93" s="10"/>
      <c r="F93" s="305"/>
      <c r="G93" s="305"/>
      <c r="H93" s="305"/>
      <c r="I93" s="305"/>
      <c r="J93" s="76"/>
      <c r="K93" s="588"/>
      <c r="L93" s="31"/>
      <c r="M93" s="31"/>
    </row>
    <row r="94" spans="2:16" s="27" customFormat="1">
      <c r="C94" s="10">
        <v>3</v>
      </c>
      <c r="D94" s="596"/>
      <c r="E94" s="588"/>
      <c r="F94" s="31"/>
      <c r="G94" s="31"/>
      <c r="H94" s="31"/>
      <c r="I94" s="31"/>
      <c r="J94" s="76"/>
      <c r="K94" s="588"/>
      <c r="L94" s="31"/>
      <c r="M94" s="31"/>
    </row>
    <row r="95" spans="2:16">
      <c r="B95" s="27"/>
      <c r="C95" s="10">
        <v>4</v>
      </c>
      <c r="E95" s="76"/>
      <c r="F95" s="31"/>
      <c r="G95" s="31"/>
      <c r="H95" s="31"/>
      <c r="I95" s="31"/>
      <c r="J95" s="84"/>
      <c r="K95" s="169"/>
      <c r="L95" s="305"/>
      <c r="M95" s="305"/>
      <c r="N95" s="306"/>
      <c r="O95" s="306"/>
      <c r="P95" s="306"/>
    </row>
    <row r="96" spans="2:16" s="27" customFormat="1">
      <c r="B96" s="306"/>
      <c r="C96" s="10">
        <v>5</v>
      </c>
      <c r="D96" s="635"/>
      <c r="E96" s="636"/>
      <c r="F96" s="31"/>
      <c r="G96" s="31"/>
      <c r="H96" s="31"/>
      <c r="I96" s="31"/>
      <c r="J96" s="84"/>
      <c r="K96" s="754"/>
      <c r="L96" s="31"/>
      <c r="M96" s="31"/>
    </row>
    <row r="97" spans="2:13" s="27" customFormat="1">
      <c r="C97" s="10">
        <v>6</v>
      </c>
      <c r="D97" s="44"/>
      <c r="E97" s="636"/>
      <c r="F97" s="31"/>
      <c r="G97" s="31"/>
      <c r="H97" s="31"/>
      <c r="I97" s="31"/>
      <c r="J97" s="84"/>
      <c r="K97" s="754"/>
      <c r="L97" s="31"/>
      <c r="M97" s="31"/>
    </row>
    <row r="98" spans="2:13" s="27" customFormat="1">
      <c r="C98" s="10">
        <v>7</v>
      </c>
      <c r="D98" s="44"/>
      <c r="E98" s="636"/>
      <c r="F98" s="31"/>
      <c r="G98" s="31"/>
      <c r="H98" s="31"/>
      <c r="I98" s="31"/>
      <c r="J98" s="84"/>
      <c r="K98" s="755"/>
      <c r="L98" s="31"/>
      <c r="M98" s="31"/>
    </row>
    <row r="99" spans="2:13" s="27" customFormat="1">
      <c r="C99" s="10">
        <v>8</v>
      </c>
      <c r="D99" s="44"/>
      <c r="E99" s="636"/>
      <c r="F99" s="31"/>
      <c r="G99" s="31"/>
      <c r="H99" s="31"/>
      <c r="I99" s="31"/>
      <c r="J99" s="84"/>
      <c r="K99" s="754"/>
      <c r="L99" s="31"/>
      <c r="M99" s="31"/>
    </row>
    <row r="100" spans="2:13" s="27" customFormat="1">
      <c r="C100" s="10">
        <v>9</v>
      </c>
      <c r="D100" s="635"/>
      <c r="E100" s="636"/>
      <c r="F100" s="31"/>
      <c r="G100" s="31"/>
      <c r="H100" s="31"/>
      <c r="I100" s="31"/>
      <c r="J100" s="84"/>
      <c r="K100" s="754"/>
      <c r="L100" s="31"/>
      <c r="M100" s="31"/>
    </row>
    <row r="101" spans="2:13" s="27" customFormat="1">
      <c r="C101" s="10">
        <v>10</v>
      </c>
      <c r="D101" s="44"/>
      <c r="E101" s="636"/>
      <c r="F101" s="31"/>
      <c r="G101" s="31"/>
      <c r="H101" s="31"/>
      <c r="I101" s="31"/>
      <c r="J101" s="84"/>
      <c r="K101" s="754"/>
      <c r="L101" s="31"/>
      <c r="M101" s="31"/>
    </row>
    <row r="102" spans="2:13" s="27" customFormat="1">
      <c r="C102" s="10">
        <v>11</v>
      </c>
      <c r="D102" s="44"/>
      <c r="E102" s="636"/>
      <c r="F102" s="31"/>
      <c r="G102" s="31"/>
      <c r="H102" s="31"/>
      <c r="I102" s="31"/>
      <c r="J102" s="84"/>
      <c r="K102" s="755"/>
      <c r="L102" s="31"/>
      <c r="M102" s="31"/>
    </row>
    <row r="103" spans="2:13" s="27" customFormat="1">
      <c r="C103" s="10">
        <v>12</v>
      </c>
      <c r="D103" s="635"/>
      <c r="E103" s="636"/>
      <c r="F103" s="31"/>
      <c r="G103" s="31"/>
      <c r="H103" s="31"/>
      <c r="I103" s="31"/>
      <c r="J103" s="84"/>
      <c r="K103" s="754"/>
      <c r="L103" s="31"/>
      <c r="M103" s="31"/>
    </row>
    <row r="104" spans="2:13" s="27" customFormat="1">
      <c r="C104" s="10">
        <v>13</v>
      </c>
      <c r="D104" s="635"/>
      <c r="E104" s="636"/>
      <c r="F104" s="31"/>
      <c r="G104" s="31"/>
      <c r="H104" s="31"/>
      <c r="I104" s="31"/>
      <c r="J104" s="84"/>
      <c r="K104" s="754"/>
      <c r="L104" s="31"/>
      <c r="M104" s="31"/>
    </row>
    <row r="105" spans="2:13" s="27" customFormat="1">
      <c r="C105" s="10">
        <v>14</v>
      </c>
      <c r="D105" s="635"/>
      <c r="E105" s="636"/>
      <c r="F105" s="31"/>
      <c r="G105" s="31"/>
      <c r="H105" s="31"/>
      <c r="I105" s="31"/>
      <c r="J105" s="84"/>
      <c r="K105" s="592"/>
      <c r="L105" s="31"/>
      <c r="M105" s="31"/>
    </row>
    <row r="106" spans="2:13" s="27" customFormat="1">
      <c r="C106" s="10">
        <v>15</v>
      </c>
      <c r="D106" s="635"/>
      <c r="E106" s="636"/>
      <c r="F106" s="31"/>
      <c r="G106" s="31"/>
      <c r="H106" s="31"/>
      <c r="I106" s="31"/>
      <c r="J106" s="84"/>
      <c r="K106" s="755"/>
      <c r="L106" s="31"/>
      <c r="M106" s="31"/>
    </row>
    <row r="107" spans="2:13" s="27" customFormat="1">
      <c r="C107" s="10">
        <v>16</v>
      </c>
      <c r="D107" s="635"/>
      <c r="E107" s="636"/>
      <c r="F107" s="31"/>
      <c r="G107" s="31"/>
      <c r="H107" s="31"/>
      <c r="I107" s="31"/>
      <c r="J107" s="84"/>
      <c r="K107" s="754"/>
      <c r="L107" s="31"/>
      <c r="M107" s="31"/>
    </row>
    <row r="108" spans="2:13" s="27" customFormat="1">
      <c r="C108" s="10">
        <v>17</v>
      </c>
      <c r="D108" s="635"/>
      <c r="E108" s="636"/>
      <c r="F108" s="31"/>
      <c r="G108" s="31"/>
      <c r="H108" s="31"/>
      <c r="I108" s="31"/>
      <c r="J108" s="84"/>
      <c r="K108" s="592"/>
      <c r="L108" s="31"/>
      <c r="M108" s="31"/>
    </row>
    <row r="109" spans="2:13" s="27" customFormat="1">
      <c r="B109" s="10"/>
      <c r="C109" s="10">
        <v>18</v>
      </c>
      <c r="D109" s="635"/>
      <c r="E109" s="636"/>
      <c r="F109" s="31"/>
      <c r="G109" s="31"/>
      <c r="H109" s="31"/>
      <c r="I109" s="31"/>
      <c r="J109" s="594"/>
      <c r="K109" s="592"/>
      <c r="L109" s="31"/>
      <c r="M109" s="31"/>
    </row>
    <row r="110" spans="2:13" s="27" customFormat="1">
      <c r="B110" s="28">
        <v>5</v>
      </c>
      <c r="C110" s="10">
        <v>1</v>
      </c>
      <c r="D110" s="55"/>
      <c r="E110" s="44"/>
      <c r="F110" s="31"/>
      <c r="G110" s="31"/>
      <c r="H110" s="31"/>
      <c r="I110" s="31"/>
      <c r="J110" s="84"/>
      <c r="K110" s="588"/>
      <c r="L110" s="31"/>
      <c r="M110" s="31"/>
    </row>
    <row r="111" spans="2:13" s="27" customFormat="1">
      <c r="B111" s="10"/>
      <c r="C111" s="10">
        <v>2</v>
      </c>
      <c r="D111" s="596"/>
      <c r="E111" s="10"/>
      <c r="F111" s="305"/>
      <c r="G111" s="305"/>
      <c r="H111" s="305"/>
      <c r="I111" s="305"/>
      <c r="J111" s="76"/>
      <c r="K111" s="588"/>
      <c r="L111" s="31"/>
      <c r="M111" s="31"/>
    </row>
    <row r="112" spans="2:13" s="27" customFormat="1">
      <c r="B112" s="10"/>
      <c r="C112" s="10">
        <v>3</v>
      </c>
      <c r="D112" s="596"/>
      <c r="E112" s="588"/>
      <c r="F112" s="31"/>
      <c r="G112" s="31"/>
      <c r="H112" s="31"/>
      <c r="I112" s="31"/>
      <c r="J112" s="76"/>
      <c r="K112" s="588"/>
      <c r="L112" s="31"/>
      <c r="M112" s="31"/>
    </row>
    <row r="113" spans="2:16">
      <c r="C113" s="10">
        <v>4</v>
      </c>
      <c r="E113" s="76"/>
      <c r="F113" s="31"/>
      <c r="G113" s="31"/>
      <c r="H113" s="31"/>
      <c r="I113" s="31"/>
      <c r="J113" s="84"/>
      <c r="K113" s="169"/>
      <c r="L113" s="305"/>
      <c r="M113" s="305"/>
      <c r="N113" s="306"/>
      <c r="O113" s="306"/>
      <c r="P113" s="306"/>
    </row>
    <row r="114" spans="2:16" s="27" customFormat="1">
      <c r="B114" s="10"/>
      <c r="C114" s="10">
        <v>5</v>
      </c>
      <c r="D114" s="635"/>
      <c r="E114" s="636"/>
      <c r="F114" s="31"/>
      <c r="G114" s="31"/>
      <c r="H114" s="31"/>
      <c r="I114" s="31"/>
      <c r="J114" s="84"/>
      <c r="K114" s="754"/>
      <c r="L114" s="31"/>
      <c r="M114" s="31"/>
    </row>
    <row r="115" spans="2:16" s="27" customFormat="1">
      <c r="B115" s="10"/>
      <c r="C115" s="10">
        <v>6</v>
      </c>
      <c r="D115" s="44"/>
      <c r="E115" s="636"/>
      <c r="F115" s="31"/>
      <c r="G115" s="31"/>
      <c r="H115" s="31"/>
      <c r="I115" s="31"/>
      <c r="J115" s="84"/>
      <c r="K115" s="754"/>
      <c r="L115" s="31"/>
      <c r="M115" s="31"/>
    </row>
    <row r="116" spans="2:16" s="27" customFormat="1">
      <c r="B116" s="10"/>
      <c r="C116" s="10">
        <v>7</v>
      </c>
      <c r="D116" s="44"/>
      <c r="E116" s="636"/>
      <c r="F116" s="31"/>
      <c r="G116" s="31"/>
      <c r="H116" s="31"/>
      <c r="I116" s="31"/>
      <c r="J116" s="84"/>
      <c r="K116" s="755"/>
      <c r="L116" s="31"/>
      <c r="M116" s="31"/>
    </row>
    <row r="117" spans="2:16" s="27" customFormat="1">
      <c r="B117" s="10"/>
      <c r="C117" s="10">
        <v>8</v>
      </c>
      <c r="D117" s="44"/>
      <c r="E117" s="636"/>
      <c r="F117" s="31"/>
      <c r="G117" s="31"/>
      <c r="H117" s="31"/>
      <c r="I117" s="31"/>
      <c r="J117" s="84"/>
      <c r="K117" s="754"/>
      <c r="L117" s="31"/>
      <c r="M117" s="31"/>
    </row>
    <row r="118" spans="2:16" s="27" customFormat="1">
      <c r="B118" s="10"/>
      <c r="C118" s="10">
        <v>9</v>
      </c>
      <c r="D118" s="635"/>
      <c r="E118" s="636"/>
      <c r="F118" s="31"/>
      <c r="G118" s="31"/>
      <c r="H118" s="31"/>
      <c r="I118" s="31"/>
      <c r="J118" s="84"/>
      <c r="K118" s="754"/>
      <c r="L118" s="31"/>
      <c r="M118" s="31"/>
    </row>
    <row r="119" spans="2:16" s="27" customFormat="1">
      <c r="B119" s="10"/>
      <c r="C119" s="10">
        <v>10</v>
      </c>
      <c r="D119" s="44"/>
      <c r="E119" s="636"/>
      <c r="F119" s="31"/>
      <c r="G119" s="31"/>
      <c r="H119" s="31"/>
      <c r="I119" s="31"/>
      <c r="J119" s="84"/>
      <c r="K119" s="754"/>
      <c r="L119" s="31"/>
      <c r="M119" s="31"/>
    </row>
    <row r="120" spans="2:16" s="27" customFormat="1">
      <c r="B120" s="10"/>
      <c r="C120" s="10">
        <v>11</v>
      </c>
      <c r="D120" s="44"/>
      <c r="E120" s="636"/>
      <c r="F120" s="31"/>
      <c r="G120" s="31"/>
      <c r="H120" s="31"/>
      <c r="I120" s="31"/>
      <c r="J120" s="84"/>
      <c r="K120" s="755"/>
      <c r="L120" s="31"/>
      <c r="M120" s="31"/>
    </row>
    <row r="121" spans="2:16" s="27" customFormat="1">
      <c r="B121" s="10"/>
      <c r="C121" s="10">
        <v>12</v>
      </c>
      <c r="D121" s="635"/>
      <c r="E121" s="636"/>
      <c r="F121" s="31"/>
      <c r="G121" s="31"/>
      <c r="H121" s="31"/>
      <c r="I121" s="31"/>
      <c r="J121" s="84"/>
      <c r="K121" s="754"/>
      <c r="L121" s="31"/>
      <c r="M121" s="31"/>
    </row>
    <row r="122" spans="2:16" s="27" customFormat="1">
      <c r="B122" s="10"/>
      <c r="C122" s="10">
        <v>13</v>
      </c>
      <c r="D122" s="635"/>
      <c r="E122" s="636"/>
      <c r="F122" s="31"/>
      <c r="G122" s="31"/>
      <c r="H122" s="31"/>
      <c r="I122" s="31"/>
      <c r="J122" s="84"/>
      <c r="K122" s="754"/>
      <c r="L122" s="31"/>
      <c r="M122" s="31"/>
    </row>
    <row r="123" spans="2:16" s="27" customFormat="1">
      <c r="B123" s="10"/>
      <c r="C123" s="10">
        <v>14</v>
      </c>
      <c r="D123" s="635"/>
      <c r="E123" s="636"/>
      <c r="F123" s="31"/>
      <c r="G123" s="31"/>
      <c r="H123" s="31"/>
      <c r="I123" s="31"/>
      <c r="J123" s="84"/>
      <c r="K123" s="592"/>
      <c r="L123" s="31"/>
      <c r="M123" s="31"/>
    </row>
    <row r="124" spans="2:16" s="27" customFormat="1">
      <c r="B124" s="10"/>
      <c r="C124" s="10">
        <v>15</v>
      </c>
      <c r="D124" s="635"/>
      <c r="E124" s="636"/>
      <c r="F124" s="31"/>
      <c r="G124" s="31"/>
      <c r="H124" s="31"/>
      <c r="I124" s="31"/>
      <c r="J124" s="84"/>
      <c r="K124" s="755"/>
      <c r="L124" s="31"/>
      <c r="M124" s="31"/>
    </row>
    <row r="125" spans="2:16" s="27" customFormat="1">
      <c r="B125" s="10"/>
      <c r="C125" s="10">
        <v>16</v>
      </c>
      <c r="D125" s="635"/>
      <c r="E125" s="636"/>
      <c r="F125" s="31"/>
      <c r="G125" s="31"/>
      <c r="H125" s="31"/>
      <c r="I125" s="31"/>
      <c r="J125" s="84"/>
      <c r="K125" s="754"/>
      <c r="L125" s="31"/>
      <c r="M125" s="31"/>
    </row>
    <row r="126" spans="2:16" s="27" customFormat="1">
      <c r="B126" s="10"/>
      <c r="C126" s="10">
        <v>17</v>
      </c>
      <c r="D126" s="635"/>
      <c r="E126" s="636"/>
      <c r="F126" s="31"/>
      <c r="G126" s="31"/>
      <c r="H126" s="31"/>
      <c r="I126" s="31"/>
      <c r="J126" s="84"/>
      <c r="K126" s="592"/>
      <c r="L126" s="31"/>
      <c r="M126" s="31"/>
    </row>
    <row r="127" spans="2:16" s="27" customFormat="1">
      <c r="B127" s="10"/>
      <c r="C127" s="10">
        <v>18</v>
      </c>
      <c r="D127" s="635"/>
      <c r="E127" s="636"/>
      <c r="F127" s="31"/>
      <c r="G127" s="31"/>
      <c r="H127" s="31"/>
      <c r="I127" s="31"/>
      <c r="J127" s="594"/>
      <c r="K127" s="592"/>
      <c r="L127" s="31"/>
      <c r="M127" s="31"/>
    </row>
    <row r="128" spans="2:16" s="27" customFormat="1">
      <c r="B128" s="28">
        <v>6</v>
      </c>
      <c r="C128" s="10">
        <v>1</v>
      </c>
      <c r="D128" s="55"/>
      <c r="E128" s="44"/>
      <c r="F128" s="31"/>
      <c r="G128" s="31"/>
      <c r="H128" s="31"/>
      <c r="I128" s="31"/>
      <c r="J128" s="84"/>
      <c r="K128" s="588"/>
      <c r="L128" s="31"/>
      <c r="M128" s="31"/>
    </row>
    <row r="129" spans="2:16" s="27" customFormat="1">
      <c r="B129" s="10"/>
      <c r="C129" s="10">
        <v>2</v>
      </c>
      <c r="D129" s="596"/>
      <c r="E129" s="10"/>
      <c r="F129" s="305"/>
      <c r="G129" s="305"/>
      <c r="H129" s="305"/>
      <c r="I129" s="305"/>
      <c r="J129" s="76"/>
      <c r="K129" s="588"/>
      <c r="L129" s="31"/>
      <c r="M129" s="31"/>
    </row>
    <row r="130" spans="2:16" s="27" customFormat="1">
      <c r="B130" s="10"/>
      <c r="C130" s="10">
        <v>3</v>
      </c>
      <c r="D130" s="596"/>
      <c r="E130" s="588"/>
      <c r="F130" s="31"/>
      <c r="G130" s="31"/>
      <c r="H130" s="31"/>
      <c r="I130" s="31"/>
      <c r="J130" s="76"/>
      <c r="K130" s="588"/>
      <c r="L130" s="31"/>
      <c r="M130" s="31"/>
    </row>
    <row r="131" spans="2:16">
      <c r="C131" s="10">
        <v>4</v>
      </c>
      <c r="E131" s="76"/>
      <c r="F131" s="31"/>
      <c r="G131" s="31"/>
      <c r="H131" s="31"/>
      <c r="I131" s="31"/>
      <c r="J131" s="84"/>
      <c r="K131" s="169"/>
      <c r="L131" s="305"/>
      <c r="M131" s="305"/>
      <c r="N131" s="306"/>
      <c r="O131" s="306"/>
      <c r="P131" s="306"/>
    </row>
    <row r="132" spans="2:16" s="27" customFormat="1">
      <c r="B132" s="10"/>
      <c r="C132" s="10">
        <v>5</v>
      </c>
      <c r="D132" s="635"/>
      <c r="E132" s="636"/>
      <c r="F132" s="31"/>
      <c r="G132" s="31"/>
      <c r="H132" s="31"/>
      <c r="I132" s="31"/>
      <c r="J132" s="84"/>
      <c r="K132" s="754"/>
      <c r="L132" s="31"/>
      <c r="M132" s="31"/>
    </row>
    <row r="133" spans="2:16" s="27" customFormat="1">
      <c r="B133" s="10"/>
      <c r="C133" s="10">
        <v>6</v>
      </c>
      <c r="D133" s="44"/>
      <c r="E133" s="636"/>
      <c r="F133" s="31"/>
      <c r="G133" s="31"/>
      <c r="H133" s="31"/>
      <c r="I133" s="31"/>
      <c r="J133" s="84"/>
      <c r="K133" s="754"/>
      <c r="L133" s="31"/>
      <c r="M133" s="31"/>
    </row>
    <row r="134" spans="2:16" s="27" customFormat="1">
      <c r="B134" s="10"/>
      <c r="C134" s="10">
        <v>7</v>
      </c>
      <c r="D134" s="44"/>
      <c r="E134" s="636"/>
      <c r="F134" s="31"/>
      <c r="G134" s="31"/>
      <c r="H134" s="31"/>
      <c r="I134" s="31"/>
      <c r="J134" s="84"/>
      <c r="K134" s="755"/>
      <c r="L134" s="31"/>
      <c r="M134" s="31"/>
    </row>
    <row r="135" spans="2:16" s="27" customFormat="1">
      <c r="B135" s="10"/>
      <c r="C135" s="10">
        <v>8</v>
      </c>
      <c r="D135" s="44"/>
      <c r="E135" s="636"/>
      <c r="F135" s="31"/>
      <c r="G135" s="31"/>
      <c r="H135" s="31"/>
      <c r="I135" s="31"/>
      <c r="J135" s="84"/>
      <c r="K135" s="754"/>
      <c r="L135" s="31"/>
      <c r="M135" s="31"/>
    </row>
    <row r="136" spans="2:16" s="27" customFormat="1">
      <c r="B136" s="10"/>
      <c r="C136" s="10">
        <v>9</v>
      </c>
      <c r="D136" s="635"/>
      <c r="E136" s="636"/>
      <c r="F136" s="31"/>
      <c r="G136" s="31"/>
      <c r="H136" s="31"/>
      <c r="I136" s="31"/>
      <c r="J136" s="84"/>
      <c r="K136" s="754"/>
      <c r="L136" s="31"/>
      <c r="M136" s="31"/>
    </row>
    <row r="137" spans="2:16" s="27" customFormat="1">
      <c r="B137" s="10"/>
      <c r="C137" s="10">
        <v>10</v>
      </c>
      <c r="D137" s="44"/>
      <c r="E137" s="636"/>
      <c r="F137" s="31"/>
      <c r="G137" s="31"/>
      <c r="H137" s="31"/>
      <c r="I137" s="31"/>
      <c r="J137" s="84"/>
      <c r="K137" s="754"/>
      <c r="L137" s="31"/>
      <c r="M137" s="31"/>
    </row>
    <row r="138" spans="2:16" s="27" customFormat="1">
      <c r="B138" s="10"/>
      <c r="C138" s="10">
        <v>11</v>
      </c>
      <c r="D138" s="44"/>
      <c r="E138" s="636"/>
      <c r="F138" s="31"/>
      <c r="G138" s="31"/>
      <c r="H138" s="31"/>
      <c r="I138" s="31"/>
      <c r="J138" s="84"/>
      <c r="K138" s="755"/>
      <c r="L138" s="31"/>
      <c r="M138" s="31"/>
    </row>
    <row r="139" spans="2:16" s="27" customFormat="1">
      <c r="B139" s="10"/>
      <c r="C139" s="10">
        <v>12</v>
      </c>
      <c r="D139" s="635"/>
      <c r="E139" s="636"/>
      <c r="F139" s="31"/>
      <c r="G139" s="31"/>
      <c r="H139" s="31"/>
      <c r="I139" s="31"/>
      <c r="J139" s="84"/>
      <c r="K139" s="754"/>
      <c r="L139" s="31"/>
      <c r="M139" s="31"/>
    </row>
    <row r="140" spans="2:16" s="27" customFormat="1">
      <c r="B140" s="10"/>
      <c r="C140" s="10">
        <v>13</v>
      </c>
      <c r="D140" s="635"/>
      <c r="E140" s="636"/>
      <c r="F140" s="31"/>
      <c r="G140" s="31"/>
      <c r="H140" s="31"/>
      <c r="I140" s="31"/>
      <c r="J140" s="84"/>
      <c r="K140" s="754"/>
      <c r="L140" s="31"/>
      <c r="M140" s="31"/>
    </row>
    <row r="141" spans="2:16" s="27" customFormat="1">
      <c r="B141" s="10"/>
      <c r="C141" s="10">
        <v>14</v>
      </c>
      <c r="D141" s="635"/>
      <c r="E141" s="636"/>
      <c r="F141" s="31"/>
      <c r="G141" s="31"/>
      <c r="H141" s="31"/>
      <c r="I141" s="31"/>
      <c r="J141" s="84"/>
      <c r="K141" s="592"/>
      <c r="L141" s="31"/>
      <c r="M141" s="31"/>
    </row>
    <row r="142" spans="2:16" s="27" customFormat="1">
      <c r="B142" s="10"/>
      <c r="C142" s="10">
        <v>15</v>
      </c>
      <c r="D142" s="635"/>
      <c r="E142" s="636"/>
      <c r="F142" s="31"/>
      <c r="G142" s="31"/>
      <c r="H142" s="31"/>
      <c r="I142" s="31"/>
      <c r="J142" s="84"/>
      <c r="K142" s="755"/>
      <c r="L142" s="31"/>
      <c r="M142" s="31"/>
    </row>
    <row r="143" spans="2:16" s="27" customFormat="1">
      <c r="B143" s="10"/>
      <c r="C143" s="10">
        <v>16</v>
      </c>
      <c r="D143" s="635"/>
      <c r="E143" s="636"/>
      <c r="F143" s="31"/>
      <c r="G143" s="31"/>
      <c r="H143" s="31"/>
      <c r="I143" s="31"/>
      <c r="J143" s="84"/>
      <c r="K143" s="754"/>
      <c r="L143" s="31"/>
      <c r="M143" s="31"/>
    </row>
    <row r="144" spans="2:16" s="27" customFormat="1">
      <c r="B144" s="10"/>
      <c r="C144" s="10">
        <v>17</v>
      </c>
      <c r="D144" s="635"/>
      <c r="E144" s="636"/>
      <c r="F144" s="31"/>
      <c r="G144" s="31"/>
      <c r="H144" s="31"/>
      <c r="I144" s="31"/>
      <c r="J144" s="84"/>
      <c r="K144" s="592"/>
      <c r="L144" s="31"/>
      <c r="M144" s="31"/>
    </row>
    <row r="145" spans="2:16" s="27" customFormat="1">
      <c r="B145" s="10"/>
      <c r="C145" s="10">
        <v>18</v>
      </c>
      <c r="D145" s="635"/>
      <c r="E145" s="636"/>
      <c r="F145" s="31"/>
      <c r="G145" s="31"/>
      <c r="H145" s="31"/>
      <c r="I145" s="31"/>
      <c r="J145" s="594"/>
      <c r="K145" s="592"/>
      <c r="L145" s="31"/>
      <c r="M145" s="31"/>
    </row>
    <row r="146" spans="2:16" s="27" customFormat="1">
      <c r="B146" s="28">
        <v>7</v>
      </c>
      <c r="C146" s="10">
        <v>1</v>
      </c>
      <c r="D146" s="55"/>
      <c r="E146" s="44"/>
      <c r="F146" s="31"/>
      <c r="G146" s="31"/>
      <c r="H146" s="31"/>
      <c r="I146" s="31"/>
      <c r="J146" s="84"/>
      <c r="K146" s="588"/>
      <c r="L146" s="31"/>
      <c r="M146" s="31"/>
    </row>
    <row r="147" spans="2:16" s="27" customFormat="1">
      <c r="B147" s="10"/>
      <c r="C147" s="10">
        <v>2</v>
      </c>
      <c r="D147" s="596"/>
      <c r="E147" s="10"/>
      <c r="F147" s="305"/>
      <c r="G147" s="305"/>
      <c r="H147" s="305"/>
      <c r="I147" s="305"/>
      <c r="J147" s="76"/>
      <c r="K147" s="588"/>
      <c r="L147" s="31"/>
      <c r="M147" s="31"/>
    </row>
    <row r="148" spans="2:16" s="27" customFormat="1">
      <c r="B148" s="10"/>
      <c r="C148" s="10">
        <v>3</v>
      </c>
      <c r="D148" s="596"/>
      <c r="E148" s="588"/>
      <c r="F148" s="31"/>
      <c r="G148" s="31"/>
      <c r="H148" s="31"/>
      <c r="I148" s="31"/>
      <c r="J148" s="76"/>
      <c r="K148" s="588"/>
      <c r="L148" s="31"/>
      <c r="M148" s="31"/>
    </row>
    <row r="149" spans="2:16">
      <c r="C149" s="10">
        <v>4</v>
      </c>
      <c r="E149" s="76"/>
      <c r="F149" s="31"/>
      <c r="G149" s="31"/>
      <c r="H149" s="31"/>
      <c r="I149" s="31"/>
      <c r="J149" s="84"/>
      <c r="K149" s="169"/>
      <c r="L149" s="305"/>
      <c r="M149" s="305"/>
      <c r="N149" s="306"/>
      <c r="O149" s="306"/>
      <c r="P149" s="306"/>
    </row>
    <row r="150" spans="2:16" s="27" customFormat="1">
      <c r="B150" s="10"/>
      <c r="C150" s="10">
        <v>5</v>
      </c>
      <c r="D150" s="635"/>
      <c r="E150" s="636"/>
      <c r="F150" s="31"/>
      <c r="G150" s="31"/>
      <c r="H150" s="31"/>
      <c r="I150" s="31"/>
      <c r="J150" s="84"/>
      <c r="K150" s="754"/>
      <c r="L150" s="31"/>
      <c r="M150" s="31"/>
    </row>
    <row r="151" spans="2:16" s="27" customFormat="1">
      <c r="B151" s="10"/>
      <c r="C151" s="10">
        <v>6</v>
      </c>
      <c r="D151" s="44"/>
      <c r="E151" s="636"/>
      <c r="F151" s="31"/>
      <c r="G151" s="31"/>
      <c r="H151" s="31"/>
      <c r="I151" s="31"/>
      <c r="J151" s="84"/>
      <c r="K151" s="754"/>
      <c r="L151" s="31"/>
      <c r="M151" s="31"/>
    </row>
    <row r="152" spans="2:16" s="27" customFormat="1">
      <c r="B152" s="10"/>
      <c r="C152" s="10">
        <v>7</v>
      </c>
      <c r="D152" s="44"/>
      <c r="E152" s="636"/>
      <c r="F152" s="31"/>
      <c r="G152" s="31"/>
      <c r="H152" s="31"/>
      <c r="I152" s="31"/>
      <c r="J152" s="84"/>
      <c r="K152" s="755"/>
      <c r="L152" s="31"/>
      <c r="M152" s="31"/>
    </row>
    <row r="153" spans="2:16" s="27" customFormat="1">
      <c r="B153" s="10"/>
      <c r="C153" s="10">
        <v>8</v>
      </c>
      <c r="D153" s="44"/>
      <c r="E153" s="636"/>
      <c r="F153" s="31"/>
      <c r="G153" s="31"/>
      <c r="H153" s="31"/>
      <c r="I153" s="31"/>
      <c r="J153" s="84"/>
      <c r="K153" s="754"/>
      <c r="L153" s="31"/>
      <c r="M153" s="31"/>
    </row>
    <row r="154" spans="2:16" s="27" customFormat="1">
      <c r="B154" s="10"/>
      <c r="C154" s="10">
        <v>9</v>
      </c>
      <c r="D154" s="635"/>
      <c r="E154" s="636"/>
      <c r="F154" s="31"/>
      <c r="G154" s="31"/>
      <c r="H154" s="31"/>
      <c r="I154" s="31"/>
      <c r="J154" s="84"/>
      <c r="K154" s="754"/>
      <c r="L154" s="31"/>
      <c r="M154" s="31"/>
    </row>
    <row r="155" spans="2:16" s="27" customFormat="1">
      <c r="B155" s="10"/>
      <c r="C155" s="10">
        <v>10</v>
      </c>
      <c r="D155" s="44"/>
      <c r="E155" s="636"/>
      <c r="F155" s="31"/>
      <c r="G155" s="31"/>
      <c r="H155" s="31"/>
      <c r="I155" s="31"/>
      <c r="J155" s="84"/>
      <c r="K155" s="754"/>
      <c r="L155" s="31"/>
      <c r="M155" s="31"/>
    </row>
    <row r="156" spans="2:16" s="27" customFormat="1">
      <c r="B156" s="10"/>
      <c r="C156" s="10">
        <v>11</v>
      </c>
      <c r="D156" s="44"/>
      <c r="E156" s="636"/>
      <c r="F156" s="31"/>
      <c r="G156" s="31"/>
      <c r="H156" s="31"/>
      <c r="I156" s="31"/>
      <c r="J156" s="84"/>
      <c r="K156" s="755"/>
      <c r="L156" s="31"/>
      <c r="M156" s="31"/>
    </row>
    <row r="157" spans="2:16" s="27" customFormat="1">
      <c r="B157" s="10"/>
      <c r="C157" s="10">
        <v>12</v>
      </c>
      <c r="D157" s="635"/>
      <c r="E157" s="636"/>
      <c r="F157" s="31"/>
      <c r="G157" s="31"/>
      <c r="H157" s="31"/>
      <c r="I157" s="31"/>
      <c r="J157" s="84"/>
      <c r="K157" s="754"/>
      <c r="L157" s="31"/>
      <c r="M157" s="31"/>
    </row>
    <row r="158" spans="2:16" s="27" customFormat="1">
      <c r="B158" s="10"/>
      <c r="C158" s="10">
        <v>13</v>
      </c>
      <c r="D158" s="635"/>
      <c r="E158" s="636"/>
      <c r="F158" s="31"/>
      <c r="G158" s="31"/>
      <c r="H158" s="31"/>
      <c r="I158" s="31"/>
      <c r="J158" s="84"/>
      <c r="K158" s="754"/>
      <c r="L158" s="31"/>
      <c r="M158" s="31"/>
    </row>
    <row r="159" spans="2:16" s="27" customFormat="1">
      <c r="B159" s="10"/>
      <c r="C159" s="10">
        <v>14</v>
      </c>
      <c r="D159" s="635"/>
      <c r="E159" s="636"/>
      <c r="F159" s="31"/>
      <c r="G159" s="31"/>
      <c r="H159" s="31"/>
      <c r="I159" s="31"/>
      <c r="J159" s="84"/>
      <c r="K159" s="592"/>
      <c r="L159" s="31"/>
      <c r="M159" s="31"/>
    </row>
    <row r="160" spans="2:16" s="27" customFormat="1">
      <c r="B160" s="10"/>
      <c r="C160" s="10">
        <v>15</v>
      </c>
      <c r="D160" s="635"/>
      <c r="E160" s="636"/>
      <c r="F160" s="31"/>
      <c r="G160" s="31"/>
      <c r="H160" s="31"/>
      <c r="I160" s="31"/>
      <c r="J160" s="84"/>
      <c r="K160" s="755"/>
      <c r="L160" s="31"/>
      <c r="M160" s="31"/>
    </row>
    <row r="161" spans="2:16" s="27" customFormat="1">
      <c r="B161" s="10"/>
      <c r="C161" s="10">
        <v>16</v>
      </c>
      <c r="D161" s="635"/>
      <c r="E161" s="636"/>
      <c r="F161" s="31"/>
      <c r="G161" s="31"/>
      <c r="H161" s="31"/>
      <c r="I161" s="31"/>
      <c r="J161" s="84"/>
      <c r="K161" s="754"/>
      <c r="L161" s="31"/>
      <c r="M161" s="31"/>
    </row>
    <row r="162" spans="2:16" s="27" customFormat="1">
      <c r="B162" s="10"/>
      <c r="C162" s="10">
        <v>17</v>
      </c>
      <c r="D162" s="635"/>
      <c r="E162" s="636"/>
      <c r="F162" s="31"/>
      <c r="G162" s="31"/>
      <c r="H162" s="31"/>
      <c r="I162" s="31"/>
      <c r="J162" s="84"/>
      <c r="K162" s="592"/>
      <c r="L162" s="31"/>
      <c r="M162" s="31"/>
    </row>
    <row r="163" spans="2:16" s="27" customFormat="1">
      <c r="B163" s="10"/>
      <c r="C163" s="10">
        <v>18</v>
      </c>
      <c r="D163" s="635"/>
      <c r="E163" s="636"/>
      <c r="F163" s="31"/>
      <c r="G163" s="31"/>
      <c r="H163" s="31"/>
      <c r="I163" s="31"/>
      <c r="J163" s="594"/>
      <c r="K163" s="592"/>
      <c r="L163" s="31"/>
      <c r="M163" s="31"/>
    </row>
    <row r="164" spans="2:16" s="27" customFormat="1">
      <c r="B164" s="28">
        <v>8</v>
      </c>
      <c r="C164" s="10">
        <v>1</v>
      </c>
      <c r="D164" s="55"/>
      <c r="E164" s="44"/>
      <c r="F164" s="31"/>
      <c r="G164" s="31"/>
      <c r="H164" s="31"/>
      <c r="I164" s="31"/>
      <c r="J164" s="84"/>
      <c r="K164" s="588"/>
      <c r="L164" s="31"/>
      <c r="M164" s="31"/>
    </row>
    <row r="165" spans="2:16" s="27" customFormat="1">
      <c r="B165" s="10"/>
      <c r="C165" s="10">
        <v>2</v>
      </c>
      <c r="D165" s="596"/>
      <c r="E165" s="10"/>
      <c r="F165" s="305"/>
      <c r="G165" s="305"/>
      <c r="H165" s="305"/>
      <c r="I165" s="305"/>
      <c r="J165" s="76"/>
      <c r="K165" s="588"/>
      <c r="L165" s="31"/>
      <c r="M165" s="31"/>
    </row>
    <row r="166" spans="2:16" s="27" customFormat="1">
      <c r="B166" s="10"/>
      <c r="C166" s="10">
        <v>3</v>
      </c>
      <c r="D166" s="596"/>
      <c r="E166" s="588"/>
      <c r="F166" s="31"/>
      <c r="G166" s="31"/>
      <c r="H166" s="31"/>
      <c r="I166" s="31"/>
      <c r="J166" s="76"/>
      <c r="K166" s="588"/>
      <c r="L166" s="31"/>
      <c r="M166" s="31"/>
    </row>
    <row r="167" spans="2:16">
      <c r="C167" s="10">
        <v>4</v>
      </c>
      <c r="E167" s="76"/>
      <c r="F167" s="31"/>
      <c r="G167" s="31"/>
      <c r="H167" s="31"/>
      <c r="I167" s="31"/>
      <c r="J167" s="84"/>
      <c r="K167" s="169"/>
      <c r="L167" s="305"/>
      <c r="M167" s="305"/>
      <c r="N167" s="306"/>
      <c r="O167" s="306"/>
      <c r="P167" s="306"/>
    </row>
    <row r="168" spans="2:16" s="27" customFormat="1">
      <c r="B168" s="10"/>
      <c r="C168" s="10">
        <v>5</v>
      </c>
      <c r="D168" s="635"/>
      <c r="E168" s="636"/>
      <c r="F168" s="31"/>
      <c r="G168" s="31"/>
      <c r="H168" s="31"/>
      <c r="I168" s="31"/>
      <c r="J168" s="84"/>
      <c r="K168" s="754"/>
      <c r="L168" s="31"/>
      <c r="M168" s="31"/>
    </row>
    <row r="169" spans="2:16" s="27" customFormat="1">
      <c r="B169" s="10"/>
      <c r="C169" s="10">
        <v>6</v>
      </c>
      <c r="D169" s="44"/>
      <c r="E169" s="636"/>
      <c r="F169" s="31"/>
      <c r="G169" s="31"/>
      <c r="H169" s="31"/>
      <c r="I169" s="31"/>
      <c r="J169" s="84"/>
      <c r="K169" s="754"/>
      <c r="L169" s="31"/>
      <c r="M169" s="31"/>
    </row>
    <row r="170" spans="2:16" s="27" customFormat="1">
      <c r="B170" s="10"/>
      <c r="C170" s="10">
        <v>7</v>
      </c>
      <c r="D170" s="44"/>
      <c r="E170" s="636"/>
      <c r="F170" s="31"/>
      <c r="G170" s="31"/>
      <c r="H170" s="31"/>
      <c r="I170" s="31"/>
      <c r="J170" s="84"/>
      <c r="K170" s="755"/>
      <c r="L170" s="31"/>
      <c r="M170" s="31"/>
    </row>
    <row r="171" spans="2:16" s="27" customFormat="1">
      <c r="B171" s="10"/>
      <c r="C171" s="10">
        <v>8</v>
      </c>
      <c r="D171" s="44"/>
      <c r="E171" s="636"/>
      <c r="F171" s="31"/>
      <c r="G171" s="31"/>
      <c r="H171" s="31"/>
      <c r="I171" s="31"/>
      <c r="J171" s="84"/>
      <c r="K171" s="754"/>
      <c r="L171" s="31"/>
      <c r="M171" s="31"/>
    </row>
    <row r="172" spans="2:16" s="27" customFormat="1">
      <c r="B172" s="10"/>
      <c r="C172" s="10">
        <v>9</v>
      </c>
      <c r="D172" s="635"/>
      <c r="E172" s="636"/>
      <c r="F172" s="31"/>
      <c r="G172" s="31"/>
      <c r="H172" s="31"/>
      <c r="I172" s="31"/>
      <c r="J172" s="84"/>
      <c r="K172" s="754"/>
      <c r="L172" s="31"/>
      <c r="M172" s="31"/>
    </row>
    <row r="173" spans="2:16" s="27" customFormat="1">
      <c r="B173" s="10"/>
      <c r="C173" s="10">
        <v>10</v>
      </c>
      <c r="D173" s="44"/>
      <c r="E173" s="636"/>
      <c r="F173" s="31"/>
      <c r="G173" s="31"/>
      <c r="H173" s="31"/>
      <c r="I173" s="31"/>
      <c r="J173" s="84"/>
      <c r="K173" s="754"/>
      <c r="L173" s="31"/>
      <c r="M173" s="31"/>
    </row>
    <row r="174" spans="2:16" s="27" customFormat="1">
      <c r="B174" s="10"/>
      <c r="C174" s="10">
        <v>11</v>
      </c>
      <c r="D174" s="44"/>
      <c r="E174" s="636"/>
      <c r="F174" s="31"/>
      <c r="G174" s="31"/>
      <c r="H174" s="31"/>
      <c r="I174" s="31"/>
      <c r="J174" s="84"/>
      <c r="K174" s="755"/>
      <c r="L174" s="31"/>
      <c r="M174" s="31"/>
    </row>
    <row r="175" spans="2:16" s="27" customFormat="1">
      <c r="B175" s="10"/>
      <c r="C175" s="10">
        <v>12</v>
      </c>
      <c r="D175" s="635"/>
      <c r="E175" s="636"/>
      <c r="F175" s="31"/>
      <c r="G175" s="31"/>
      <c r="H175" s="31"/>
      <c r="I175" s="31"/>
      <c r="J175" s="84"/>
      <c r="K175" s="754"/>
      <c r="L175" s="31"/>
      <c r="M175" s="31"/>
    </row>
    <row r="176" spans="2:16" s="27" customFormat="1">
      <c r="B176" s="10"/>
      <c r="C176" s="10">
        <v>13</v>
      </c>
      <c r="D176" s="635"/>
      <c r="E176" s="636"/>
      <c r="F176" s="31"/>
      <c r="G176" s="31"/>
      <c r="H176" s="31"/>
      <c r="I176" s="31"/>
      <c r="J176" s="84"/>
      <c r="K176" s="754"/>
      <c r="L176" s="31"/>
      <c r="M176" s="31"/>
    </row>
    <row r="177" spans="2:16" s="27" customFormat="1">
      <c r="B177" s="10"/>
      <c r="C177" s="10">
        <v>14</v>
      </c>
      <c r="D177" s="635"/>
      <c r="E177" s="636"/>
      <c r="F177" s="31"/>
      <c r="G177" s="31"/>
      <c r="H177" s="31"/>
      <c r="I177" s="31"/>
      <c r="J177" s="84"/>
      <c r="K177" s="592"/>
      <c r="L177" s="31"/>
      <c r="M177" s="31"/>
    </row>
    <row r="178" spans="2:16" s="27" customFormat="1">
      <c r="B178" s="10"/>
      <c r="C178" s="10">
        <v>15</v>
      </c>
      <c r="D178" s="635"/>
      <c r="E178" s="636"/>
      <c r="F178" s="31"/>
      <c r="G178" s="31"/>
      <c r="H178" s="31"/>
      <c r="I178" s="31"/>
      <c r="J178" s="84"/>
      <c r="K178" s="755"/>
      <c r="L178" s="31"/>
      <c r="M178" s="31"/>
    </row>
    <row r="179" spans="2:16" s="27" customFormat="1">
      <c r="B179" s="10"/>
      <c r="C179" s="10">
        <v>16</v>
      </c>
      <c r="D179" s="635"/>
      <c r="E179" s="636"/>
      <c r="F179" s="31"/>
      <c r="G179" s="31"/>
      <c r="H179" s="31"/>
      <c r="I179" s="31"/>
      <c r="J179" s="84"/>
      <c r="K179" s="754"/>
      <c r="L179" s="31"/>
      <c r="M179" s="31"/>
    </row>
    <row r="180" spans="2:16" s="27" customFormat="1">
      <c r="B180" s="10"/>
      <c r="C180" s="10">
        <v>17</v>
      </c>
      <c r="D180" s="635"/>
      <c r="E180" s="636"/>
      <c r="F180" s="31"/>
      <c r="G180" s="31"/>
      <c r="H180" s="31"/>
      <c r="I180" s="31"/>
      <c r="J180" s="84"/>
      <c r="K180" s="592"/>
      <c r="L180" s="31"/>
      <c r="M180" s="31"/>
    </row>
    <row r="181" spans="2:16" s="27" customFormat="1">
      <c r="B181" s="10"/>
      <c r="C181" s="10">
        <v>18</v>
      </c>
      <c r="D181" s="635"/>
      <c r="E181" s="636"/>
      <c r="F181" s="31"/>
      <c r="G181" s="31"/>
      <c r="H181" s="31"/>
      <c r="I181" s="31"/>
      <c r="J181" s="594"/>
      <c r="K181" s="592"/>
      <c r="L181" s="31"/>
      <c r="M181" s="31"/>
    </row>
    <row r="182" spans="2:16" s="27" customFormat="1">
      <c r="B182" s="28">
        <v>9</v>
      </c>
      <c r="C182" s="10">
        <v>1</v>
      </c>
      <c r="D182" s="55"/>
      <c r="E182" s="44"/>
      <c r="F182" s="31"/>
      <c r="G182" s="31"/>
      <c r="H182" s="31"/>
      <c r="I182" s="31"/>
      <c r="J182" s="84"/>
      <c r="K182" s="588"/>
      <c r="L182" s="31"/>
      <c r="M182" s="31"/>
    </row>
    <row r="183" spans="2:16" s="27" customFormat="1">
      <c r="B183" s="10"/>
      <c r="C183" s="10">
        <v>2</v>
      </c>
      <c r="D183" s="596"/>
      <c r="E183" s="10"/>
      <c r="F183" s="305"/>
      <c r="G183" s="305"/>
      <c r="H183" s="305"/>
      <c r="I183" s="305"/>
      <c r="J183" s="76"/>
      <c r="K183" s="588"/>
      <c r="L183" s="31"/>
      <c r="M183" s="31"/>
    </row>
    <row r="184" spans="2:16" s="27" customFormat="1">
      <c r="B184" s="10"/>
      <c r="C184" s="10">
        <v>3</v>
      </c>
      <c r="D184" s="596"/>
      <c r="E184" s="588"/>
      <c r="F184" s="31"/>
      <c r="G184" s="31"/>
      <c r="H184" s="31"/>
      <c r="I184" s="31"/>
      <c r="J184" s="76"/>
      <c r="K184" s="588"/>
      <c r="L184" s="31"/>
      <c r="M184" s="31"/>
    </row>
    <row r="185" spans="2:16">
      <c r="C185" s="10">
        <v>4</v>
      </c>
      <c r="E185" s="76"/>
      <c r="F185" s="31"/>
      <c r="G185" s="31"/>
      <c r="H185" s="31"/>
      <c r="I185" s="31"/>
      <c r="J185" s="84"/>
      <c r="K185" s="169"/>
      <c r="L185" s="305"/>
      <c r="M185" s="305"/>
      <c r="N185" s="306"/>
      <c r="O185" s="306"/>
      <c r="P185" s="306"/>
    </row>
    <row r="186" spans="2:16" s="27" customFormat="1">
      <c r="B186" s="10"/>
      <c r="C186" s="10">
        <v>5</v>
      </c>
      <c r="D186" s="635"/>
      <c r="E186" s="636"/>
      <c r="F186" s="31"/>
      <c r="G186" s="31"/>
      <c r="H186" s="31"/>
      <c r="I186" s="31"/>
      <c r="J186" s="84"/>
      <c r="K186" s="754"/>
      <c r="L186" s="31"/>
      <c r="M186" s="31"/>
    </row>
    <row r="187" spans="2:16" s="27" customFormat="1">
      <c r="B187" s="10"/>
      <c r="C187" s="10">
        <v>6</v>
      </c>
      <c r="D187" s="44"/>
      <c r="E187" s="636"/>
      <c r="F187" s="31"/>
      <c r="G187" s="31"/>
      <c r="H187" s="31"/>
      <c r="I187" s="31"/>
      <c r="J187" s="84"/>
      <c r="K187" s="754"/>
      <c r="L187" s="31"/>
      <c r="M187" s="31"/>
    </row>
    <row r="188" spans="2:16" s="27" customFormat="1">
      <c r="B188" s="10"/>
      <c r="C188" s="10">
        <v>7</v>
      </c>
      <c r="D188" s="44"/>
      <c r="E188" s="636"/>
      <c r="F188" s="31"/>
      <c r="G188" s="31"/>
      <c r="H188" s="31"/>
      <c r="I188" s="31"/>
      <c r="J188" s="84"/>
      <c r="K188" s="755"/>
      <c r="L188" s="31"/>
      <c r="M188" s="31"/>
    </row>
    <row r="189" spans="2:16" s="27" customFormat="1">
      <c r="B189" s="10"/>
      <c r="C189" s="10">
        <v>8</v>
      </c>
      <c r="D189" s="44"/>
      <c r="E189" s="636"/>
      <c r="F189" s="31"/>
      <c r="G189" s="31"/>
      <c r="H189" s="31"/>
      <c r="I189" s="31"/>
      <c r="J189" s="84"/>
      <c r="K189" s="754"/>
      <c r="L189" s="31"/>
      <c r="M189" s="31"/>
    </row>
    <row r="190" spans="2:16" s="27" customFormat="1">
      <c r="B190" s="10"/>
      <c r="C190" s="10">
        <v>9</v>
      </c>
      <c r="D190" s="635"/>
      <c r="E190" s="636"/>
      <c r="F190" s="31"/>
      <c r="G190" s="31"/>
      <c r="H190" s="31"/>
      <c r="I190" s="31"/>
      <c r="J190" s="84"/>
      <c r="K190" s="754"/>
      <c r="L190" s="31"/>
      <c r="M190" s="31"/>
    </row>
    <row r="191" spans="2:16" s="27" customFormat="1">
      <c r="B191" s="10"/>
      <c r="C191" s="10">
        <v>10</v>
      </c>
      <c r="D191" s="44"/>
      <c r="E191" s="636"/>
      <c r="F191" s="31"/>
      <c r="G191" s="31"/>
      <c r="H191" s="31"/>
      <c r="I191" s="31"/>
      <c r="J191" s="84"/>
      <c r="K191" s="754"/>
      <c r="L191" s="31"/>
      <c r="M191" s="31"/>
    </row>
    <row r="192" spans="2:16" s="27" customFormat="1">
      <c r="B192" s="10"/>
      <c r="C192" s="10">
        <v>11</v>
      </c>
      <c r="D192" s="44"/>
      <c r="E192" s="636"/>
      <c r="F192" s="31"/>
      <c r="G192" s="31"/>
      <c r="H192" s="31"/>
      <c r="I192" s="31"/>
      <c r="J192" s="84"/>
      <c r="K192" s="755"/>
      <c r="L192" s="31"/>
      <c r="M192" s="31"/>
    </row>
    <row r="193" spans="2:16" s="27" customFormat="1">
      <c r="B193" s="10"/>
      <c r="C193" s="10">
        <v>12</v>
      </c>
      <c r="D193" s="635"/>
      <c r="E193" s="636"/>
      <c r="F193" s="31"/>
      <c r="G193" s="31"/>
      <c r="H193" s="31"/>
      <c r="I193" s="31"/>
      <c r="J193" s="84"/>
      <c r="K193" s="754"/>
      <c r="L193" s="31"/>
      <c r="M193" s="31"/>
    </row>
    <row r="194" spans="2:16" s="27" customFormat="1">
      <c r="B194" s="10"/>
      <c r="C194" s="10">
        <v>13</v>
      </c>
      <c r="D194" s="635"/>
      <c r="E194" s="636"/>
      <c r="F194" s="31"/>
      <c r="G194" s="31"/>
      <c r="H194" s="31"/>
      <c r="I194" s="31"/>
      <c r="J194" s="84"/>
      <c r="K194" s="754"/>
      <c r="L194" s="31"/>
      <c r="M194" s="31"/>
    </row>
    <row r="195" spans="2:16" s="27" customFormat="1">
      <c r="B195" s="10"/>
      <c r="C195" s="10">
        <v>14</v>
      </c>
      <c r="D195" s="635"/>
      <c r="E195" s="636"/>
      <c r="F195" s="31"/>
      <c r="G195" s="31"/>
      <c r="H195" s="31"/>
      <c r="I195" s="31"/>
      <c r="J195" s="84"/>
      <c r="K195" s="592"/>
      <c r="L195" s="31"/>
      <c r="M195" s="31"/>
    </row>
    <row r="196" spans="2:16" s="27" customFormat="1">
      <c r="B196" s="10"/>
      <c r="C196" s="10">
        <v>15</v>
      </c>
      <c r="D196" s="635"/>
      <c r="E196" s="636"/>
      <c r="F196" s="31"/>
      <c r="G196" s="31"/>
      <c r="H196" s="31"/>
      <c r="I196" s="31"/>
      <c r="J196" s="84"/>
      <c r="K196" s="755"/>
      <c r="L196" s="31"/>
      <c r="M196" s="31"/>
    </row>
    <row r="197" spans="2:16" s="27" customFormat="1">
      <c r="B197" s="10"/>
      <c r="C197" s="10">
        <v>16</v>
      </c>
      <c r="D197" s="635"/>
      <c r="E197" s="636"/>
      <c r="F197" s="31"/>
      <c r="G197" s="31"/>
      <c r="H197" s="31"/>
      <c r="I197" s="31"/>
      <c r="J197" s="84"/>
      <c r="K197" s="754"/>
      <c r="L197" s="31"/>
      <c r="M197" s="31"/>
    </row>
    <row r="198" spans="2:16" s="27" customFormat="1">
      <c r="B198" s="10"/>
      <c r="C198" s="10">
        <v>17</v>
      </c>
      <c r="D198" s="635"/>
      <c r="E198" s="636"/>
      <c r="F198" s="31"/>
      <c r="G198" s="31"/>
      <c r="H198" s="31"/>
      <c r="I198" s="31"/>
      <c r="J198" s="84"/>
      <c r="K198" s="592"/>
      <c r="L198" s="31"/>
      <c r="M198" s="31"/>
    </row>
    <row r="199" spans="2:16" s="27" customFormat="1">
      <c r="B199" s="10"/>
      <c r="C199" s="10">
        <v>18</v>
      </c>
      <c r="D199" s="635"/>
      <c r="E199" s="636"/>
      <c r="F199" s="31"/>
      <c r="G199" s="31"/>
      <c r="H199" s="31"/>
      <c r="I199" s="31"/>
      <c r="J199" s="594"/>
      <c r="K199" s="592"/>
      <c r="L199" s="31"/>
      <c r="M199" s="31"/>
    </row>
    <row r="200" spans="2:16" s="27" customFormat="1">
      <c r="B200" s="28">
        <v>10</v>
      </c>
      <c r="C200" s="10">
        <v>1</v>
      </c>
      <c r="D200" s="55"/>
      <c r="E200" s="44"/>
      <c r="F200" s="31"/>
      <c r="G200" s="31"/>
      <c r="H200" s="31"/>
      <c r="I200" s="31"/>
      <c r="J200" s="84"/>
      <c r="K200" s="588"/>
      <c r="L200" s="31"/>
      <c r="M200" s="31"/>
    </row>
    <row r="201" spans="2:16" s="27" customFormat="1">
      <c r="B201" s="10"/>
      <c r="C201" s="10">
        <v>2</v>
      </c>
      <c r="D201" s="596"/>
      <c r="E201" s="10"/>
      <c r="F201" s="305"/>
      <c r="G201" s="305"/>
      <c r="H201" s="305"/>
      <c r="I201" s="305"/>
      <c r="J201" s="76"/>
      <c r="K201" s="588"/>
      <c r="L201" s="31"/>
      <c r="M201" s="31"/>
    </row>
    <row r="202" spans="2:16" s="27" customFormat="1">
      <c r="B202" s="10"/>
      <c r="C202" s="10">
        <v>3</v>
      </c>
      <c r="D202" s="596"/>
      <c r="E202" s="588"/>
      <c r="F202" s="31"/>
      <c r="G202" s="31"/>
      <c r="H202" s="31"/>
      <c r="I202" s="31"/>
      <c r="J202" s="76"/>
      <c r="K202" s="588"/>
      <c r="L202" s="31"/>
      <c r="M202" s="31"/>
    </row>
    <row r="203" spans="2:16">
      <c r="C203" s="10">
        <v>4</v>
      </c>
      <c r="E203" s="76"/>
      <c r="F203" s="31"/>
      <c r="G203" s="31"/>
      <c r="H203" s="31"/>
      <c r="I203" s="31"/>
      <c r="J203" s="84"/>
      <c r="K203" s="169"/>
      <c r="L203" s="305"/>
      <c r="M203" s="305"/>
      <c r="N203" s="306"/>
      <c r="O203" s="306"/>
      <c r="P203" s="306"/>
    </row>
    <row r="204" spans="2:16" s="27" customFormat="1">
      <c r="B204" s="10"/>
      <c r="C204" s="10">
        <v>5</v>
      </c>
      <c r="D204" s="635"/>
      <c r="E204" s="636"/>
      <c r="F204" s="31"/>
      <c r="G204" s="31"/>
      <c r="H204" s="31"/>
      <c r="I204" s="31"/>
      <c r="J204" s="84"/>
      <c r="K204" s="754"/>
      <c r="L204" s="31"/>
      <c r="M204" s="31"/>
    </row>
    <row r="205" spans="2:16" s="27" customFormat="1">
      <c r="B205" s="10"/>
      <c r="C205" s="10">
        <v>6</v>
      </c>
      <c r="D205" s="44"/>
      <c r="E205" s="636"/>
      <c r="F205" s="31"/>
      <c r="G205" s="31"/>
      <c r="H205" s="31"/>
      <c r="I205" s="31"/>
      <c r="J205" s="84"/>
      <c r="K205" s="754"/>
      <c r="L205" s="31"/>
      <c r="M205" s="31"/>
    </row>
    <row r="206" spans="2:16" s="27" customFormat="1">
      <c r="B206" s="10"/>
      <c r="C206" s="10">
        <v>7</v>
      </c>
      <c r="D206" s="44"/>
      <c r="E206" s="636"/>
      <c r="F206" s="31"/>
      <c r="G206" s="31"/>
      <c r="H206" s="31"/>
      <c r="I206" s="31"/>
      <c r="J206" s="84"/>
      <c r="K206" s="755"/>
      <c r="L206" s="31"/>
      <c r="M206" s="31"/>
    </row>
    <row r="207" spans="2:16" s="27" customFormat="1">
      <c r="B207" s="10"/>
      <c r="C207" s="10">
        <v>8</v>
      </c>
      <c r="D207" s="44"/>
      <c r="E207" s="636"/>
      <c r="F207" s="31"/>
      <c r="G207" s="31"/>
      <c r="H207" s="31"/>
      <c r="I207" s="31"/>
      <c r="J207" s="84"/>
      <c r="K207" s="754"/>
      <c r="L207" s="31"/>
      <c r="M207" s="31"/>
    </row>
    <row r="208" spans="2:16" s="27" customFormat="1">
      <c r="B208" s="10"/>
      <c r="C208" s="10">
        <v>9</v>
      </c>
      <c r="D208" s="635"/>
      <c r="E208" s="636"/>
      <c r="F208" s="31"/>
      <c r="G208" s="31"/>
      <c r="H208" s="31"/>
      <c r="I208" s="31"/>
      <c r="J208" s="84"/>
      <c r="K208" s="754"/>
      <c r="L208" s="31"/>
      <c r="M208" s="31"/>
    </row>
    <row r="209" spans="2:16" s="27" customFormat="1">
      <c r="B209" s="10"/>
      <c r="C209" s="10">
        <v>10</v>
      </c>
      <c r="D209" s="44"/>
      <c r="E209" s="636"/>
      <c r="F209" s="31"/>
      <c r="G209" s="31"/>
      <c r="H209" s="31"/>
      <c r="I209" s="31"/>
      <c r="J209" s="84"/>
      <c r="K209" s="754"/>
      <c r="L209" s="31"/>
      <c r="M209" s="31"/>
    </row>
    <row r="210" spans="2:16" s="27" customFormat="1">
      <c r="B210" s="10"/>
      <c r="C210" s="10">
        <v>11</v>
      </c>
      <c r="D210" s="44"/>
      <c r="E210" s="636"/>
      <c r="F210" s="31"/>
      <c r="G210" s="31"/>
      <c r="H210" s="31"/>
      <c r="I210" s="31"/>
      <c r="J210" s="84"/>
      <c r="K210" s="755"/>
      <c r="L210" s="31"/>
      <c r="M210" s="31"/>
    </row>
    <row r="211" spans="2:16" s="27" customFormat="1">
      <c r="B211" s="10"/>
      <c r="C211" s="10">
        <v>12</v>
      </c>
      <c r="D211" s="635"/>
      <c r="E211" s="636"/>
      <c r="F211" s="31"/>
      <c r="G211" s="31"/>
      <c r="H211" s="31"/>
      <c r="I211" s="31"/>
      <c r="J211" s="84"/>
      <c r="K211" s="754"/>
      <c r="L211" s="31"/>
      <c r="M211" s="31"/>
    </row>
    <row r="212" spans="2:16" s="27" customFormat="1">
      <c r="B212" s="10"/>
      <c r="C212" s="10">
        <v>13</v>
      </c>
      <c r="D212" s="635"/>
      <c r="E212" s="636"/>
      <c r="F212" s="31"/>
      <c r="G212" s="31"/>
      <c r="H212" s="31"/>
      <c r="I212" s="31"/>
      <c r="J212" s="84"/>
      <c r="K212" s="754"/>
      <c r="L212" s="31"/>
      <c r="M212" s="31"/>
    </row>
    <row r="213" spans="2:16" s="27" customFormat="1">
      <c r="B213" s="10"/>
      <c r="C213" s="10">
        <v>14</v>
      </c>
      <c r="D213" s="635"/>
      <c r="E213" s="636"/>
      <c r="F213" s="31"/>
      <c r="G213" s="31"/>
      <c r="H213" s="31"/>
      <c r="I213" s="31"/>
      <c r="J213" s="84"/>
      <c r="K213" s="592"/>
      <c r="L213" s="31"/>
      <c r="M213" s="31"/>
    </row>
    <row r="214" spans="2:16" s="27" customFormat="1">
      <c r="B214" s="10"/>
      <c r="C214" s="10">
        <v>15</v>
      </c>
      <c r="D214" s="635"/>
      <c r="E214" s="636"/>
      <c r="F214" s="31"/>
      <c r="G214" s="31"/>
      <c r="H214" s="31"/>
      <c r="I214" s="31"/>
      <c r="J214" s="84"/>
      <c r="K214" s="755"/>
      <c r="L214" s="31"/>
      <c r="M214" s="31"/>
    </row>
    <row r="215" spans="2:16" s="27" customFormat="1">
      <c r="B215" s="10"/>
      <c r="C215" s="10">
        <v>16</v>
      </c>
      <c r="D215" s="635"/>
      <c r="E215" s="636"/>
      <c r="F215" s="31"/>
      <c r="G215" s="31"/>
      <c r="H215" s="31"/>
      <c r="I215" s="31"/>
      <c r="J215" s="84"/>
      <c r="K215" s="754"/>
      <c r="L215" s="31"/>
      <c r="M215" s="31"/>
    </row>
    <row r="216" spans="2:16" s="27" customFormat="1">
      <c r="B216" s="10"/>
      <c r="C216" s="10">
        <v>17</v>
      </c>
      <c r="D216" s="635"/>
      <c r="E216" s="636"/>
      <c r="F216" s="31"/>
      <c r="G216" s="31"/>
      <c r="H216" s="31"/>
      <c r="I216" s="31"/>
      <c r="J216" s="84"/>
      <c r="K216" s="592"/>
      <c r="L216" s="31"/>
      <c r="M216" s="31"/>
    </row>
    <row r="217" spans="2:16" s="27" customFormat="1">
      <c r="B217" s="10"/>
      <c r="C217" s="10">
        <v>18</v>
      </c>
      <c r="D217" s="635"/>
      <c r="E217" s="636"/>
      <c r="F217" s="31"/>
      <c r="G217" s="31"/>
      <c r="H217" s="31"/>
      <c r="I217" s="31"/>
      <c r="J217" s="594"/>
      <c r="K217" s="592"/>
      <c r="L217" s="31"/>
      <c r="M217" s="31"/>
    </row>
    <row r="218" spans="2:16" s="27" customFormat="1">
      <c r="B218" s="28">
        <v>11</v>
      </c>
      <c r="C218" s="10">
        <v>1</v>
      </c>
      <c r="D218" s="55"/>
      <c r="E218" s="44"/>
      <c r="F218" s="31"/>
      <c r="G218" s="31"/>
      <c r="H218" s="31"/>
      <c r="I218" s="31"/>
      <c r="J218" s="84"/>
      <c r="K218" s="588"/>
      <c r="L218" s="31"/>
      <c r="M218" s="31"/>
    </row>
    <row r="219" spans="2:16" s="27" customFormat="1">
      <c r="B219" s="10"/>
      <c r="C219" s="10">
        <v>2</v>
      </c>
      <c r="D219" s="596"/>
      <c r="E219" s="10"/>
      <c r="F219" s="305"/>
      <c r="G219" s="305"/>
      <c r="H219" s="305"/>
      <c r="I219" s="305"/>
      <c r="J219" s="76"/>
      <c r="K219" s="588"/>
      <c r="L219" s="31"/>
      <c r="M219" s="31"/>
    </row>
    <row r="220" spans="2:16" s="27" customFormat="1">
      <c r="B220" s="28"/>
      <c r="C220" s="10">
        <v>3</v>
      </c>
      <c r="D220" s="596"/>
      <c r="E220" s="588"/>
      <c r="F220" s="31"/>
      <c r="G220" s="31"/>
      <c r="H220" s="31"/>
      <c r="I220" s="31"/>
      <c r="J220" s="76"/>
      <c r="K220" s="588"/>
      <c r="L220" s="31"/>
      <c r="M220" s="31"/>
    </row>
    <row r="221" spans="2:16">
      <c r="B221" s="28"/>
      <c r="C221" s="10">
        <v>4</v>
      </c>
      <c r="E221" s="76"/>
      <c r="F221" s="31"/>
      <c r="G221" s="31"/>
      <c r="H221" s="31"/>
      <c r="I221" s="31"/>
      <c r="J221" s="84"/>
      <c r="K221" s="169"/>
      <c r="L221" s="305"/>
      <c r="M221" s="305"/>
      <c r="N221" s="306"/>
      <c r="O221" s="306"/>
      <c r="P221" s="306"/>
    </row>
    <row r="222" spans="2:16" s="27" customFormat="1">
      <c r="B222" s="28"/>
      <c r="C222" s="10">
        <v>5</v>
      </c>
      <c r="D222" s="635"/>
      <c r="E222" s="636"/>
      <c r="F222" s="31"/>
      <c r="G222" s="31"/>
      <c r="H222" s="31"/>
      <c r="I222" s="31"/>
      <c r="J222" s="84"/>
      <c r="K222" s="754"/>
      <c r="L222" s="31"/>
      <c r="M222" s="31"/>
    </row>
    <row r="223" spans="2:16" s="27" customFormat="1">
      <c r="B223" s="28"/>
      <c r="C223" s="10">
        <v>6</v>
      </c>
      <c r="D223" s="44"/>
      <c r="E223" s="636"/>
      <c r="F223" s="31"/>
      <c r="G223" s="31"/>
      <c r="H223" s="31"/>
      <c r="I223" s="31"/>
      <c r="J223" s="84"/>
      <c r="K223" s="754"/>
      <c r="L223" s="31"/>
      <c r="M223" s="31"/>
    </row>
    <row r="224" spans="2:16" s="27" customFormat="1">
      <c r="B224" s="28"/>
      <c r="C224" s="10">
        <v>7</v>
      </c>
      <c r="D224" s="44"/>
      <c r="E224" s="636"/>
      <c r="F224" s="31"/>
      <c r="G224" s="31"/>
      <c r="H224" s="31"/>
      <c r="I224" s="31"/>
      <c r="J224" s="84"/>
      <c r="K224" s="755"/>
      <c r="L224" s="31"/>
      <c r="M224" s="31"/>
    </row>
    <row r="225" spans="2:16" s="27" customFormat="1">
      <c r="B225" s="28"/>
      <c r="C225" s="10">
        <v>8</v>
      </c>
      <c r="D225" s="44"/>
      <c r="E225" s="636"/>
      <c r="F225" s="31"/>
      <c r="G225" s="31"/>
      <c r="H225" s="31"/>
      <c r="I225" s="31"/>
      <c r="J225" s="84"/>
      <c r="K225" s="754"/>
      <c r="L225" s="31"/>
      <c r="M225" s="31"/>
    </row>
    <row r="226" spans="2:16" s="27" customFormat="1">
      <c r="B226" s="28"/>
      <c r="C226" s="10">
        <v>9</v>
      </c>
      <c r="D226" s="635"/>
      <c r="E226" s="636"/>
      <c r="F226" s="31"/>
      <c r="G226" s="31"/>
      <c r="H226" s="31"/>
      <c r="I226" s="31"/>
      <c r="J226" s="84"/>
      <c r="K226" s="754"/>
      <c r="L226" s="31"/>
      <c r="M226" s="31"/>
    </row>
    <row r="227" spans="2:16" s="27" customFormat="1">
      <c r="B227" s="28"/>
      <c r="C227" s="10">
        <v>10</v>
      </c>
      <c r="D227" s="44"/>
      <c r="E227" s="636"/>
      <c r="F227" s="31"/>
      <c r="G227" s="31"/>
      <c r="H227" s="31"/>
      <c r="I227" s="31"/>
      <c r="J227" s="84"/>
      <c r="K227" s="754"/>
      <c r="L227" s="31"/>
      <c r="M227" s="31"/>
    </row>
    <row r="228" spans="2:16" s="27" customFormat="1">
      <c r="B228" s="10"/>
      <c r="C228" s="10">
        <v>11</v>
      </c>
      <c r="D228" s="44"/>
      <c r="E228" s="636"/>
      <c r="F228" s="31"/>
      <c r="G228" s="31"/>
      <c r="H228" s="31"/>
      <c r="I228" s="31"/>
      <c r="J228" s="84"/>
      <c r="K228" s="755"/>
      <c r="L228" s="31"/>
      <c r="M228" s="31"/>
    </row>
    <row r="229" spans="2:16" s="27" customFormat="1">
      <c r="B229" s="10"/>
      <c r="C229" s="10">
        <v>12</v>
      </c>
      <c r="D229" s="635"/>
      <c r="E229" s="636"/>
      <c r="F229" s="31"/>
      <c r="G229" s="31"/>
      <c r="H229" s="31"/>
      <c r="I229" s="31"/>
      <c r="J229" s="84"/>
      <c r="K229" s="754"/>
      <c r="L229" s="31"/>
      <c r="M229" s="31"/>
    </row>
    <row r="230" spans="2:16" s="27" customFormat="1">
      <c r="B230" s="10"/>
      <c r="C230" s="10">
        <v>13</v>
      </c>
      <c r="D230" s="635"/>
      <c r="E230" s="636"/>
      <c r="F230" s="31"/>
      <c r="G230" s="31"/>
      <c r="H230" s="31"/>
      <c r="I230" s="31"/>
      <c r="J230" s="84"/>
      <c r="K230" s="754"/>
      <c r="L230" s="31"/>
      <c r="M230" s="31"/>
    </row>
    <row r="231" spans="2:16" s="27" customFormat="1">
      <c r="B231" s="10"/>
      <c r="C231" s="10">
        <v>14</v>
      </c>
      <c r="D231" s="635"/>
      <c r="E231" s="636"/>
      <c r="F231" s="31"/>
      <c r="G231" s="31"/>
      <c r="H231" s="31"/>
      <c r="I231" s="31"/>
      <c r="J231" s="84"/>
      <c r="K231" s="592"/>
      <c r="L231" s="31"/>
      <c r="M231" s="31"/>
    </row>
    <row r="232" spans="2:16" s="27" customFormat="1">
      <c r="B232" s="10"/>
      <c r="C232" s="10">
        <v>15</v>
      </c>
      <c r="D232" s="635"/>
      <c r="E232" s="636"/>
      <c r="F232" s="31"/>
      <c r="G232" s="31"/>
      <c r="H232" s="31"/>
      <c r="I232" s="31"/>
      <c r="J232" s="84"/>
      <c r="K232" s="755"/>
      <c r="L232" s="31"/>
      <c r="M232" s="31"/>
    </row>
    <row r="233" spans="2:16" s="27" customFormat="1">
      <c r="B233" s="10"/>
      <c r="C233" s="10">
        <v>16</v>
      </c>
      <c r="D233" s="635"/>
      <c r="E233" s="636"/>
      <c r="F233" s="31"/>
      <c r="G233" s="31"/>
      <c r="H233" s="31"/>
      <c r="I233" s="31"/>
      <c r="J233" s="84"/>
      <c r="K233" s="754"/>
      <c r="L233" s="31"/>
      <c r="M233" s="31"/>
    </row>
    <row r="234" spans="2:16" s="27" customFormat="1">
      <c r="B234" s="10"/>
      <c r="C234" s="10">
        <v>17</v>
      </c>
      <c r="D234" s="635"/>
      <c r="E234" s="636"/>
      <c r="F234" s="31"/>
      <c r="G234" s="31"/>
      <c r="H234" s="31"/>
      <c r="I234" s="31"/>
      <c r="J234" s="84"/>
      <c r="K234" s="592"/>
      <c r="L234" s="31"/>
      <c r="M234" s="31"/>
    </row>
    <row r="235" spans="2:16" s="27" customFormat="1">
      <c r="B235" s="10"/>
      <c r="C235" s="10">
        <v>18</v>
      </c>
      <c r="D235" s="635"/>
      <c r="E235" s="636"/>
      <c r="F235" s="31"/>
      <c r="G235" s="31"/>
      <c r="H235" s="31"/>
      <c r="I235" s="31"/>
      <c r="J235" s="594"/>
      <c r="K235" s="592"/>
      <c r="L235" s="31"/>
      <c r="M235" s="31"/>
    </row>
    <row r="236" spans="2:16" s="27" customFormat="1">
      <c r="B236" s="28">
        <v>12</v>
      </c>
      <c r="C236" s="10">
        <v>1</v>
      </c>
      <c r="D236" s="55"/>
      <c r="E236" s="44"/>
      <c r="F236" s="31"/>
      <c r="G236" s="31"/>
      <c r="H236" s="31"/>
      <c r="I236" s="31"/>
      <c r="J236" s="84"/>
      <c r="K236" s="588"/>
      <c r="L236" s="31"/>
      <c r="M236" s="31"/>
    </row>
    <row r="237" spans="2:16" s="27" customFormat="1">
      <c r="C237" s="10">
        <v>2</v>
      </c>
      <c r="D237" s="596"/>
      <c r="E237" s="10"/>
      <c r="F237" s="305"/>
      <c r="G237" s="305"/>
      <c r="H237" s="305"/>
      <c r="I237" s="305"/>
      <c r="J237" s="76"/>
      <c r="K237" s="588"/>
      <c r="L237" s="31"/>
      <c r="M237" s="31"/>
    </row>
    <row r="238" spans="2:16" s="27" customFormat="1">
      <c r="C238" s="10">
        <v>3</v>
      </c>
      <c r="D238" s="596"/>
      <c r="E238" s="588"/>
      <c r="F238" s="31"/>
      <c r="G238" s="31"/>
      <c r="H238" s="31"/>
      <c r="I238" s="31"/>
      <c r="J238" s="76"/>
      <c r="K238" s="588"/>
      <c r="L238" s="31"/>
      <c r="M238" s="31"/>
    </row>
    <row r="239" spans="2:16">
      <c r="B239" s="27"/>
      <c r="C239" s="10">
        <v>4</v>
      </c>
      <c r="E239" s="76"/>
      <c r="F239" s="31"/>
      <c r="G239" s="31"/>
      <c r="H239" s="31"/>
      <c r="I239" s="31"/>
      <c r="J239" s="84"/>
      <c r="K239" s="169"/>
      <c r="L239" s="305"/>
      <c r="M239" s="305"/>
      <c r="N239" s="306"/>
      <c r="O239" s="306"/>
      <c r="P239" s="306"/>
    </row>
    <row r="240" spans="2:16" s="27" customFormat="1">
      <c r="B240" s="306"/>
      <c r="C240" s="10">
        <v>5</v>
      </c>
      <c r="D240" s="635"/>
      <c r="E240" s="636"/>
      <c r="F240" s="31"/>
      <c r="G240" s="31"/>
      <c r="H240" s="31"/>
      <c r="I240" s="31"/>
      <c r="J240" s="84"/>
      <c r="K240" s="754"/>
      <c r="L240" s="31"/>
      <c r="M240" s="31"/>
    </row>
    <row r="241" spans="2:13" s="27" customFormat="1">
      <c r="C241" s="10">
        <v>6</v>
      </c>
      <c r="D241" s="44"/>
      <c r="E241" s="636"/>
      <c r="F241" s="31"/>
      <c r="G241" s="31"/>
      <c r="H241" s="31"/>
      <c r="I241" s="31"/>
      <c r="J241" s="84"/>
      <c r="K241" s="754"/>
      <c r="L241" s="31"/>
      <c r="M241" s="31"/>
    </row>
    <row r="242" spans="2:13" s="27" customFormat="1">
      <c r="C242" s="10">
        <v>7</v>
      </c>
      <c r="D242" s="44"/>
      <c r="E242" s="636"/>
      <c r="F242" s="31"/>
      <c r="G242" s="31"/>
      <c r="H242" s="31"/>
      <c r="I242" s="31"/>
      <c r="J242" s="84"/>
      <c r="K242" s="755"/>
      <c r="L242" s="31"/>
      <c r="M242" s="31"/>
    </row>
    <row r="243" spans="2:13" s="27" customFormat="1">
      <c r="C243" s="10">
        <v>8</v>
      </c>
      <c r="D243" s="44"/>
      <c r="E243" s="636"/>
      <c r="F243" s="31"/>
      <c r="G243" s="31"/>
      <c r="H243" s="31"/>
      <c r="I243" s="31"/>
      <c r="J243" s="84"/>
      <c r="K243" s="754"/>
      <c r="L243" s="31"/>
      <c r="M243" s="31"/>
    </row>
    <row r="244" spans="2:13" s="27" customFormat="1">
      <c r="C244" s="10">
        <v>9</v>
      </c>
      <c r="D244" s="635"/>
      <c r="E244" s="636"/>
      <c r="F244" s="31"/>
      <c r="G244" s="31"/>
      <c r="H244" s="31"/>
      <c r="I244" s="31"/>
      <c r="J244" s="84"/>
      <c r="K244" s="754"/>
      <c r="L244" s="31"/>
      <c r="M244" s="31"/>
    </row>
    <row r="245" spans="2:13" s="27" customFormat="1">
      <c r="C245" s="10">
        <v>10</v>
      </c>
      <c r="D245" s="44"/>
      <c r="E245" s="636"/>
      <c r="F245" s="31"/>
      <c r="G245" s="31"/>
      <c r="H245" s="31"/>
      <c r="I245" s="31"/>
      <c r="J245" s="84"/>
      <c r="K245" s="754"/>
      <c r="L245" s="31"/>
      <c r="M245" s="31"/>
    </row>
    <row r="246" spans="2:13" s="27" customFormat="1">
      <c r="C246" s="10">
        <v>11</v>
      </c>
      <c r="D246" s="44"/>
      <c r="E246" s="636"/>
      <c r="F246" s="31"/>
      <c r="G246" s="31"/>
      <c r="H246" s="31"/>
      <c r="I246" s="31"/>
      <c r="J246" s="84"/>
      <c r="K246" s="755"/>
      <c r="L246" s="31"/>
      <c r="M246" s="31"/>
    </row>
    <row r="247" spans="2:13" s="27" customFormat="1">
      <c r="C247" s="10">
        <v>12</v>
      </c>
      <c r="D247" s="635"/>
      <c r="E247" s="636"/>
      <c r="F247" s="31"/>
      <c r="G247" s="31"/>
      <c r="H247" s="31"/>
      <c r="I247" s="31"/>
      <c r="J247" s="84"/>
      <c r="K247" s="754"/>
      <c r="L247" s="31"/>
      <c r="M247" s="31"/>
    </row>
    <row r="248" spans="2:13" s="27" customFormat="1">
      <c r="C248" s="10">
        <v>13</v>
      </c>
      <c r="D248" s="635"/>
      <c r="E248" s="636"/>
      <c r="F248" s="31"/>
      <c r="G248" s="31"/>
      <c r="H248" s="31"/>
      <c r="I248" s="31"/>
      <c r="J248" s="84"/>
      <c r="K248" s="754"/>
      <c r="L248" s="31"/>
      <c r="M248" s="31"/>
    </row>
    <row r="249" spans="2:13" s="27" customFormat="1">
      <c r="C249" s="10">
        <v>14</v>
      </c>
      <c r="D249" s="635"/>
      <c r="E249" s="636"/>
      <c r="F249" s="31"/>
      <c r="G249" s="31"/>
      <c r="H249" s="31"/>
      <c r="I249" s="31"/>
      <c r="J249" s="84"/>
      <c r="K249" s="592"/>
      <c r="L249" s="31"/>
      <c r="M249" s="31"/>
    </row>
    <row r="250" spans="2:13" s="27" customFormat="1">
      <c r="C250" s="10">
        <v>15</v>
      </c>
      <c r="D250" s="635"/>
      <c r="E250" s="636"/>
      <c r="F250" s="31"/>
      <c r="G250" s="31"/>
      <c r="H250" s="31"/>
      <c r="I250" s="31"/>
      <c r="J250" s="84"/>
      <c r="K250" s="755"/>
      <c r="L250" s="31"/>
      <c r="M250" s="31"/>
    </row>
    <row r="251" spans="2:13" s="27" customFormat="1">
      <c r="C251" s="10">
        <v>16</v>
      </c>
      <c r="D251" s="635"/>
      <c r="E251" s="636"/>
      <c r="F251" s="31"/>
      <c r="G251" s="31"/>
      <c r="H251" s="31"/>
      <c r="I251" s="31"/>
      <c r="J251" s="84"/>
      <c r="K251" s="754"/>
      <c r="L251" s="31"/>
      <c r="M251" s="31"/>
    </row>
    <row r="252" spans="2:13" s="27" customFormat="1">
      <c r="C252" s="10">
        <v>17</v>
      </c>
      <c r="D252" s="635"/>
      <c r="E252" s="636"/>
      <c r="F252" s="31"/>
      <c r="G252" s="31"/>
      <c r="H252" s="31"/>
      <c r="I252" s="31"/>
      <c r="J252" s="84"/>
      <c r="K252" s="592"/>
      <c r="L252" s="31"/>
      <c r="M252" s="31"/>
    </row>
    <row r="253" spans="2:13" s="27" customFormat="1">
      <c r="B253" s="10"/>
      <c r="C253" s="10">
        <v>18</v>
      </c>
      <c r="D253" s="635"/>
      <c r="E253" s="636"/>
      <c r="F253" s="31"/>
      <c r="G253" s="31"/>
      <c r="H253" s="31"/>
      <c r="I253" s="31"/>
      <c r="J253" s="594"/>
      <c r="K253" s="592"/>
      <c r="L253" s="31"/>
      <c r="M253" s="31"/>
    </row>
    <row r="254" spans="2:13" s="27" customFormat="1">
      <c r="B254" s="28">
        <v>13</v>
      </c>
      <c r="C254" s="10">
        <v>1</v>
      </c>
      <c r="D254" s="55"/>
      <c r="E254" s="44"/>
      <c r="F254" s="31"/>
      <c r="G254" s="31"/>
      <c r="H254" s="31"/>
      <c r="I254" s="31"/>
      <c r="J254" s="84"/>
      <c r="K254" s="588"/>
      <c r="L254" s="31"/>
      <c r="M254" s="31"/>
    </row>
    <row r="255" spans="2:13" s="27" customFormat="1">
      <c r="B255" s="10"/>
      <c r="C255" s="10">
        <v>2</v>
      </c>
      <c r="D255" s="596"/>
      <c r="E255" s="10"/>
      <c r="F255" s="305"/>
      <c r="G255" s="305"/>
      <c r="H255" s="305"/>
      <c r="I255" s="305"/>
      <c r="J255" s="76"/>
      <c r="K255" s="588"/>
      <c r="L255" s="31"/>
      <c r="M255" s="31"/>
    </row>
    <row r="256" spans="2:13" s="27" customFormat="1">
      <c r="B256" s="10"/>
      <c r="C256" s="10">
        <v>3</v>
      </c>
      <c r="D256" s="596"/>
      <c r="E256" s="588"/>
      <c r="F256" s="31"/>
      <c r="G256" s="31"/>
      <c r="H256" s="31"/>
      <c r="I256" s="31"/>
      <c r="J256" s="76"/>
      <c r="K256" s="588"/>
      <c r="L256" s="31"/>
      <c r="M256" s="31"/>
    </row>
    <row r="257" spans="2:16">
      <c r="C257" s="10">
        <v>4</v>
      </c>
      <c r="E257" s="76"/>
      <c r="F257" s="31"/>
      <c r="G257" s="31"/>
      <c r="H257" s="31"/>
      <c r="I257" s="31"/>
      <c r="J257" s="84"/>
      <c r="K257" s="169"/>
      <c r="L257" s="305"/>
      <c r="M257" s="305"/>
      <c r="N257" s="306"/>
      <c r="O257" s="306"/>
      <c r="P257" s="306"/>
    </row>
    <row r="258" spans="2:16" s="27" customFormat="1">
      <c r="B258" s="10"/>
      <c r="C258" s="10">
        <v>5</v>
      </c>
      <c r="D258" s="635"/>
      <c r="E258" s="636"/>
      <c r="F258" s="31"/>
      <c r="G258" s="31"/>
      <c r="H258" s="31"/>
      <c r="I258" s="31"/>
      <c r="J258" s="84"/>
      <c r="K258" s="754"/>
      <c r="L258" s="31"/>
      <c r="M258" s="31"/>
    </row>
    <row r="259" spans="2:16" s="27" customFormat="1">
      <c r="B259" s="10"/>
      <c r="C259" s="10">
        <v>6</v>
      </c>
      <c r="D259" s="44"/>
      <c r="E259" s="636"/>
      <c r="F259" s="31"/>
      <c r="G259" s="31"/>
      <c r="H259" s="31"/>
      <c r="I259" s="31"/>
      <c r="J259" s="84"/>
      <c r="K259" s="754"/>
      <c r="L259" s="31"/>
      <c r="M259" s="31"/>
    </row>
    <row r="260" spans="2:16" s="27" customFormat="1">
      <c r="B260" s="10"/>
      <c r="C260" s="10">
        <v>7</v>
      </c>
      <c r="D260" s="44"/>
      <c r="E260" s="636"/>
      <c r="F260" s="31"/>
      <c r="G260" s="31"/>
      <c r="H260" s="31"/>
      <c r="I260" s="31"/>
      <c r="J260" s="84"/>
      <c r="K260" s="755"/>
      <c r="L260" s="31"/>
      <c r="M260" s="31"/>
    </row>
    <row r="261" spans="2:16" s="27" customFormat="1">
      <c r="B261" s="10"/>
      <c r="C261" s="10">
        <v>8</v>
      </c>
      <c r="D261" s="44"/>
      <c r="E261" s="636"/>
      <c r="F261" s="31"/>
      <c r="G261" s="31"/>
      <c r="H261" s="31"/>
      <c r="I261" s="31"/>
      <c r="J261" s="84"/>
      <c r="K261" s="754"/>
      <c r="L261" s="31"/>
      <c r="M261" s="31"/>
    </row>
    <row r="262" spans="2:16" s="27" customFormat="1">
      <c r="B262" s="10"/>
      <c r="C262" s="10">
        <v>9</v>
      </c>
      <c r="D262" s="635"/>
      <c r="E262" s="636"/>
      <c r="F262" s="31"/>
      <c r="G262" s="31"/>
      <c r="H262" s="31"/>
      <c r="I262" s="31"/>
      <c r="J262" s="84"/>
      <c r="K262" s="754"/>
      <c r="L262" s="31"/>
      <c r="M262" s="31"/>
    </row>
    <row r="263" spans="2:16" s="27" customFormat="1">
      <c r="B263" s="10"/>
      <c r="C263" s="10">
        <v>10</v>
      </c>
      <c r="D263" s="44"/>
      <c r="E263" s="636"/>
      <c r="F263" s="31"/>
      <c r="G263" s="31"/>
      <c r="H263" s="31"/>
      <c r="I263" s="31"/>
      <c r="J263" s="84"/>
      <c r="K263" s="754"/>
      <c r="L263" s="31"/>
      <c r="M263" s="31"/>
    </row>
    <row r="264" spans="2:16" s="27" customFormat="1">
      <c r="B264" s="10"/>
      <c r="C264" s="10">
        <v>11</v>
      </c>
      <c r="D264" s="44"/>
      <c r="E264" s="636"/>
      <c r="F264" s="31"/>
      <c r="G264" s="31"/>
      <c r="H264" s="31"/>
      <c r="I264" s="31"/>
      <c r="J264" s="84"/>
      <c r="K264" s="755"/>
      <c r="L264" s="31"/>
      <c r="M264" s="31"/>
    </row>
    <row r="265" spans="2:16" s="27" customFormat="1">
      <c r="B265" s="10"/>
      <c r="C265" s="10">
        <v>12</v>
      </c>
      <c r="D265" s="635"/>
      <c r="E265" s="636"/>
      <c r="F265" s="31"/>
      <c r="G265" s="31"/>
      <c r="H265" s="31"/>
      <c r="I265" s="31"/>
      <c r="J265" s="84"/>
      <c r="K265" s="754"/>
      <c r="L265" s="31"/>
      <c r="M265" s="31"/>
    </row>
    <row r="266" spans="2:16" s="27" customFormat="1">
      <c r="B266" s="10"/>
      <c r="C266" s="10">
        <v>13</v>
      </c>
      <c r="D266" s="635"/>
      <c r="E266" s="636"/>
      <c r="F266" s="31"/>
      <c r="G266" s="31"/>
      <c r="H266" s="31"/>
      <c r="I266" s="31"/>
      <c r="J266" s="84"/>
      <c r="K266" s="754"/>
      <c r="L266" s="31"/>
      <c r="M266" s="31"/>
    </row>
    <row r="267" spans="2:16" s="27" customFormat="1">
      <c r="B267" s="10"/>
      <c r="C267" s="10">
        <v>14</v>
      </c>
      <c r="D267" s="635"/>
      <c r="E267" s="636"/>
      <c r="F267" s="31"/>
      <c r="G267" s="31"/>
      <c r="H267" s="31"/>
      <c r="I267" s="31"/>
      <c r="J267" s="84"/>
      <c r="K267" s="592"/>
      <c r="L267" s="31"/>
      <c r="M267" s="31"/>
    </row>
    <row r="268" spans="2:16" s="27" customFormat="1">
      <c r="B268" s="10"/>
      <c r="C268" s="10">
        <v>15</v>
      </c>
      <c r="D268" s="635"/>
      <c r="E268" s="636"/>
      <c r="F268" s="31"/>
      <c r="G268" s="31"/>
      <c r="H268" s="31"/>
      <c r="I268" s="31"/>
      <c r="J268" s="84"/>
      <c r="K268" s="755"/>
      <c r="L268" s="31"/>
      <c r="M268" s="31"/>
    </row>
    <row r="269" spans="2:16" s="27" customFormat="1">
      <c r="B269" s="10"/>
      <c r="C269" s="10">
        <v>16</v>
      </c>
      <c r="D269" s="635"/>
      <c r="E269" s="636"/>
      <c r="F269" s="31"/>
      <c r="G269" s="31"/>
      <c r="H269" s="31"/>
      <c r="I269" s="31"/>
      <c r="J269" s="84"/>
      <c r="K269" s="754"/>
      <c r="L269" s="31"/>
      <c r="M269" s="31"/>
    </row>
    <row r="270" spans="2:16" s="27" customFormat="1">
      <c r="B270" s="10"/>
      <c r="C270" s="10">
        <v>17</v>
      </c>
      <c r="D270" s="635"/>
      <c r="E270" s="636"/>
      <c r="F270" s="31"/>
      <c r="G270" s="31"/>
      <c r="H270" s="31"/>
      <c r="I270" s="31"/>
      <c r="J270" s="84"/>
      <c r="K270" s="592"/>
      <c r="L270" s="31"/>
      <c r="M270" s="31"/>
    </row>
    <row r="271" spans="2:16" s="27" customFormat="1">
      <c r="B271" s="10"/>
      <c r="C271" s="10">
        <v>18</v>
      </c>
      <c r="D271" s="635"/>
      <c r="E271" s="636"/>
      <c r="F271" s="31"/>
      <c r="G271" s="31"/>
      <c r="H271" s="31"/>
      <c r="I271" s="31"/>
      <c r="J271" s="594"/>
      <c r="K271" s="592"/>
      <c r="L271" s="31"/>
      <c r="M271" s="31"/>
    </row>
    <row r="272" spans="2:16" s="27" customFormat="1">
      <c r="B272" s="28">
        <v>14</v>
      </c>
      <c r="C272" s="10">
        <v>1</v>
      </c>
      <c r="D272" s="55"/>
      <c r="E272" s="44"/>
      <c r="F272" s="31"/>
      <c r="G272" s="31"/>
      <c r="H272" s="31"/>
      <c r="I272" s="31"/>
      <c r="J272" s="84"/>
      <c r="K272" s="588"/>
      <c r="L272" s="31"/>
      <c r="M272" s="31"/>
    </row>
    <row r="273" spans="2:16" s="27" customFormat="1">
      <c r="B273" s="10"/>
      <c r="C273" s="10">
        <v>2</v>
      </c>
      <c r="D273" s="596"/>
      <c r="E273" s="10"/>
      <c r="F273" s="305"/>
      <c r="G273" s="305"/>
      <c r="H273" s="305"/>
      <c r="I273" s="305"/>
      <c r="J273" s="76"/>
      <c r="K273" s="588"/>
      <c r="L273" s="31"/>
      <c r="M273" s="31"/>
    </row>
    <row r="274" spans="2:16" s="27" customFormat="1">
      <c r="B274" s="10"/>
      <c r="C274" s="10">
        <v>3</v>
      </c>
      <c r="D274" s="596"/>
      <c r="E274" s="588"/>
      <c r="F274" s="31"/>
      <c r="G274" s="31"/>
      <c r="H274" s="31"/>
      <c r="I274" s="31"/>
      <c r="J274" s="76"/>
      <c r="K274" s="588"/>
      <c r="L274" s="31"/>
      <c r="M274" s="31"/>
    </row>
    <row r="275" spans="2:16">
      <c r="C275" s="10">
        <v>4</v>
      </c>
      <c r="E275" s="76"/>
      <c r="F275" s="31"/>
      <c r="G275" s="31"/>
      <c r="H275" s="31"/>
      <c r="I275" s="31"/>
      <c r="J275" s="84"/>
      <c r="K275" s="169"/>
      <c r="L275" s="305"/>
      <c r="M275" s="305"/>
      <c r="N275" s="306"/>
      <c r="O275" s="306"/>
      <c r="P275" s="306"/>
    </row>
    <row r="276" spans="2:16" s="27" customFormat="1">
      <c r="B276" s="10"/>
      <c r="C276" s="10">
        <v>5</v>
      </c>
      <c r="D276" s="635"/>
      <c r="E276" s="636"/>
      <c r="F276" s="31"/>
      <c r="G276" s="31"/>
      <c r="H276" s="31"/>
      <c r="I276" s="31"/>
      <c r="J276" s="84"/>
      <c r="K276" s="754"/>
      <c r="L276" s="31"/>
      <c r="M276" s="31"/>
    </row>
    <row r="277" spans="2:16" s="27" customFormat="1">
      <c r="B277" s="10"/>
      <c r="C277" s="10">
        <v>6</v>
      </c>
      <c r="D277" s="44"/>
      <c r="E277" s="636"/>
      <c r="F277" s="31"/>
      <c r="G277" s="31"/>
      <c r="H277" s="31"/>
      <c r="I277" s="31"/>
      <c r="J277" s="84"/>
      <c r="K277" s="754"/>
      <c r="L277" s="31"/>
      <c r="M277" s="31"/>
    </row>
    <row r="278" spans="2:16" s="27" customFormat="1">
      <c r="B278" s="10"/>
      <c r="C278" s="10">
        <v>7</v>
      </c>
      <c r="D278" s="44"/>
      <c r="E278" s="636"/>
      <c r="F278" s="31"/>
      <c r="G278" s="31"/>
      <c r="H278" s="31"/>
      <c r="I278" s="31"/>
      <c r="J278" s="84"/>
      <c r="K278" s="755"/>
      <c r="L278" s="31"/>
      <c r="M278" s="31"/>
    </row>
    <row r="279" spans="2:16" s="27" customFormat="1">
      <c r="B279" s="10"/>
      <c r="C279" s="10">
        <v>8</v>
      </c>
      <c r="D279" s="44"/>
      <c r="E279" s="636"/>
      <c r="F279" s="31"/>
      <c r="G279" s="31"/>
      <c r="H279" s="31"/>
      <c r="I279" s="31"/>
      <c r="J279" s="84"/>
      <c r="K279" s="754"/>
      <c r="L279" s="31"/>
      <c r="M279" s="31"/>
    </row>
    <row r="280" spans="2:16" s="27" customFormat="1">
      <c r="B280" s="10"/>
      <c r="C280" s="10">
        <v>9</v>
      </c>
      <c r="D280" s="635"/>
      <c r="E280" s="636"/>
      <c r="F280" s="31"/>
      <c r="G280" s="31"/>
      <c r="H280" s="31"/>
      <c r="I280" s="31"/>
      <c r="J280" s="84"/>
      <c r="K280" s="754"/>
      <c r="L280" s="31"/>
      <c r="M280" s="31"/>
    </row>
    <row r="281" spans="2:16" s="27" customFormat="1">
      <c r="B281" s="10"/>
      <c r="C281" s="10">
        <v>10</v>
      </c>
      <c r="D281" s="44"/>
      <c r="E281" s="636"/>
      <c r="F281" s="31"/>
      <c r="G281" s="31"/>
      <c r="H281" s="31"/>
      <c r="I281" s="31"/>
      <c r="J281" s="84"/>
      <c r="K281" s="754"/>
      <c r="L281" s="31"/>
      <c r="M281" s="31"/>
    </row>
    <row r="282" spans="2:16" s="27" customFormat="1">
      <c r="B282" s="10"/>
      <c r="C282" s="10">
        <v>11</v>
      </c>
      <c r="D282" s="44"/>
      <c r="E282" s="636"/>
      <c r="F282" s="31"/>
      <c r="G282" s="31"/>
      <c r="H282" s="31"/>
      <c r="I282" s="31"/>
      <c r="J282" s="84"/>
      <c r="K282" s="755"/>
      <c r="L282" s="31"/>
      <c r="M282" s="31"/>
    </row>
    <row r="283" spans="2:16" s="27" customFormat="1">
      <c r="B283" s="10"/>
      <c r="C283" s="10">
        <v>12</v>
      </c>
      <c r="D283" s="635"/>
      <c r="E283" s="636"/>
      <c r="F283" s="31"/>
      <c r="G283" s="31"/>
      <c r="H283" s="31"/>
      <c r="I283" s="31"/>
      <c r="J283" s="84"/>
      <c r="K283" s="754"/>
      <c r="L283" s="31"/>
      <c r="M283" s="31"/>
    </row>
    <row r="284" spans="2:16" s="27" customFormat="1">
      <c r="B284" s="10"/>
      <c r="C284" s="10">
        <v>13</v>
      </c>
      <c r="D284" s="635"/>
      <c r="E284" s="636"/>
      <c r="F284" s="31"/>
      <c r="G284" s="31"/>
      <c r="H284" s="31"/>
      <c r="I284" s="31"/>
      <c r="J284" s="84"/>
      <c r="K284" s="754"/>
      <c r="L284" s="31"/>
      <c r="M284" s="31"/>
    </row>
    <row r="285" spans="2:16" s="27" customFormat="1">
      <c r="B285" s="10"/>
      <c r="C285" s="10">
        <v>14</v>
      </c>
      <c r="D285" s="635"/>
      <c r="E285" s="636"/>
      <c r="F285" s="31"/>
      <c r="G285" s="31"/>
      <c r="H285" s="31"/>
      <c r="I285" s="31"/>
      <c r="J285" s="84"/>
      <c r="K285" s="592"/>
      <c r="L285" s="31"/>
      <c r="M285" s="31"/>
    </row>
    <row r="286" spans="2:16" s="27" customFormat="1">
      <c r="B286" s="10"/>
      <c r="C286" s="10">
        <v>15</v>
      </c>
      <c r="D286" s="635"/>
      <c r="E286" s="636"/>
      <c r="F286" s="31"/>
      <c r="G286" s="31"/>
      <c r="H286" s="31"/>
      <c r="I286" s="31"/>
      <c r="J286" s="84"/>
      <c r="K286" s="755"/>
      <c r="L286" s="31"/>
      <c r="M286" s="31"/>
    </row>
    <row r="287" spans="2:16" s="27" customFormat="1">
      <c r="B287" s="10"/>
      <c r="C287" s="10">
        <v>16</v>
      </c>
      <c r="D287" s="635"/>
      <c r="E287" s="636"/>
      <c r="F287" s="31"/>
      <c r="G287" s="31"/>
      <c r="H287" s="31"/>
      <c r="I287" s="31"/>
      <c r="J287" s="84"/>
      <c r="K287" s="754"/>
      <c r="L287" s="31"/>
      <c r="M287" s="31"/>
    </row>
    <row r="288" spans="2:16" s="27" customFormat="1">
      <c r="B288" s="10"/>
      <c r="C288" s="10">
        <v>17</v>
      </c>
      <c r="D288" s="635"/>
      <c r="E288" s="636"/>
      <c r="F288" s="31"/>
      <c r="G288" s="31"/>
      <c r="H288" s="31"/>
      <c r="I288" s="31"/>
      <c r="J288" s="84"/>
      <c r="K288" s="592"/>
      <c r="L288" s="31"/>
      <c r="M288" s="31"/>
    </row>
    <row r="289" spans="2:16" s="27" customFormat="1">
      <c r="B289" s="10"/>
      <c r="C289" s="10">
        <v>18</v>
      </c>
      <c r="D289" s="635"/>
      <c r="E289" s="636"/>
      <c r="F289" s="31"/>
      <c r="G289" s="31"/>
      <c r="H289" s="31"/>
      <c r="I289" s="31"/>
      <c r="J289" s="594"/>
      <c r="K289" s="592"/>
      <c r="L289" s="31"/>
      <c r="M289" s="31"/>
    </row>
    <row r="290" spans="2:16" s="27" customFormat="1">
      <c r="B290" s="28">
        <v>15</v>
      </c>
      <c r="C290" s="10">
        <v>1</v>
      </c>
      <c r="D290" s="55"/>
      <c r="E290" s="44"/>
      <c r="F290" s="31"/>
      <c r="G290" s="31"/>
      <c r="H290" s="31"/>
      <c r="I290" s="31"/>
      <c r="J290" s="84"/>
      <c r="K290" s="588"/>
      <c r="L290" s="31"/>
      <c r="M290" s="31"/>
    </row>
    <row r="291" spans="2:16" s="27" customFormat="1">
      <c r="B291" s="10"/>
      <c r="C291" s="10">
        <v>2</v>
      </c>
      <c r="D291" s="596"/>
      <c r="E291" s="10"/>
      <c r="F291" s="305"/>
      <c r="G291" s="305"/>
      <c r="H291" s="305"/>
      <c r="I291" s="305"/>
      <c r="J291" s="76"/>
      <c r="K291" s="588"/>
      <c r="L291" s="31"/>
      <c r="M291" s="31"/>
    </row>
    <row r="292" spans="2:16" s="27" customFormat="1">
      <c r="B292" s="10"/>
      <c r="C292" s="10">
        <v>3</v>
      </c>
      <c r="D292" s="596"/>
      <c r="E292" s="588"/>
      <c r="F292" s="31"/>
      <c r="G292" s="31"/>
      <c r="H292" s="31"/>
      <c r="I292" s="31"/>
      <c r="J292" s="76"/>
      <c r="K292" s="588"/>
      <c r="L292" s="31"/>
      <c r="M292" s="31"/>
    </row>
    <row r="293" spans="2:16">
      <c r="C293" s="10">
        <v>4</v>
      </c>
      <c r="E293" s="76"/>
      <c r="F293" s="31"/>
      <c r="G293" s="31"/>
      <c r="H293" s="31"/>
      <c r="I293" s="31"/>
      <c r="J293" s="84"/>
      <c r="K293" s="169"/>
      <c r="L293" s="305"/>
      <c r="M293" s="305"/>
      <c r="N293" s="306"/>
      <c r="O293" s="306"/>
      <c r="P293" s="306"/>
    </row>
    <row r="294" spans="2:16" s="27" customFormat="1">
      <c r="B294" s="10"/>
      <c r="C294" s="10">
        <v>5</v>
      </c>
      <c r="D294" s="635"/>
      <c r="E294" s="636"/>
      <c r="F294" s="31"/>
      <c r="G294" s="31"/>
      <c r="H294" s="31"/>
      <c r="I294" s="31"/>
      <c r="J294" s="84"/>
      <c r="K294" s="754"/>
      <c r="L294" s="31"/>
      <c r="M294" s="31"/>
    </row>
    <row r="295" spans="2:16" s="27" customFormat="1">
      <c r="B295" s="10"/>
      <c r="C295" s="10">
        <v>6</v>
      </c>
      <c r="D295" s="44"/>
      <c r="E295" s="636"/>
      <c r="F295" s="31"/>
      <c r="G295" s="31"/>
      <c r="H295" s="31"/>
      <c r="I295" s="31"/>
      <c r="J295" s="84"/>
      <c r="K295" s="754"/>
      <c r="L295" s="31"/>
      <c r="M295" s="31"/>
    </row>
    <row r="296" spans="2:16" s="27" customFormat="1">
      <c r="B296" s="10"/>
      <c r="C296" s="10">
        <v>7</v>
      </c>
      <c r="D296" s="44"/>
      <c r="E296" s="636"/>
      <c r="F296" s="31"/>
      <c r="G296" s="31"/>
      <c r="H296" s="31"/>
      <c r="I296" s="31"/>
      <c r="J296" s="84"/>
      <c r="K296" s="755"/>
      <c r="L296" s="31"/>
      <c r="M296" s="31"/>
    </row>
    <row r="297" spans="2:16" s="27" customFormat="1">
      <c r="B297" s="10"/>
      <c r="C297" s="10">
        <v>8</v>
      </c>
      <c r="D297" s="44"/>
      <c r="E297" s="636"/>
      <c r="F297" s="31"/>
      <c r="G297" s="31"/>
      <c r="H297" s="31"/>
      <c r="I297" s="31"/>
      <c r="J297" s="84"/>
      <c r="K297" s="754"/>
      <c r="L297" s="31"/>
      <c r="M297" s="31"/>
    </row>
    <row r="298" spans="2:16" s="27" customFormat="1">
      <c r="B298" s="10"/>
      <c r="C298" s="10">
        <v>9</v>
      </c>
      <c r="D298" s="635"/>
      <c r="E298" s="636"/>
      <c r="F298" s="31"/>
      <c r="G298" s="31"/>
      <c r="H298" s="31"/>
      <c r="I298" s="31"/>
      <c r="J298" s="84"/>
      <c r="K298" s="754"/>
      <c r="L298" s="31"/>
      <c r="M298" s="31"/>
    </row>
    <row r="299" spans="2:16" s="27" customFormat="1">
      <c r="B299" s="10"/>
      <c r="C299" s="10">
        <v>10</v>
      </c>
      <c r="D299" s="44"/>
      <c r="E299" s="636"/>
      <c r="F299" s="31"/>
      <c r="G299" s="31"/>
      <c r="H299" s="31"/>
      <c r="I299" s="31"/>
      <c r="J299" s="84"/>
      <c r="K299" s="754"/>
      <c r="L299" s="31"/>
      <c r="M299" s="31"/>
    </row>
    <row r="300" spans="2:16" s="27" customFormat="1">
      <c r="B300" s="10"/>
      <c r="C300" s="10">
        <v>11</v>
      </c>
      <c r="D300" s="44"/>
      <c r="E300" s="636"/>
      <c r="F300" s="31"/>
      <c r="G300" s="31"/>
      <c r="H300" s="31"/>
      <c r="I300" s="31"/>
      <c r="J300" s="84"/>
      <c r="K300" s="755"/>
      <c r="L300" s="31"/>
      <c r="M300" s="31"/>
    </row>
    <row r="301" spans="2:16" s="27" customFormat="1">
      <c r="B301" s="10"/>
      <c r="C301" s="10">
        <v>12</v>
      </c>
      <c r="D301" s="635"/>
      <c r="E301" s="636"/>
      <c r="F301" s="31"/>
      <c r="G301" s="31"/>
      <c r="H301" s="31"/>
      <c r="I301" s="31"/>
      <c r="J301" s="84"/>
      <c r="K301" s="754"/>
      <c r="L301" s="31"/>
      <c r="M301" s="31"/>
    </row>
    <row r="302" spans="2:16" s="27" customFormat="1">
      <c r="B302" s="10"/>
      <c r="C302" s="10">
        <v>13</v>
      </c>
      <c r="D302" s="635"/>
      <c r="E302" s="636"/>
      <c r="F302" s="31"/>
      <c r="G302" s="31"/>
      <c r="H302" s="31"/>
      <c r="I302" s="31"/>
      <c r="J302" s="84"/>
      <c r="K302" s="754"/>
      <c r="L302" s="31"/>
      <c r="M302" s="31"/>
    </row>
    <row r="303" spans="2:16" s="27" customFormat="1">
      <c r="B303" s="10"/>
      <c r="C303" s="10">
        <v>14</v>
      </c>
      <c r="D303" s="635"/>
      <c r="E303" s="636"/>
      <c r="F303" s="31"/>
      <c r="G303" s="31"/>
      <c r="H303" s="31"/>
      <c r="I303" s="31"/>
      <c r="J303" s="84"/>
      <c r="K303" s="592"/>
      <c r="L303" s="31"/>
      <c r="M303" s="31"/>
    </row>
    <row r="304" spans="2:16" s="27" customFormat="1">
      <c r="B304" s="10"/>
      <c r="C304" s="10">
        <v>15</v>
      </c>
      <c r="D304" s="635"/>
      <c r="E304" s="636"/>
      <c r="F304" s="31"/>
      <c r="G304" s="31"/>
      <c r="H304" s="31"/>
      <c r="I304" s="31"/>
      <c r="J304" s="84"/>
      <c r="K304" s="755"/>
      <c r="L304" s="31"/>
      <c r="M304" s="31"/>
    </row>
    <row r="305" spans="2:16" s="27" customFormat="1">
      <c r="B305" s="10"/>
      <c r="C305" s="10">
        <v>16</v>
      </c>
      <c r="D305" s="635"/>
      <c r="E305" s="636"/>
      <c r="F305" s="31"/>
      <c r="G305" s="31"/>
      <c r="H305" s="31"/>
      <c r="I305" s="31"/>
      <c r="J305" s="84"/>
      <c r="K305" s="754"/>
      <c r="L305" s="31"/>
      <c r="M305" s="31"/>
    </row>
    <row r="306" spans="2:16" s="27" customFormat="1">
      <c r="B306" s="10"/>
      <c r="C306" s="10">
        <v>17</v>
      </c>
      <c r="D306" s="635"/>
      <c r="E306" s="636"/>
      <c r="F306" s="31"/>
      <c r="G306" s="31"/>
      <c r="H306" s="31"/>
      <c r="I306" s="31"/>
      <c r="J306" s="84"/>
      <c r="K306" s="592"/>
      <c r="L306" s="31"/>
      <c r="M306" s="31"/>
    </row>
    <row r="307" spans="2:16" s="27" customFormat="1">
      <c r="B307" s="10"/>
      <c r="C307" s="10">
        <v>18</v>
      </c>
      <c r="D307" s="635"/>
      <c r="E307" s="636"/>
      <c r="F307" s="31"/>
      <c r="G307" s="31"/>
      <c r="H307" s="31"/>
      <c r="I307" s="31"/>
      <c r="J307" s="594"/>
      <c r="K307" s="592"/>
      <c r="L307" s="31"/>
      <c r="M307" s="31"/>
    </row>
    <row r="308" spans="2:16" s="27" customFormat="1">
      <c r="B308" s="28">
        <v>16</v>
      </c>
      <c r="C308" s="10">
        <v>1</v>
      </c>
      <c r="D308" s="55"/>
      <c r="E308" s="44"/>
      <c r="F308" s="31"/>
      <c r="G308" s="31"/>
      <c r="H308" s="31"/>
      <c r="I308" s="31"/>
      <c r="J308" s="84"/>
      <c r="K308" s="588"/>
      <c r="L308" s="31"/>
      <c r="M308" s="31"/>
    </row>
    <row r="309" spans="2:16" s="27" customFormat="1">
      <c r="B309" s="10"/>
      <c r="C309" s="10">
        <v>2</v>
      </c>
      <c r="D309" s="596"/>
      <c r="E309" s="10"/>
      <c r="F309" s="305"/>
      <c r="G309" s="305"/>
      <c r="H309" s="305"/>
      <c r="I309" s="305"/>
      <c r="J309" s="76"/>
      <c r="K309" s="588"/>
      <c r="L309" s="31"/>
      <c r="M309" s="31"/>
    </row>
    <row r="310" spans="2:16" s="27" customFormat="1">
      <c r="B310" s="10"/>
      <c r="C310" s="10">
        <v>3</v>
      </c>
      <c r="D310" s="596"/>
      <c r="E310" s="588"/>
      <c r="F310" s="31"/>
      <c r="G310" s="31"/>
      <c r="H310" s="31"/>
      <c r="I310" s="31"/>
      <c r="J310" s="76"/>
      <c r="K310" s="588"/>
      <c r="L310" s="31"/>
      <c r="M310" s="31"/>
    </row>
    <row r="311" spans="2:16">
      <c r="C311" s="10">
        <v>4</v>
      </c>
      <c r="E311" s="76"/>
      <c r="F311" s="31"/>
      <c r="G311" s="31"/>
      <c r="H311" s="31"/>
      <c r="I311" s="31"/>
      <c r="J311" s="84"/>
      <c r="K311" s="169"/>
      <c r="L311" s="305"/>
      <c r="M311" s="305"/>
      <c r="N311" s="306"/>
      <c r="O311" s="306"/>
      <c r="P311" s="306"/>
    </row>
    <row r="312" spans="2:16" s="27" customFormat="1">
      <c r="B312" s="10"/>
      <c r="C312" s="10">
        <v>5</v>
      </c>
      <c r="D312" s="635"/>
      <c r="E312" s="636"/>
      <c r="F312" s="31"/>
      <c r="G312" s="31"/>
      <c r="H312" s="31"/>
      <c r="I312" s="31"/>
      <c r="J312" s="84"/>
      <c r="K312" s="754"/>
      <c r="L312" s="31"/>
      <c r="M312" s="31"/>
    </row>
    <row r="313" spans="2:16" s="27" customFormat="1">
      <c r="B313" s="10"/>
      <c r="C313" s="10">
        <v>6</v>
      </c>
      <c r="D313" s="44"/>
      <c r="E313" s="636"/>
      <c r="F313" s="31"/>
      <c r="G313" s="31"/>
      <c r="H313" s="31"/>
      <c r="I313" s="31"/>
      <c r="J313" s="84"/>
      <c r="K313" s="754"/>
      <c r="L313" s="31"/>
      <c r="M313" s="31"/>
    </row>
    <row r="314" spans="2:16" s="27" customFormat="1">
      <c r="B314" s="10"/>
      <c r="C314" s="10">
        <v>7</v>
      </c>
      <c r="D314" s="44"/>
      <c r="E314" s="636"/>
      <c r="F314" s="31"/>
      <c r="G314" s="31"/>
      <c r="H314" s="31"/>
      <c r="I314" s="31"/>
      <c r="J314" s="84"/>
      <c r="K314" s="755"/>
      <c r="L314" s="31"/>
      <c r="M314" s="31"/>
    </row>
    <row r="315" spans="2:16" s="27" customFormat="1">
      <c r="B315" s="10"/>
      <c r="C315" s="10">
        <v>8</v>
      </c>
      <c r="D315" s="44"/>
      <c r="E315" s="636"/>
      <c r="F315" s="31"/>
      <c r="G315" s="31"/>
      <c r="H315" s="31"/>
      <c r="I315" s="31"/>
      <c r="J315" s="84"/>
      <c r="K315" s="754"/>
      <c r="L315" s="31"/>
      <c r="M315" s="31"/>
    </row>
    <row r="316" spans="2:16" s="27" customFormat="1">
      <c r="B316" s="10"/>
      <c r="C316" s="10">
        <v>9</v>
      </c>
      <c r="D316" s="635"/>
      <c r="E316" s="636"/>
      <c r="F316" s="31"/>
      <c r="G316" s="31"/>
      <c r="H316" s="31"/>
      <c r="I316" s="31"/>
      <c r="J316" s="84"/>
      <c r="K316" s="754"/>
      <c r="L316" s="31"/>
      <c r="M316" s="31"/>
    </row>
    <row r="317" spans="2:16" s="27" customFormat="1">
      <c r="B317" s="10"/>
      <c r="C317" s="10">
        <v>10</v>
      </c>
      <c r="D317" s="44"/>
      <c r="E317" s="636"/>
      <c r="F317" s="31"/>
      <c r="G317" s="31"/>
      <c r="H317" s="31"/>
      <c r="I317" s="31"/>
      <c r="J317" s="84"/>
      <c r="K317" s="754"/>
      <c r="L317" s="31"/>
      <c r="M317" s="31"/>
    </row>
    <row r="318" spans="2:16" s="27" customFormat="1">
      <c r="B318" s="10"/>
      <c r="C318" s="10">
        <v>11</v>
      </c>
      <c r="D318" s="44"/>
      <c r="E318" s="636"/>
      <c r="F318" s="31"/>
      <c r="G318" s="31"/>
      <c r="H318" s="31"/>
      <c r="I318" s="31"/>
      <c r="J318" s="84"/>
      <c r="K318" s="755"/>
      <c r="L318" s="31"/>
      <c r="M318" s="31"/>
    </row>
    <row r="319" spans="2:16" s="27" customFormat="1">
      <c r="B319" s="10"/>
      <c r="C319" s="10">
        <v>12</v>
      </c>
      <c r="D319" s="635"/>
      <c r="E319" s="636"/>
      <c r="F319" s="31"/>
      <c r="G319" s="31"/>
      <c r="H319" s="31"/>
      <c r="I319" s="31"/>
      <c r="J319" s="84"/>
      <c r="K319" s="754"/>
      <c r="L319" s="31"/>
      <c r="M319" s="31"/>
    </row>
    <row r="320" spans="2:16" s="27" customFormat="1">
      <c r="B320" s="10"/>
      <c r="C320" s="10">
        <v>13</v>
      </c>
      <c r="D320" s="635"/>
      <c r="E320" s="636"/>
      <c r="F320" s="31"/>
      <c r="G320" s="31"/>
      <c r="H320" s="31"/>
      <c r="I320" s="31"/>
      <c r="J320" s="84"/>
      <c r="K320" s="754"/>
      <c r="L320" s="31"/>
      <c r="M320" s="31"/>
    </row>
    <row r="321" spans="2:16" s="27" customFormat="1">
      <c r="B321" s="10"/>
      <c r="C321" s="10">
        <v>14</v>
      </c>
      <c r="D321" s="635"/>
      <c r="E321" s="636"/>
      <c r="F321" s="31"/>
      <c r="G321" s="31"/>
      <c r="H321" s="31"/>
      <c r="I321" s="31"/>
      <c r="J321" s="84"/>
      <c r="K321" s="592"/>
      <c r="L321" s="31"/>
      <c r="M321" s="31"/>
    </row>
    <row r="322" spans="2:16" s="27" customFormat="1">
      <c r="B322" s="10"/>
      <c r="C322" s="10">
        <v>15</v>
      </c>
      <c r="D322" s="635"/>
      <c r="E322" s="636"/>
      <c r="F322" s="31"/>
      <c r="G322" s="31"/>
      <c r="H322" s="31"/>
      <c r="I322" s="31"/>
      <c r="J322" s="84"/>
      <c r="K322" s="755"/>
      <c r="L322" s="31"/>
      <c r="M322" s="31"/>
    </row>
    <row r="323" spans="2:16" s="27" customFormat="1">
      <c r="B323" s="10"/>
      <c r="C323" s="10">
        <v>16</v>
      </c>
      <c r="D323" s="635"/>
      <c r="E323" s="636"/>
      <c r="F323" s="31"/>
      <c r="G323" s="31"/>
      <c r="H323" s="31"/>
      <c r="I323" s="31"/>
      <c r="J323" s="84"/>
      <c r="K323" s="754"/>
      <c r="L323" s="31"/>
      <c r="M323" s="31"/>
    </row>
    <row r="324" spans="2:16" s="27" customFormat="1">
      <c r="B324" s="10"/>
      <c r="C324" s="10">
        <v>17</v>
      </c>
      <c r="D324" s="635"/>
      <c r="E324" s="636"/>
      <c r="F324" s="31"/>
      <c r="G324" s="31"/>
      <c r="H324" s="31"/>
      <c r="I324" s="31"/>
      <c r="J324" s="84"/>
      <c r="K324" s="592"/>
      <c r="L324" s="31"/>
      <c r="M324" s="31"/>
    </row>
    <row r="325" spans="2:16" s="27" customFormat="1">
      <c r="B325" s="10"/>
      <c r="C325" s="10">
        <v>18</v>
      </c>
      <c r="D325" s="635"/>
      <c r="E325" s="636"/>
      <c r="F325" s="31"/>
      <c r="G325" s="31"/>
      <c r="H325" s="31"/>
      <c r="I325" s="31"/>
      <c r="J325" s="594"/>
      <c r="K325" s="592"/>
      <c r="L325" s="31"/>
      <c r="M325" s="31"/>
    </row>
    <row r="326" spans="2:16" s="27" customFormat="1">
      <c r="B326" s="28">
        <v>17</v>
      </c>
      <c r="C326" s="10">
        <v>1</v>
      </c>
      <c r="D326" s="55"/>
      <c r="E326" s="44"/>
      <c r="F326" s="31"/>
      <c r="G326" s="31"/>
      <c r="H326" s="31"/>
      <c r="I326" s="31"/>
      <c r="J326" s="84"/>
      <c r="K326" s="588"/>
      <c r="L326" s="31"/>
      <c r="M326" s="31"/>
    </row>
    <row r="327" spans="2:16" s="27" customFormat="1">
      <c r="B327" s="10"/>
      <c r="C327" s="10">
        <v>2</v>
      </c>
      <c r="D327" s="596"/>
      <c r="E327" s="10"/>
      <c r="F327" s="305"/>
      <c r="G327" s="305"/>
      <c r="H327" s="305"/>
      <c r="I327" s="305"/>
      <c r="J327" s="76"/>
      <c r="K327" s="588"/>
      <c r="L327" s="31"/>
      <c r="M327" s="31"/>
    </row>
    <row r="328" spans="2:16" s="27" customFormat="1">
      <c r="B328" s="10"/>
      <c r="C328" s="10">
        <v>3</v>
      </c>
      <c r="D328" s="596"/>
      <c r="E328" s="588"/>
      <c r="F328" s="31"/>
      <c r="G328" s="31"/>
      <c r="H328" s="31"/>
      <c r="I328" s="31"/>
      <c r="J328" s="76"/>
      <c r="K328" s="588"/>
      <c r="L328" s="31"/>
      <c r="M328" s="31"/>
    </row>
    <row r="329" spans="2:16">
      <c r="C329" s="10">
        <v>4</v>
      </c>
      <c r="E329" s="76"/>
      <c r="F329" s="31"/>
      <c r="G329" s="31"/>
      <c r="H329" s="31"/>
      <c r="I329" s="31"/>
      <c r="J329" s="84"/>
      <c r="K329" s="169"/>
      <c r="L329" s="305"/>
      <c r="M329" s="305"/>
      <c r="N329" s="306"/>
      <c r="O329" s="306"/>
      <c r="P329" s="306"/>
    </row>
    <row r="330" spans="2:16" s="27" customFormat="1">
      <c r="B330" s="10"/>
      <c r="C330" s="10">
        <v>5</v>
      </c>
      <c r="D330" s="635"/>
      <c r="E330" s="636"/>
      <c r="F330" s="31"/>
      <c r="G330" s="31"/>
      <c r="H330" s="31"/>
      <c r="I330" s="31"/>
      <c r="J330" s="84"/>
      <c r="K330" s="754"/>
      <c r="L330" s="31"/>
      <c r="M330" s="31"/>
    </row>
    <row r="331" spans="2:16" s="27" customFormat="1">
      <c r="B331" s="10"/>
      <c r="C331" s="10">
        <v>6</v>
      </c>
      <c r="D331" s="44"/>
      <c r="E331" s="636"/>
      <c r="F331" s="31"/>
      <c r="G331" s="31"/>
      <c r="H331" s="31"/>
      <c r="I331" s="31"/>
      <c r="J331" s="84"/>
      <c r="K331" s="754"/>
      <c r="L331" s="31"/>
      <c r="M331" s="31"/>
    </row>
    <row r="332" spans="2:16" s="27" customFormat="1">
      <c r="B332" s="10"/>
      <c r="C332" s="10">
        <v>7</v>
      </c>
      <c r="D332" s="44"/>
      <c r="E332" s="636"/>
      <c r="F332" s="31"/>
      <c r="G332" s="31"/>
      <c r="H332" s="31"/>
      <c r="I332" s="31"/>
      <c r="J332" s="84"/>
      <c r="K332" s="755"/>
      <c r="L332" s="31"/>
      <c r="M332" s="31"/>
    </row>
    <row r="333" spans="2:16" s="27" customFormat="1">
      <c r="B333" s="10"/>
      <c r="C333" s="10">
        <v>8</v>
      </c>
      <c r="D333" s="44"/>
      <c r="E333" s="636"/>
      <c r="F333" s="31"/>
      <c r="G333" s="31"/>
      <c r="H333" s="31"/>
      <c r="I333" s="31"/>
      <c r="J333" s="84"/>
      <c r="K333" s="754"/>
      <c r="L333" s="31"/>
      <c r="M333" s="31"/>
    </row>
    <row r="334" spans="2:16" s="27" customFormat="1">
      <c r="B334" s="10"/>
      <c r="C334" s="10">
        <v>9</v>
      </c>
      <c r="D334" s="635"/>
      <c r="E334" s="636"/>
      <c r="F334" s="31"/>
      <c r="G334" s="31"/>
      <c r="H334" s="31"/>
      <c r="I334" s="31"/>
      <c r="J334" s="84"/>
      <c r="K334" s="754"/>
      <c r="L334" s="31"/>
      <c r="M334" s="31"/>
    </row>
    <row r="335" spans="2:16" s="27" customFormat="1">
      <c r="B335" s="10"/>
      <c r="C335" s="10">
        <v>10</v>
      </c>
      <c r="D335" s="44"/>
      <c r="E335" s="636"/>
      <c r="F335" s="31"/>
      <c r="G335" s="31"/>
      <c r="H335" s="31"/>
      <c r="I335" s="31"/>
      <c r="J335" s="84"/>
      <c r="K335" s="754"/>
      <c r="L335" s="31"/>
      <c r="M335" s="31"/>
    </row>
    <row r="336" spans="2:16" s="27" customFormat="1">
      <c r="B336" s="10"/>
      <c r="C336" s="10">
        <v>11</v>
      </c>
      <c r="D336" s="44"/>
      <c r="E336" s="636"/>
      <c r="F336" s="31"/>
      <c r="G336" s="31"/>
      <c r="H336" s="31"/>
      <c r="I336" s="31"/>
      <c r="J336" s="84"/>
      <c r="K336" s="755"/>
      <c r="L336" s="31"/>
      <c r="M336" s="31"/>
    </row>
    <row r="337" spans="2:16" s="27" customFormat="1">
      <c r="B337" s="10"/>
      <c r="C337" s="10">
        <v>12</v>
      </c>
      <c r="D337" s="635"/>
      <c r="E337" s="636"/>
      <c r="F337" s="31"/>
      <c r="G337" s="31"/>
      <c r="H337" s="31"/>
      <c r="I337" s="31"/>
      <c r="J337" s="84"/>
      <c r="K337" s="754"/>
      <c r="L337" s="31"/>
      <c r="M337" s="31"/>
    </row>
    <row r="338" spans="2:16" s="27" customFormat="1">
      <c r="B338" s="10"/>
      <c r="C338" s="10">
        <v>13</v>
      </c>
      <c r="D338" s="635"/>
      <c r="E338" s="636"/>
      <c r="F338" s="31"/>
      <c r="G338" s="31"/>
      <c r="H338" s="31"/>
      <c r="I338" s="31"/>
      <c r="J338" s="84"/>
      <c r="K338" s="754"/>
      <c r="L338" s="31"/>
      <c r="M338" s="31"/>
    </row>
    <row r="339" spans="2:16" s="27" customFormat="1">
      <c r="B339" s="10"/>
      <c r="C339" s="10">
        <v>14</v>
      </c>
      <c r="D339" s="635"/>
      <c r="E339" s="636"/>
      <c r="F339" s="31"/>
      <c r="G339" s="31"/>
      <c r="H339" s="31"/>
      <c r="I339" s="31"/>
      <c r="J339" s="84"/>
      <c r="K339" s="592"/>
      <c r="L339" s="31"/>
      <c r="M339" s="31"/>
    </row>
    <row r="340" spans="2:16" s="27" customFormat="1">
      <c r="B340" s="10"/>
      <c r="C340" s="10">
        <v>15</v>
      </c>
      <c r="D340" s="635"/>
      <c r="E340" s="636"/>
      <c r="F340" s="31"/>
      <c r="G340" s="31"/>
      <c r="H340" s="31"/>
      <c r="I340" s="31"/>
      <c r="J340" s="84"/>
      <c r="K340" s="755"/>
      <c r="L340" s="31"/>
      <c r="M340" s="31"/>
    </row>
    <row r="341" spans="2:16" s="27" customFormat="1">
      <c r="B341" s="10"/>
      <c r="C341" s="10">
        <v>16</v>
      </c>
      <c r="D341" s="635"/>
      <c r="E341" s="636"/>
      <c r="F341" s="31"/>
      <c r="G341" s="31"/>
      <c r="H341" s="31"/>
      <c r="I341" s="31"/>
      <c r="J341" s="84"/>
      <c r="K341" s="754"/>
      <c r="L341" s="31"/>
      <c r="M341" s="31"/>
    </row>
    <row r="342" spans="2:16" s="27" customFormat="1">
      <c r="B342" s="10"/>
      <c r="C342" s="10">
        <v>17</v>
      </c>
      <c r="D342" s="635"/>
      <c r="E342" s="636"/>
      <c r="F342" s="31"/>
      <c r="G342" s="31"/>
      <c r="H342" s="31"/>
      <c r="I342" s="31"/>
      <c r="J342" s="84"/>
      <c r="K342" s="592"/>
      <c r="L342" s="31"/>
      <c r="M342" s="31"/>
    </row>
    <row r="343" spans="2:16" s="27" customFormat="1">
      <c r="B343" s="10"/>
      <c r="C343" s="10">
        <v>18</v>
      </c>
      <c r="D343" s="635"/>
      <c r="E343" s="636"/>
      <c r="F343" s="31"/>
      <c r="G343" s="31"/>
      <c r="H343" s="31"/>
      <c r="I343" s="31"/>
      <c r="J343" s="594"/>
      <c r="K343" s="592"/>
      <c r="L343" s="31"/>
      <c r="M343" s="31"/>
    </row>
    <row r="344" spans="2:16" s="27" customFormat="1">
      <c r="B344" s="28">
        <v>18</v>
      </c>
      <c r="C344" s="10">
        <v>1</v>
      </c>
      <c r="D344" s="55"/>
      <c r="E344" s="44"/>
      <c r="F344" s="31"/>
      <c r="G344" s="31"/>
      <c r="H344" s="31"/>
      <c r="I344" s="31"/>
      <c r="J344" s="84"/>
      <c r="K344" s="588"/>
      <c r="L344" s="31"/>
      <c r="M344" s="31"/>
    </row>
    <row r="345" spans="2:16" s="27" customFormat="1">
      <c r="B345" s="10"/>
      <c r="C345" s="10">
        <v>2</v>
      </c>
      <c r="D345" s="596"/>
      <c r="E345" s="10"/>
      <c r="F345" s="305"/>
      <c r="G345" s="305"/>
      <c r="H345" s="305"/>
      <c r="I345" s="305"/>
      <c r="J345" s="76"/>
      <c r="K345" s="588"/>
      <c r="L345" s="31"/>
      <c r="M345" s="31"/>
    </row>
    <row r="346" spans="2:16" s="27" customFormat="1">
      <c r="B346" s="10"/>
      <c r="C346" s="10">
        <v>3</v>
      </c>
      <c r="D346" s="596"/>
      <c r="E346" s="588"/>
      <c r="F346" s="31"/>
      <c r="G346" s="31"/>
      <c r="H346" s="31"/>
      <c r="I346" s="31"/>
      <c r="J346" s="76"/>
      <c r="K346" s="588"/>
      <c r="L346" s="31"/>
      <c r="M346" s="31"/>
    </row>
    <row r="347" spans="2:16">
      <c r="C347" s="10">
        <v>4</v>
      </c>
      <c r="E347" s="76"/>
      <c r="F347" s="31"/>
      <c r="G347" s="31"/>
      <c r="H347" s="31"/>
      <c r="I347" s="31"/>
      <c r="J347" s="84"/>
      <c r="K347" s="169"/>
      <c r="L347" s="305"/>
      <c r="M347" s="305"/>
      <c r="N347" s="306"/>
      <c r="O347" s="306"/>
      <c r="P347" s="306"/>
    </row>
    <row r="348" spans="2:16" s="27" customFormat="1">
      <c r="B348" s="10"/>
      <c r="C348" s="10">
        <v>5</v>
      </c>
      <c r="D348" s="635"/>
      <c r="E348" s="636"/>
      <c r="F348" s="31"/>
      <c r="G348" s="31"/>
      <c r="H348" s="31"/>
      <c r="I348" s="31"/>
      <c r="J348" s="84"/>
      <c r="K348" s="754"/>
      <c r="L348" s="31"/>
      <c r="M348" s="31"/>
    </row>
    <row r="349" spans="2:16" s="27" customFormat="1">
      <c r="B349" s="10"/>
      <c r="C349" s="10">
        <v>6</v>
      </c>
      <c r="D349" s="44"/>
      <c r="E349" s="636"/>
      <c r="F349" s="31"/>
      <c r="G349" s="31"/>
      <c r="H349" s="31"/>
      <c r="I349" s="31"/>
      <c r="J349" s="84"/>
      <c r="K349" s="754"/>
      <c r="L349" s="31"/>
      <c r="M349" s="31"/>
    </row>
    <row r="350" spans="2:16" s="27" customFormat="1">
      <c r="B350" s="10"/>
      <c r="C350" s="10">
        <v>7</v>
      </c>
      <c r="D350" s="44"/>
      <c r="E350" s="636"/>
      <c r="F350" s="31"/>
      <c r="G350" s="31"/>
      <c r="H350" s="31"/>
      <c r="I350" s="31"/>
      <c r="J350" s="84"/>
      <c r="K350" s="755"/>
      <c r="L350" s="31"/>
      <c r="M350" s="31"/>
    </row>
    <row r="351" spans="2:16" s="27" customFormat="1">
      <c r="B351" s="10"/>
      <c r="C351" s="10">
        <v>8</v>
      </c>
      <c r="D351" s="44"/>
      <c r="E351" s="636"/>
      <c r="F351" s="31"/>
      <c r="G351" s="31"/>
      <c r="H351" s="31"/>
      <c r="I351" s="31"/>
      <c r="J351" s="84"/>
      <c r="K351" s="754"/>
      <c r="L351" s="31"/>
      <c r="M351" s="31"/>
    </row>
    <row r="352" spans="2:16" s="27" customFormat="1">
      <c r="B352" s="10"/>
      <c r="C352" s="10">
        <v>9</v>
      </c>
      <c r="D352" s="635"/>
      <c r="E352" s="636"/>
      <c r="F352" s="31"/>
      <c r="G352" s="31"/>
      <c r="H352" s="31"/>
      <c r="I352" s="31"/>
      <c r="J352" s="84"/>
      <c r="K352" s="754"/>
      <c r="L352" s="31"/>
      <c r="M352" s="31"/>
    </row>
    <row r="353" spans="2:16" s="27" customFormat="1">
      <c r="B353" s="10"/>
      <c r="C353" s="10">
        <v>10</v>
      </c>
      <c r="D353" s="44"/>
      <c r="E353" s="636"/>
      <c r="F353" s="31"/>
      <c r="G353" s="31"/>
      <c r="H353" s="31"/>
      <c r="I353" s="31"/>
      <c r="J353" s="84"/>
      <c r="K353" s="754"/>
      <c r="L353" s="31"/>
      <c r="M353" s="31"/>
    </row>
    <row r="354" spans="2:16" s="27" customFormat="1">
      <c r="B354" s="10"/>
      <c r="C354" s="10">
        <v>11</v>
      </c>
      <c r="D354" s="44"/>
      <c r="E354" s="636"/>
      <c r="F354" s="31"/>
      <c r="G354" s="31"/>
      <c r="H354" s="31"/>
      <c r="I354" s="31"/>
      <c r="J354" s="84"/>
      <c r="K354" s="755"/>
      <c r="L354" s="31"/>
      <c r="M354" s="31"/>
    </row>
    <row r="355" spans="2:16" s="27" customFormat="1">
      <c r="B355" s="10"/>
      <c r="C355" s="10">
        <v>12</v>
      </c>
      <c r="D355" s="635"/>
      <c r="E355" s="636"/>
      <c r="F355" s="31"/>
      <c r="G355" s="31"/>
      <c r="H355" s="31"/>
      <c r="I355" s="31"/>
      <c r="J355" s="84"/>
      <c r="K355" s="754"/>
      <c r="L355" s="31"/>
      <c r="M355" s="31"/>
    </row>
    <row r="356" spans="2:16" s="27" customFormat="1">
      <c r="B356" s="10"/>
      <c r="C356" s="10">
        <v>13</v>
      </c>
      <c r="D356" s="635"/>
      <c r="E356" s="636"/>
      <c r="F356" s="31"/>
      <c r="G356" s="31"/>
      <c r="H356" s="31"/>
      <c r="I356" s="31"/>
      <c r="J356" s="84"/>
      <c r="K356" s="754"/>
      <c r="L356" s="31"/>
      <c r="M356" s="31"/>
    </row>
    <row r="357" spans="2:16" s="27" customFormat="1">
      <c r="B357" s="10"/>
      <c r="C357" s="10">
        <v>14</v>
      </c>
      <c r="D357" s="635"/>
      <c r="E357" s="636"/>
      <c r="F357" s="31"/>
      <c r="G357" s="31"/>
      <c r="H357" s="31"/>
      <c r="I357" s="31"/>
      <c r="J357" s="84"/>
      <c r="K357" s="592"/>
      <c r="L357" s="31"/>
      <c r="M357" s="31"/>
    </row>
    <row r="358" spans="2:16" s="27" customFormat="1">
      <c r="B358" s="10"/>
      <c r="C358" s="10">
        <v>15</v>
      </c>
      <c r="D358" s="635"/>
      <c r="E358" s="636"/>
      <c r="F358" s="31"/>
      <c r="G358" s="31"/>
      <c r="H358" s="31"/>
      <c r="I358" s="31"/>
      <c r="J358" s="84"/>
      <c r="K358" s="755"/>
      <c r="L358" s="31"/>
      <c r="M358" s="31"/>
    </row>
    <row r="359" spans="2:16" s="27" customFormat="1">
      <c r="B359" s="10"/>
      <c r="C359" s="10">
        <v>16</v>
      </c>
      <c r="D359" s="635"/>
      <c r="E359" s="636"/>
      <c r="F359" s="31"/>
      <c r="G359" s="31"/>
      <c r="H359" s="31"/>
      <c r="I359" s="31"/>
      <c r="J359" s="84"/>
      <c r="K359" s="754"/>
      <c r="L359" s="31"/>
      <c r="M359" s="31"/>
    </row>
    <row r="360" spans="2:16" s="27" customFormat="1">
      <c r="B360" s="10"/>
      <c r="C360" s="10">
        <v>17</v>
      </c>
      <c r="D360" s="635"/>
      <c r="E360" s="636"/>
      <c r="F360" s="31"/>
      <c r="G360" s="31"/>
      <c r="H360" s="31"/>
      <c r="I360" s="31"/>
      <c r="J360" s="84"/>
      <c r="K360" s="592"/>
      <c r="L360" s="31"/>
      <c r="M360" s="31"/>
    </row>
    <row r="361" spans="2:16" s="27" customFormat="1">
      <c r="B361" s="10"/>
      <c r="C361" s="10">
        <v>18</v>
      </c>
      <c r="D361" s="635"/>
      <c r="E361" s="636"/>
      <c r="F361" s="31"/>
      <c r="G361" s="31"/>
      <c r="H361" s="31"/>
      <c r="I361" s="31"/>
      <c r="J361" s="594"/>
      <c r="K361" s="592"/>
      <c r="L361" s="31"/>
      <c r="M361" s="31"/>
    </row>
    <row r="362" spans="2:16" s="27" customFormat="1">
      <c r="B362" s="28">
        <v>19</v>
      </c>
      <c r="C362" s="10">
        <v>1</v>
      </c>
      <c r="D362" s="55"/>
      <c r="E362" s="44"/>
      <c r="F362" s="31"/>
      <c r="G362" s="31"/>
      <c r="H362" s="31"/>
      <c r="I362" s="31"/>
      <c r="J362" s="84"/>
      <c r="K362" s="588"/>
      <c r="L362" s="31"/>
      <c r="M362" s="31"/>
    </row>
    <row r="363" spans="2:16" s="27" customFormat="1">
      <c r="B363" s="10"/>
      <c r="C363" s="10">
        <v>2</v>
      </c>
      <c r="D363" s="596"/>
      <c r="E363" s="10"/>
      <c r="F363" s="305"/>
      <c r="G363" s="305"/>
      <c r="H363" s="305"/>
      <c r="I363" s="305"/>
      <c r="J363" s="76"/>
      <c r="K363" s="588"/>
      <c r="L363" s="31"/>
      <c r="M363" s="31"/>
    </row>
    <row r="364" spans="2:16" s="27" customFormat="1">
      <c r="B364" s="10"/>
      <c r="C364" s="10">
        <v>3</v>
      </c>
      <c r="D364" s="596"/>
      <c r="E364" s="588"/>
      <c r="F364" s="31"/>
      <c r="G364" s="31"/>
      <c r="H364" s="31"/>
      <c r="I364" s="31"/>
      <c r="J364" s="76"/>
      <c r="K364" s="588"/>
      <c r="L364" s="31"/>
      <c r="M364" s="31"/>
    </row>
    <row r="365" spans="2:16">
      <c r="C365" s="10">
        <v>4</v>
      </c>
      <c r="E365" s="76"/>
      <c r="F365" s="31"/>
      <c r="G365" s="31"/>
      <c r="H365" s="31"/>
      <c r="I365" s="31"/>
      <c r="J365" s="84"/>
      <c r="K365" s="169"/>
      <c r="L365" s="305"/>
      <c r="M365" s="305"/>
      <c r="N365" s="306"/>
      <c r="O365" s="306"/>
      <c r="P365" s="306"/>
    </row>
    <row r="366" spans="2:16" s="27" customFormat="1">
      <c r="B366" s="10"/>
      <c r="C366" s="10">
        <v>5</v>
      </c>
      <c r="D366" s="635"/>
      <c r="E366" s="636"/>
      <c r="F366" s="31"/>
      <c r="G366" s="31"/>
      <c r="H366" s="31"/>
      <c r="I366" s="31"/>
      <c r="J366" s="84"/>
      <c r="K366" s="754"/>
      <c r="L366" s="31"/>
      <c r="M366" s="31"/>
    </row>
    <row r="367" spans="2:16" s="27" customFormat="1">
      <c r="B367" s="10"/>
      <c r="C367" s="10">
        <v>6</v>
      </c>
      <c r="D367" s="44"/>
      <c r="E367" s="636"/>
      <c r="F367" s="31"/>
      <c r="G367" s="31"/>
      <c r="H367" s="31"/>
      <c r="I367" s="31"/>
      <c r="J367" s="84"/>
      <c r="K367" s="754"/>
      <c r="L367" s="31"/>
      <c r="M367" s="31"/>
    </row>
    <row r="368" spans="2:16" s="27" customFormat="1">
      <c r="B368" s="10"/>
      <c r="C368" s="10">
        <v>7</v>
      </c>
      <c r="D368" s="44"/>
      <c r="E368" s="636"/>
      <c r="F368" s="31"/>
      <c r="G368" s="31"/>
      <c r="H368" s="31"/>
      <c r="I368" s="31"/>
      <c r="J368" s="84"/>
      <c r="K368" s="755"/>
      <c r="L368" s="31"/>
      <c r="M368" s="31"/>
    </row>
    <row r="369" spans="2:16" s="27" customFormat="1">
      <c r="B369" s="10"/>
      <c r="C369" s="10">
        <v>8</v>
      </c>
      <c r="D369" s="44"/>
      <c r="E369" s="636"/>
      <c r="F369" s="31"/>
      <c r="G369" s="31"/>
      <c r="H369" s="31"/>
      <c r="I369" s="31"/>
      <c r="J369" s="84"/>
      <c r="K369" s="754"/>
      <c r="L369" s="31"/>
      <c r="M369" s="31"/>
    </row>
    <row r="370" spans="2:16" s="27" customFormat="1">
      <c r="B370" s="10"/>
      <c r="C370" s="10">
        <v>9</v>
      </c>
      <c r="D370" s="635"/>
      <c r="E370" s="636"/>
      <c r="F370" s="31"/>
      <c r="G370" s="31"/>
      <c r="H370" s="31"/>
      <c r="I370" s="31"/>
      <c r="J370" s="84"/>
      <c r="K370" s="754"/>
      <c r="L370" s="31"/>
      <c r="M370" s="31"/>
    </row>
    <row r="371" spans="2:16" s="27" customFormat="1">
      <c r="B371" s="10"/>
      <c r="C371" s="10">
        <v>10</v>
      </c>
      <c r="D371" s="44"/>
      <c r="E371" s="636"/>
      <c r="F371" s="31"/>
      <c r="G371" s="31"/>
      <c r="H371" s="31"/>
      <c r="I371" s="31"/>
      <c r="J371" s="84"/>
      <c r="K371" s="754"/>
      <c r="L371" s="31"/>
      <c r="M371" s="31"/>
    </row>
    <row r="372" spans="2:16" s="27" customFormat="1">
      <c r="B372" s="10"/>
      <c r="C372" s="10">
        <v>11</v>
      </c>
      <c r="D372" s="44"/>
      <c r="E372" s="636"/>
      <c r="F372" s="31"/>
      <c r="G372" s="31"/>
      <c r="H372" s="31"/>
      <c r="I372" s="31"/>
      <c r="J372" s="84"/>
      <c r="K372" s="755"/>
      <c r="L372" s="31"/>
      <c r="M372" s="31"/>
    </row>
    <row r="373" spans="2:16" s="27" customFormat="1">
      <c r="B373" s="10"/>
      <c r="C373" s="10">
        <v>12</v>
      </c>
      <c r="D373" s="635"/>
      <c r="E373" s="636"/>
      <c r="F373" s="31"/>
      <c r="G373" s="31"/>
      <c r="H373" s="31"/>
      <c r="I373" s="31"/>
      <c r="J373" s="84"/>
      <c r="K373" s="754"/>
      <c r="L373" s="31"/>
      <c r="M373" s="31"/>
    </row>
    <row r="374" spans="2:16" s="27" customFormat="1">
      <c r="B374" s="10"/>
      <c r="C374" s="10">
        <v>13</v>
      </c>
      <c r="D374" s="635"/>
      <c r="E374" s="636"/>
      <c r="F374" s="31"/>
      <c r="G374" s="31"/>
      <c r="H374" s="31"/>
      <c r="I374" s="31"/>
      <c r="J374" s="84"/>
      <c r="K374" s="754"/>
      <c r="L374" s="31"/>
      <c r="M374" s="31"/>
    </row>
    <row r="375" spans="2:16" s="27" customFormat="1">
      <c r="B375" s="10"/>
      <c r="C375" s="10">
        <v>14</v>
      </c>
      <c r="D375" s="635"/>
      <c r="E375" s="636"/>
      <c r="F375" s="31"/>
      <c r="G375" s="31"/>
      <c r="H375" s="31"/>
      <c r="I375" s="31"/>
      <c r="J375" s="84"/>
      <c r="K375" s="592"/>
      <c r="L375" s="31"/>
      <c r="M375" s="31"/>
    </row>
    <row r="376" spans="2:16" s="27" customFormat="1">
      <c r="B376" s="10"/>
      <c r="C376" s="10">
        <v>15</v>
      </c>
      <c r="D376" s="635"/>
      <c r="E376" s="636"/>
      <c r="F376" s="31"/>
      <c r="G376" s="31"/>
      <c r="H376" s="31"/>
      <c r="I376" s="31"/>
      <c r="J376" s="84"/>
      <c r="K376" s="755"/>
      <c r="L376" s="31"/>
      <c r="M376" s="31"/>
    </row>
    <row r="377" spans="2:16" s="27" customFormat="1">
      <c r="B377" s="10"/>
      <c r="C377" s="10">
        <v>16</v>
      </c>
      <c r="D377" s="635"/>
      <c r="E377" s="636"/>
      <c r="F377" s="31"/>
      <c r="G377" s="31"/>
      <c r="H377" s="31"/>
      <c r="I377" s="31"/>
      <c r="J377" s="84"/>
      <c r="K377" s="754"/>
      <c r="L377" s="31"/>
      <c r="M377" s="31"/>
    </row>
    <row r="378" spans="2:16" s="27" customFormat="1">
      <c r="B378" s="10"/>
      <c r="C378" s="10">
        <v>17</v>
      </c>
      <c r="D378" s="635"/>
      <c r="E378" s="636"/>
      <c r="F378" s="31"/>
      <c r="G378" s="31"/>
      <c r="H378" s="31"/>
      <c r="I378" s="31"/>
      <c r="J378" s="84"/>
      <c r="K378" s="592"/>
      <c r="L378" s="31"/>
      <c r="M378" s="31"/>
    </row>
    <row r="379" spans="2:16" s="27" customFormat="1">
      <c r="B379" s="10"/>
      <c r="C379" s="10">
        <v>18</v>
      </c>
      <c r="D379" s="635"/>
      <c r="E379" s="636"/>
      <c r="F379" s="31"/>
      <c r="G379" s="31"/>
      <c r="H379" s="31"/>
      <c r="I379" s="31"/>
      <c r="J379" s="594"/>
      <c r="K379" s="592"/>
      <c r="L379" s="31"/>
      <c r="M379" s="31"/>
    </row>
    <row r="380" spans="2:16" s="27" customFormat="1">
      <c r="B380" s="28">
        <v>20</v>
      </c>
      <c r="C380" s="10">
        <v>1</v>
      </c>
      <c r="D380" s="55"/>
      <c r="E380" s="44"/>
      <c r="F380" s="31"/>
      <c r="G380" s="31"/>
      <c r="H380" s="31"/>
      <c r="I380" s="31"/>
      <c r="J380" s="84"/>
      <c r="K380" s="588"/>
      <c r="L380" s="31"/>
      <c r="M380" s="31"/>
    </row>
    <row r="381" spans="2:16" s="27" customFormat="1">
      <c r="C381" s="10">
        <v>2</v>
      </c>
      <c r="D381" s="596"/>
      <c r="E381" s="10"/>
      <c r="F381" s="305"/>
      <c r="G381" s="305"/>
      <c r="H381" s="305"/>
      <c r="I381" s="305"/>
      <c r="J381" s="76"/>
      <c r="K381" s="588"/>
      <c r="L381" s="31"/>
      <c r="M381" s="31"/>
    </row>
    <row r="382" spans="2:16" s="27" customFormat="1">
      <c r="C382" s="10">
        <v>3</v>
      </c>
      <c r="D382" s="596"/>
      <c r="E382" s="588"/>
      <c r="F382" s="31"/>
      <c r="G382" s="31"/>
      <c r="H382" s="31"/>
      <c r="I382" s="31"/>
      <c r="J382" s="76"/>
      <c r="K382" s="588"/>
      <c r="L382" s="31"/>
      <c r="M382" s="31"/>
    </row>
    <row r="383" spans="2:16">
      <c r="B383" s="27"/>
      <c r="C383" s="10">
        <v>4</v>
      </c>
      <c r="E383" s="76"/>
      <c r="F383" s="31"/>
      <c r="G383" s="31"/>
      <c r="H383" s="31"/>
      <c r="I383" s="31"/>
      <c r="J383" s="84"/>
      <c r="K383" s="169"/>
      <c r="L383" s="305"/>
      <c r="M383" s="305"/>
      <c r="N383" s="306"/>
      <c r="O383" s="306"/>
      <c r="P383" s="306"/>
    </row>
    <row r="384" spans="2:16" s="27" customFormat="1">
      <c r="B384" s="306"/>
      <c r="C384" s="10">
        <v>5</v>
      </c>
      <c r="D384" s="635"/>
      <c r="E384" s="636"/>
      <c r="F384" s="31"/>
      <c r="G384" s="31"/>
      <c r="H384" s="31"/>
      <c r="I384" s="31"/>
      <c r="J384" s="84"/>
      <c r="K384" s="754"/>
      <c r="L384" s="31"/>
      <c r="M384" s="31"/>
    </row>
    <row r="385" spans="2:13" s="27" customFormat="1">
      <c r="C385" s="10">
        <v>6</v>
      </c>
      <c r="D385" s="44"/>
      <c r="E385" s="636"/>
      <c r="F385" s="31"/>
      <c r="G385" s="31"/>
      <c r="H385" s="31"/>
      <c r="I385" s="31"/>
      <c r="J385" s="84"/>
      <c r="K385" s="754"/>
      <c r="L385" s="31"/>
      <c r="M385" s="31"/>
    </row>
    <row r="386" spans="2:13" s="27" customFormat="1">
      <c r="C386" s="10">
        <v>7</v>
      </c>
      <c r="D386" s="44"/>
      <c r="E386" s="636"/>
      <c r="F386" s="31"/>
      <c r="G386" s="31"/>
      <c r="H386" s="31"/>
      <c r="I386" s="31"/>
      <c r="J386" s="84"/>
      <c r="K386" s="755"/>
      <c r="L386" s="31"/>
      <c r="M386" s="31"/>
    </row>
    <row r="387" spans="2:13" s="27" customFormat="1">
      <c r="C387" s="10">
        <v>8</v>
      </c>
      <c r="D387" s="44"/>
      <c r="E387" s="636"/>
      <c r="F387" s="31"/>
      <c r="G387" s="31"/>
      <c r="H387" s="31"/>
      <c r="I387" s="31"/>
      <c r="J387" s="84"/>
      <c r="K387" s="754"/>
      <c r="L387" s="31"/>
      <c r="M387" s="31"/>
    </row>
    <row r="388" spans="2:13" s="27" customFormat="1">
      <c r="C388" s="10">
        <v>9</v>
      </c>
      <c r="D388" s="635"/>
      <c r="E388" s="636"/>
      <c r="F388" s="31"/>
      <c r="G388" s="31"/>
      <c r="H388" s="31"/>
      <c r="I388" s="31"/>
      <c r="J388" s="84"/>
      <c r="K388" s="754"/>
      <c r="L388" s="31"/>
      <c r="M388" s="31"/>
    </row>
    <row r="389" spans="2:13" s="27" customFormat="1">
      <c r="C389" s="10">
        <v>10</v>
      </c>
      <c r="D389" s="44"/>
      <c r="E389" s="636"/>
      <c r="F389" s="31"/>
      <c r="G389" s="31"/>
      <c r="H389" s="31"/>
      <c r="I389" s="31"/>
      <c r="J389" s="84"/>
      <c r="K389" s="754"/>
      <c r="L389" s="31"/>
      <c r="M389" s="31"/>
    </row>
    <row r="390" spans="2:13" s="27" customFormat="1">
      <c r="C390" s="10">
        <v>11</v>
      </c>
      <c r="D390" s="44"/>
      <c r="E390" s="636"/>
      <c r="F390" s="31"/>
      <c r="G390" s="31"/>
      <c r="H390" s="31"/>
      <c r="I390" s="31"/>
      <c r="J390" s="84"/>
      <c r="K390" s="755"/>
      <c r="L390" s="31"/>
      <c r="M390" s="31"/>
    </row>
    <row r="391" spans="2:13" s="27" customFormat="1">
      <c r="C391" s="10">
        <v>12</v>
      </c>
      <c r="D391" s="635"/>
      <c r="E391" s="636"/>
      <c r="F391" s="31"/>
      <c r="G391" s="31"/>
      <c r="H391" s="31"/>
      <c r="I391" s="31"/>
      <c r="J391" s="84"/>
      <c r="K391" s="754"/>
      <c r="L391" s="31"/>
      <c r="M391" s="31"/>
    </row>
    <row r="392" spans="2:13" s="27" customFormat="1">
      <c r="C392" s="10">
        <v>13</v>
      </c>
      <c r="D392" s="635"/>
      <c r="E392" s="636"/>
      <c r="F392" s="31"/>
      <c r="G392" s="31"/>
      <c r="H392" s="31"/>
      <c r="I392" s="31"/>
      <c r="J392" s="84"/>
      <c r="K392" s="754"/>
      <c r="L392" s="31"/>
      <c r="M392" s="31"/>
    </row>
    <row r="393" spans="2:13" s="27" customFormat="1">
      <c r="C393" s="10">
        <v>14</v>
      </c>
      <c r="D393" s="635"/>
      <c r="E393" s="636"/>
      <c r="F393" s="31"/>
      <c r="G393" s="31"/>
      <c r="H393" s="31"/>
      <c r="I393" s="31"/>
      <c r="J393" s="84"/>
      <c r="K393" s="592"/>
      <c r="L393" s="31"/>
      <c r="M393" s="31"/>
    </row>
    <row r="394" spans="2:13" s="27" customFormat="1">
      <c r="C394" s="10">
        <v>15</v>
      </c>
      <c r="D394" s="635"/>
      <c r="E394" s="636"/>
      <c r="F394" s="31"/>
      <c r="G394" s="31"/>
      <c r="H394" s="31"/>
      <c r="I394" s="31"/>
      <c r="J394" s="84"/>
      <c r="K394" s="755"/>
      <c r="L394" s="31"/>
      <c r="M394" s="31"/>
    </row>
    <row r="395" spans="2:13" s="27" customFormat="1">
      <c r="C395" s="10">
        <v>16</v>
      </c>
      <c r="D395" s="635"/>
      <c r="E395" s="636"/>
      <c r="F395" s="31"/>
      <c r="G395" s="31"/>
      <c r="H395" s="31"/>
      <c r="I395" s="31"/>
      <c r="J395" s="84"/>
      <c r="K395" s="754"/>
      <c r="L395" s="31"/>
      <c r="M395" s="31"/>
    </row>
    <row r="396" spans="2:13" s="27" customFormat="1">
      <c r="C396" s="10">
        <v>17</v>
      </c>
      <c r="D396" s="635"/>
      <c r="E396" s="636"/>
      <c r="F396" s="31"/>
      <c r="G396" s="31"/>
      <c r="H396" s="31"/>
      <c r="I396" s="31"/>
      <c r="J396" s="84"/>
      <c r="K396" s="592"/>
      <c r="L396" s="31"/>
      <c r="M396" s="31"/>
    </row>
    <row r="397" spans="2:13" s="27" customFormat="1">
      <c r="B397" s="10"/>
      <c r="C397" s="10">
        <v>18</v>
      </c>
      <c r="D397" s="635"/>
      <c r="E397" s="636"/>
      <c r="F397" s="31"/>
      <c r="G397" s="31"/>
      <c r="H397" s="31"/>
      <c r="I397" s="31"/>
      <c r="J397" s="594"/>
      <c r="K397" s="592"/>
      <c r="L397" s="31"/>
      <c r="M397" s="31"/>
    </row>
    <row r="398" spans="2:13" s="27" customFormat="1">
      <c r="B398" s="28">
        <v>21</v>
      </c>
      <c r="C398" s="10">
        <v>1</v>
      </c>
      <c r="D398" s="55"/>
      <c r="E398" s="44"/>
      <c r="F398" s="31"/>
      <c r="G398" s="31"/>
      <c r="H398" s="31"/>
      <c r="I398" s="31"/>
      <c r="J398" s="84"/>
      <c r="K398" s="588"/>
      <c r="L398" s="31"/>
      <c r="M398" s="31"/>
    </row>
    <row r="399" spans="2:13" s="27" customFormat="1">
      <c r="B399" s="10"/>
      <c r="C399" s="10">
        <v>2</v>
      </c>
      <c r="D399" s="596"/>
      <c r="E399" s="10"/>
      <c r="F399" s="305"/>
      <c r="G399" s="305"/>
      <c r="H399" s="305"/>
      <c r="I399" s="305"/>
      <c r="J399" s="76"/>
      <c r="K399" s="588"/>
      <c r="L399" s="31"/>
      <c r="M399" s="31"/>
    </row>
    <row r="400" spans="2:13" s="27" customFormat="1">
      <c r="B400" s="28"/>
      <c r="C400" s="10">
        <v>3</v>
      </c>
      <c r="D400" s="596"/>
      <c r="E400" s="588"/>
      <c r="F400" s="31"/>
      <c r="G400" s="31"/>
      <c r="H400" s="31"/>
      <c r="I400" s="31"/>
      <c r="J400" s="76"/>
      <c r="K400" s="588"/>
      <c r="L400" s="31"/>
      <c r="M400" s="31"/>
    </row>
    <row r="401" spans="2:16">
      <c r="B401" s="28"/>
      <c r="C401" s="10">
        <v>4</v>
      </c>
      <c r="E401" s="76"/>
      <c r="F401" s="31"/>
      <c r="G401" s="31"/>
      <c r="H401" s="31"/>
      <c r="I401" s="31"/>
      <c r="J401" s="84"/>
      <c r="K401" s="169"/>
      <c r="L401" s="305"/>
      <c r="M401" s="305"/>
      <c r="N401" s="306"/>
      <c r="O401" s="306"/>
      <c r="P401" s="306"/>
    </row>
    <row r="402" spans="2:16" s="27" customFormat="1">
      <c r="B402" s="28"/>
      <c r="C402" s="10">
        <v>5</v>
      </c>
      <c r="D402" s="635"/>
      <c r="E402" s="636"/>
      <c r="F402" s="31"/>
      <c r="G402" s="31"/>
      <c r="H402" s="31"/>
      <c r="I402" s="31"/>
      <c r="J402" s="84"/>
      <c r="K402" s="754"/>
      <c r="L402" s="31"/>
      <c r="M402" s="31"/>
    </row>
    <row r="403" spans="2:16" s="27" customFormat="1">
      <c r="B403" s="28"/>
      <c r="C403" s="10">
        <v>6</v>
      </c>
      <c r="D403" s="44"/>
      <c r="E403" s="636"/>
      <c r="F403" s="31"/>
      <c r="G403" s="31"/>
      <c r="H403" s="31"/>
      <c r="I403" s="31"/>
      <c r="J403" s="84"/>
      <c r="K403" s="754"/>
      <c r="L403" s="31"/>
      <c r="M403" s="31"/>
    </row>
    <row r="404" spans="2:16" s="27" customFormat="1">
      <c r="B404" s="28"/>
      <c r="C404" s="10">
        <v>7</v>
      </c>
      <c r="D404" s="44"/>
      <c r="E404" s="636"/>
      <c r="F404" s="31"/>
      <c r="G404" s="31"/>
      <c r="H404" s="31"/>
      <c r="I404" s="31"/>
      <c r="J404" s="84"/>
      <c r="K404" s="755"/>
      <c r="L404" s="31"/>
      <c r="M404" s="31"/>
    </row>
    <row r="405" spans="2:16" s="27" customFormat="1">
      <c r="B405" s="28"/>
      <c r="C405" s="10">
        <v>8</v>
      </c>
      <c r="D405" s="44"/>
      <c r="E405" s="636"/>
      <c r="F405" s="31"/>
      <c r="G405" s="31"/>
      <c r="H405" s="31"/>
      <c r="I405" s="31"/>
      <c r="J405" s="84"/>
      <c r="K405" s="754"/>
      <c r="L405" s="31"/>
      <c r="M405" s="31"/>
    </row>
    <row r="406" spans="2:16" s="27" customFormat="1">
      <c r="B406" s="28"/>
      <c r="C406" s="10">
        <v>9</v>
      </c>
      <c r="D406" s="635"/>
      <c r="E406" s="636"/>
      <c r="F406" s="31"/>
      <c r="G406" s="31"/>
      <c r="H406" s="31"/>
      <c r="I406" s="31"/>
      <c r="J406" s="84"/>
      <c r="K406" s="754"/>
      <c r="L406" s="31"/>
      <c r="M406" s="31"/>
    </row>
    <row r="407" spans="2:16" s="27" customFormat="1">
      <c r="B407" s="28"/>
      <c r="C407" s="10">
        <v>10</v>
      </c>
      <c r="D407" s="44"/>
      <c r="E407" s="636"/>
      <c r="F407" s="31"/>
      <c r="G407" s="31"/>
      <c r="H407" s="31"/>
      <c r="I407" s="31"/>
      <c r="J407" s="84"/>
      <c r="K407" s="754"/>
      <c r="L407" s="31"/>
      <c r="M407" s="31"/>
    </row>
    <row r="408" spans="2:16" s="27" customFormat="1">
      <c r="B408" s="10"/>
      <c r="C408" s="10">
        <v>11</v>
      </c>
      <c r="D408" s="44"/>
      <c r="E408" s="636"/>
      <c r="F408" s="31"/>
      <c r="G408" s="31"/>
      <c r="H408" s="31"/>
      <c r="I408" s="31"/>
      <c r="J408" s="84"/>
      <c r="K408" s="755"/>
      <c r="L408" s="31"/>
      <c r="M408" s="31"/>
    </row>
    <row r="409" spans="2:16" s="27" customFormat="1">
      <c r="B409" s="10"/>
      <c r="C409" s="10">
        <v>12</v>
      </c>
      <c r="D409" s="635"/>
      <c r="E409" s="636"/>
      <c r="F409" s="31"/>
      <c r="G409" s="31"/>
      <c r="H409" s="31"/>
      <c r="I409" s="31"/>
      <c r="J409" s="84"/>
      <c r="K409" s="754"/>
      <c r="L409" s="31"/>
      <c r="M409" s="31"/>
    </row>
    <row r="410" spans="2:16" s="27" customFormat="1">
      <c r="B410" s="10"/>
      <c r="C410" s="10">
        <v>13</v>
      </c>
      <c r="D410" s="635"/>
      <c r="E410" s="636"/>
      <c r="F410" s="31"/>
      <c r="G410" s="31"/>
      <c r="H410" s="31"/>
      <c r="I410" s="31"/>
      <c r="J410" s="84"/>
      <c r="K410" s="754"/>
      <c r="L410" s="31"/>
      <c r="M410" s="31"/>
    </row>
    <row r="411" spans="2:16" s="27" customFormat="1">
      <c r="B411" s="10"/>
      <c r="C411" s="10">
        <v>14</v>
      </c>
      <c r="D411" s="635"/>
      <c r="E411" s="636"/>
      <c r="F411" s="31"/>
      <c r="G411" s="31"/>
      <c r="H411" s="31"/>
      <c r="I411" s="31"/>
      <c r="J411" s="84"/>
      <c r="K411" s="592"/>
      <c r="L411" s="31"/>
      <c r="M411" s="31"/>
    </row>
    <row r="412" spans="2:16" s="27" customFormat="1">
      <c r="B412" s="10"/>
      <c r="C412" s="10">
        <v>15</v>
      </c>
      <c r="D412" s="635"/>
      <c r="E412" s="636"/>
      <c r="F412" s="31"/>
      <c r="G412" s="31"/>
      <c r="H412" s="31"/>
      <c r="I412" s="31"/>
      <c r="J412" s="84"/>
      <c r="K412" s="755"/>
      <c r="L412" s="31"/>
      <c r="M412" s="31"/>
    </row>
    <row r="413" spans="2:16" s="27" customFormat="1">
      <c r="B413" s="10"/>
      <c r="C413" s="10">
        <v>16</v>
      </c>
      <c r="D413" s="635"/>
      <c r="E413" s="636"/>
      <c r="F413" s="31"/>
      <c r="G413" s="31"/>
      <c r="H413" s="31"/>
      <c r="I413" s="31"/>
      <c r="J413" s="84"/>
      <c r="K413" s="754"/>
      <c r="L413" s="31"/>
      <c r="M413" s="31"/>
    </row>
    <row r="414" spans="2:16" s="27" customFormat="1">
      <c r="B414" s="10"/>
      <c r="C414" s="10">
        <v>17</v>
      </c>
      <c r="D414" s="635"/>
      <c r="E414" s="636"/>
      <c r="F414" s="31"/>
      <c r="G414" s="31"/>
      <c r="H414" s="31"/>
      <c r="I414" s="31"/>
      <c r="J414" s="84"/>
      <c r="K414" s="592"/>
      <c r="L414" s="31"/>
      <c r="M414" s="31"/>
    </row>
    <row r="415" spans="2:16" s="27" customFormat="1">
      <c r="B415" s="10"/>
      <c r="C415" s="10">
        <v>18</v>
      </c>
      <c r="D415" s="635"/>
      <c r="E415" s="636"/>
      <c r="F415" s="31"/>
      <c r="G415" s="31"/>
      <c r="H415" s="31"/>
      <c r="I415" s="31"/>
      <c r="J415" s="594"/>
      <c r="K415" s="592"/>
      <c r="L415" s="31"/>
      <c r="M415" s="31"/>
    </row>
    <row r="416" spans="2:16" s="27" customFormat="1">
      <c r="B416" s="28">
        <v>22</v>
      </c>
      <c r="C416" s="10">
        <v>1</v>
      </c>
      <c r="D416" s="55"/>
      <c r="E416" s="44"/>
      <c r="F416" s="31"/>
      <c r="G416" s="31"/>
      <c r="H416" s="31"/>
      <c r="I416" s="31"/>
      <c r="J416" s="84"/>
      <c r="K416" s="588"/>
      <c r="L416" s="31"/>
      <c r="M416" s="31"/>
    </row>
    <row r="417" spans="2:16" s="27" customFormat="1">
      <c r="B417" s="10"/>
      <c r="C417" s="10">
        <v>2</v>
      </c>
      <c r="D417" s="596"/>
      <c r="E417" s="10"/>
      <c r="F417" s="305"/>
      <c r="G417" s="305"/>
      <c r="H417" s="305"/>
      <c r="I417" s="305"/>
      <c r="J417" s="76"/>
      <c r="K417" s="588"/>
      <c r="L417" s="31"/>
      <c r="M417" s="31"/>
    </row>
    <row r="418" spans="2:16" s="27" customFormat="1">
      <c r="B418" s="10"/>
      <c r="C418" s="10">
        <v>3</v>
      </c>
      <c r="D418" s="596"/>
      <c r="E418" s="588"/>
      <c r="F418" s="31"/>
      <c r="G418" s="31"/>
      <c r="H418" s="31"/>
      <c r="I418" s="31"/>
      <c r="J418" s="76"/>
      <c r="K418" s="588"/>
      <c r="L418" s="31"/>
      <c r="M418" s="31"/>
    </row>
    <row r="419" spans="2:16">
      <c r="C419" s="10">
        <v>4</v>
      </c>
      <c r="E419" s="76"/>
      <c r="F419" s="31"/>
      <c r="G419" s="31"/>
      <c r="H419" s="31"/>
      <c r="I419" s="31"/>
      <c r="J419" s="84"/>
      <c r="K419" s="169"/>
      <c r="L419" s="305"/>
      <c r="M419" s="305"/>
      <c r="N419" s="306"/>
      <c r="O419" s="306"/>
      <c r="P419" s="306"/>
    </row>
    <row r="420" spans="2:16" s="27" customFormat="1">
      <c r="B420" s="10"/>
      <c r="C420" s="10">
        <v>5</v>
      </c>
      <c r="D420" s="635"/>
      <c r="E420" s="636"/>
      <c r="F420" s="31"/>
      <c r="G420" s="31"/>
      <c r="H420" s="31"/>
      <c r="I420" s="31"/>
      <c r="J420" s="84"/>
      <c r="K420" s="754"/>
      <c r="L420" s="31"/>
      <c r="M420" s="31"/>
    </row>
    <row r="421" spans="2:16" s="27" customFormat="1">
      <c r="B421" s="10"/>
      <c r="C421" s="10">
        <v>6</v>
      </c>
      <c r="D421" s="44"/>
      <c r="E421" s="636"/>
      <c r="F421" s="31"/>
      <c r="G421" s="31"/>
      <c r="H421" s="31"/>
      <c r="I421" s="31"/>
      <c r="J421" s="84"/>
      <c r="K421" s="754"/>
      <c r="L421" s="31"/>
      <c r="M421" s="31"/>
    </row>
    <row r="422" spans="2:16" s="27" customFormat="1">
      <c r="B422" s="10"/>
      <c r="C422" s="10">
        <v>7</v>
      </c>
      <c r="D422" s="44"/>
      <c r="E422" s="636"/>
      <c r="F422" s="31"/>
      <c r="G422" s="31"/>
      <c r="H422" s="31"/>
      <c r="I422" s="31"/>
      <c r="J422" s="84"/>
      <c r="K422" s="755"/>
      <c r="L422" s="31"/>
      <c r="M422" s="31"/>
    </row>
    <row r="423" spans="2:16" s="27" customFormat="1">
      <c r="B423" s="10"/>
      <c r="C423" s="10">
        <v>8</v>
      </c>
      <c r="D423" s="44"/>
      <c r="E423" s="636"/>
      <c r="F423" s="31"/>
      <c r="G423" s="31"/>
      <c r="H423" s="31"/>
      <c r="I423" s="31"/>
      <c r="J423" s="84"/>
      <c r="K423" s="754"/>
      <c r="L423" s="31"/>
      <c r="M423" s="31"/>
    </row>
    <row r="424" spans="2:16" s="27" customFormat="1">
      <c r="B424" s="10"/>
      <c r="C424" s="10">
        <v>9</v>
      </c>
      <c r="D424" s="635"/>
      <c r="E424" s="636"/>
      <c r="F424" s="31"/>
      <c r="G424" s="31"/>
      <c r="H424" s="31"/>
      <c r="I424" s="31"/>
      <c r="J424" s="84"/>
      <c r="K424" s="754"/>
      <c r="L424" s="31"/>
      <c r="M424" s="31"/>
    </row>
    <row r="425" spans="2:16" s="27" customFormat="1">
      <c r="B425" s="10"/>
      <c r="C425" s="10">
        <v>10</v>
      </c>
      <c r="D425" s="44"/>
      <c r="E425" s="636"/>
      <c r="F425" s="31"/>
      <c r="G425" s="31"/>
      <c r="H425" s="31"/>
      <c r="I425" s="31"/>
      <c r="J425" s="84"/>
      <c r="K425" s="754"/>
      <c r="L425" s="31"/>
      <c r="M425" s="31"/>
    </row>
    <row r="426" spans="2:16" s="27" customFormat="1">
      <c r="B426" s="10"/>
      <c r="C426" s="10">
        <v>11</v>
      </c>
      <c r="D426" s="44"/>
      <c r="E426" s="636"/>
      <c r="F426" s="31"/>
      <c r="G426" s="31"/>
      <c r="H426" s="31"/>
      <c r="I426" s="31"/>
      <c r="J426" s="84"/>
      <c r="K426" s="755"/>
      <c r="L426" s="31"/>
      <c r="M426" s="31"/>
    </row>
    <row r="427" spans="2:16" s="27" customFormat="1">
      <c r="B427" s="10"/>
      <c r="C427" s="10">
        <v>12</v>
      </c>
      <c r="D427" s="635"/>
      <c r="E427" s="636"/>
      <c r="F427" s="31"/>
      <c r="G427" s="31"/>
      <c r="H427" s="31"/>
      <c r="I427" s="31"/>
      <c r="J427" s="84"/>
      <c r="K427" s="754"/>
      <c r="L427" s="31"/>
      <c r="M427" s="31"/>
    </row>
    <row r="428" spans="2:16" s="27" customFormat="1">
      <c r="B428" s="10"/>
      <c r="C428" s="10">
        <v>13</v>
      </c>
      <c r="D428" s="635"/>
      <c r="E428" s="636"/>
      <c r="F428" s="31"/>
      <c r="G428" s="31"/>
      <c r="H428" s="31"/>
      <c r="I428" s="31"/>
      <c r="J428" s="84"/>
      <c r="K428" s="754"/>
      <c r="L428" s="31"/>
      <c r="M428" s="31"/>
    </row>
    <row r="429" spans="2:16" s="27" customFormat="1">
      <c r="B429" s="10"/>
      <c r="C429" s="10">
        <v>14</v>
      </c>
      <c r="D429" s="635"/>
      <c r="E429" s="636"/>
      <c r="F429" s="31"/>
      <c r="G429" s="31"/>
      <c r="H429" s="31"/>
      <c r="I429" s="31"/>
      <c r="J429" s="84"/>
      <c r="K429" s="592"/>
      <c r="L429" s="31"/>
      <c r="M429" s="31"/>
    </row>
    <row r="430" spans="2:16" s="27" customFormat="1">
      <c r="B430" s="10"/>
      <c r="C430" s="10">
        <v>15</v>
      </c>
      <c r="D430" s="635"/>
      <c r="E430" s="636"/>
      <c r="F430" s="31"/>
      <c r="G430" s="31"/>
      <c r="H430" s="31"/>
      <c r="I430" s="31"/>
      <c r="J430" s="84"/>
      <c r="K430" s="755"/>
      <c r="L430" s="31"/>
      <c r="M430" s="31"/>
    </row>
    <row r="431" spans="2:16" s="27" customFormat="1">
      <c r="B431" s="10"/>
      <c r="C431" s="10">
        <v>16</v>
      </c>
      <c r="D431" s="635"/>
      <c r="E431" s="636"/>
      <c r="F431" s="31"/>
      <c r="G431" s="31"/>
      <c r="H431" s="31"/>
      <c r="I431" s="31"/>
      <c r="J431" s="84"/>
      <c r="K431" s="754"/>
      <c r="L431" s="31"/>
      <c r="M431" s="31"/>
    </row>
    <row r="432" spans="2:16" s="27" customFormat="1">
      <c r="B432" s="10"/>
      <c r="C432" s="10">
        <v>17</v>
      </c>
      <c r="D432" s="635"/>
      <c r="E432" s="636"/>
      <c r="F432" s="31"/>
      <c r="G432" s="31"/>
      <c r="H432" s="31"/>
      <c r="I432" s="31"/>
      <c r="J432" s="84"/>
      <c r="K432" s="592"/>
      <c r="L432" s="31"/>
      <c r="M432" s="31"/>
    </row>
    <row r="433" spans="2:16" s="27" customFormat="1">
      <c r="B433" s="10"/>
      <c r="C433" s="10">
        <v>18</v>
      </c>
      <c r="D433" s="635"/>
      <c r="E433" s="636"/>
      <c r="F433" s="31"/>
      <c r="G433" s="31"/>
      <c r="H433" s="31"/>
      <c r="I433" s="31"/>
      <c r="J433" s="594"/>
      <c r="K433" s="592"/>
      <c r="L433" s="31"/>
      <c r="M433" s="31"/>
    </row>
    <row r="434" spans="2:16" s="27" customFormat="1">
      <c r="B434" s="28">
        <v>23</v>
      </c>
      <c r="C434" s="10">
        <v>1</v>
      </c>
      <c r="D434" s="55"/>
      <c r="E434" s="44"/>
      <c r="F434" s="31"/>
      <c r="G434" s="31"/>
      <c r="H434" s="31"/>
      <c r="I434" s="31"/>
      <c r="J434" s="84"/>
      <c r="K434" s="588"/>
      <c r="L434" s="31"/>
      <c r="M434" s="31"/>
    </row>
    <row r="435" spans="2:16" s="27" customFormat="1">
      <c r="B435" s="10"/>
      <c r="C435" s="10">
        <v>2</v>
      </c>
      <c r="D435" s="596"/>
      <c r="E435" s="10"/>
      <c r="F435" s="305"/>
      <c r="G435" s="305"/>
      <c r="H435" s="305"/>
      <c r="I435" s="305"/>
      <c r="J435" s="76"/>
      <c r="K435" s="588"/>
      <c r="L435" s="31"/>
      <c r="M435" s="31"/>
    </row>
    <row r="436" spans="2:16" s="27" customFormat="1">
      <c r="B436" s="10"/>
      <c r="C436" s="10">
        <v>3</v>
      </c>
      <c r="D436" s="596"/>
      <c r="E436" s="588"/>
      <c r="F436" s="31"/>
      <c r="G436" s="31"/>
      <c r="H436" s="31"/>
      <c r="I436" s="31"/>
      <c r="J436" s="76"/>
      <c r="K436" s="588"/>
      <c r="L436" s="31"/>
      <c r="M436" s="31"/>
    </row>
    <row r="437" spans="2:16">
      <c r="C437" s="10">
        <v>4</v>
      </c>
      <c r="E437" s="76"/>
      <c r="F437" s="31"/>
      <c r="G437" s="31"/>
      <c r="H437" s="31"/>
      <c r="I437" s="31"/>
      <c r="J437" s="84"/>
      <c r="K437" s="169"/>
      <c r="L437" s="305"/>
      <c r="M437" s="305"/>
      <c r="N437" s="306"/>
      <c r="O437" s="306"/>
      <c r="P437" s="306"/>
    </row>
    <row r="438" spans="2:16" s="27" customFormat="1">
      <c r="B438" s="10"/>
      <c r="C438" s="10">
        <v>5</v>
      </c>
      <c r="D438" s="635"/>
      <c r="E438" s="636"/>
      <c r="F438" s="31"/>
      <c r="G438" s="31"/>
      <c r="H438" s="31"/>
      <c r="I438" s="31"/>
      <c r="J438" s="84"/>
      <c r="K438" s="754"/>
      <c r="L438" s="31"/>
      <c r="M438" s="31"/>
    </row>
    <row r="439" spans="2:16" s="27" customFormat="1">
      <c r="B439" s="10"/>
      <c r="C439" s="10">
        <v>6</v>
      </c>
      <c r="D439" s="44"/>
      <c r="E439" s="636"/>
      <c r="F439" s="31"/>
      <c r="G439" s="31"/>
      <c r="H439" s="31"/>
      <c r="I439" s="31"/>
      <c r="J439" s="84"/>
      <c r="K439" s="754"/>
      <c r="L439" s="31"/>
      <c r="M439" s="31"/>
    </row>
    <row r="440" spans="2:16" s="27" customFormat="1">
      <c r="B440" s="10"/>
      <c r="C440" s="10">
        <v>7</v>
      </c>
      <c r="D440" s="44"/>
      <c r="E440" s="636"/>
      <c r="F440" s="31"/>
      <c r="G440" s="31"/>
      <c r="H440" s="31"/>
      <c r="I440" s="31"/>
      <c r="J440" s="84"/>
      <c r="K440" s="755"/>
      <c r="L440" s="31"/>
      <c r="M440" s="31"/>
    </row>
    <row r="441" spans="2:16" s="27" customFormat="1">
      <c r="B441" s="10"/>
      <c r="C441" s="10">
        <v>8</v>
      </c>
      <c r="D441" s="44"/>
      <c r="E441" s="636"/>
      <c r="F441" s="31"/>
      <c r="G441" s="31"/>
      <c r="H441" s="31"/>
      <c r="I441" s="31"/>
      <c r="J441" s="84"/>
      <c r="K441" s="754"/>
      <c r="L441" s="31"/>
      <c r="M441" s="31"/>
    </row>
    <row r="442" spans="2:16" s="27" customFormat="1">
      <c r="B442" s="10"/>
      <c r="C442" s="10">
        <v>9</v>
      </c>
      <c r="D442" s="635"/>
      <c r="E442" s="636"/>
      <c r="F442" s="31"/>
      <c r="G442" s="31"/>
      <c r="H442" s="31"/>
      <c r="I442" s="31"/>
      <c r="J442" s="84"/>
      <c r="K442" s="754"/>
      <c r="L442" s="31"/>
      <c r="M442" s="31"/>
    </row>
    <row r="443" spans="2:16" s="27" customFormat="1">
      <c r="B443" s="10"/>
      <c r="C443" s="10">
        <v>10</v>
      </c>
      <c r="D443" s="44"/>
      <c r="E443" s="636"/>
      <c r="F443" s="31"/>
      <c r="G443" s="31"/>
      <c r="H443" s="31"/>
      <c r="I443" s="31"/>
      <c r="J443" s="84"/>
      <c r="K443" s="754"/>
      <c r="L443" s="31"/>
      <c r="M443" s="31"/>
    </row>
    <row r="444" spans="2:16" s="27" customFormat="1">
      <c r="B444" s="10"/>
      <c r="C444" s="10">
        <v>11</v>
      </c>
      <c r="D444" s="44"/>
      <c r="E444" s="636"/>
      <c r="F444" s="31"/>
      <c r="G444" s="31"/>
      <c r="H444" s="31"/>
      <c r="I444" s="31"/>
      <c r="J444" s="84"/>
      <c r="K444" s="755"/>
      <c r="L444" s="31"/>
      <c r="M444" s="31"/>
    </row>
    <row r="445" spans="2:16" s="27" customFormat="1">
      <c r="B445" s="10"/>
      <c r="C445" s="10">
        <v>12</v>
      </c>
      <c r="D445" s="635"/>
      <c r="E445" s="636"/>
      <c r="F445" s="31"/>
      <c r="G445" s="31"/>
      <c r="H445" s="31"/>
      <c r="I445" s="31"/>
      <c r="J445" s="84"/>
      <c r="K445" s="754"/>
      <c r="L445" s="31"/>
      <c r="M445" s="31"/>
    </row>
    <row r="446" spans="2:16" s="27" customFormat="1">
      <c r="B446" s="10"/>
      <c r="C446" s="10">
        <v>13</v>
      </c>
      <c r="D446" s="635"/>
      <c r="E446" s="636"/>
      <c r="F446" s="31"/>
      <c r="G446" s="31"/>
      <c r="H446" s="31"/>
      <c r="I446" s="31"/>
      <c r="J446" s="84"/>
      <c r="K446" s="754"/>
      <c r="L446" s="31"/>
      <c r="M446" s="31"/>
    </row>
    <row r="447" spans="2:16" s="27" customFormat="1">
      <c r="B447" s="10"/>
      <c r="C447" s="10">
        <v>14</v>
      </c>
      <c r="D447" s="635"/>
      <c r="E447" s="636"/>
      <c r="F447" s="31"/>
      <c r="G447" s="31"/>
      <c r="H447" s="31"/>
      <c r="I447" s="31"/>
      <c r="J447" s="84"/>
      <c r="K447" s="592"/>
      <c r="L447" s="31"/>
      <c r="M447" s="31"/>
    </row>
    <row r="448" spans="2:16" s="27" customFormat="1">
      <c r="B448" s="10"/>
      <c r="C448" s="10">
        <v>15</v>
      </c>
      <c r="D448" s="635"/>
      <c r="E448" s="636"/>
      <c r="F448" s="31"/>
      <c r="G448" s="31"/>
      <c r="H448" s="31"/>
      <c r="I448" s="31"/>
      <c r="J448" s="84"/>
      <c r="K448" s="755"/>
      <c r="L448" s="31"/>
      <c r="M448" s="31"/>
    </row>
    <row r="449" spans="2:16" s="27" customFormat="1">
      <c r="B449" s="10"/>
      <c r="C449" s="10">
        <v>16</v>
      </c>
      <c r="D449" s="635"/>
      <c r="E449" s="636"/>
      <c r="F449" s="31"/>
      <c r="G449" s="31"/>
      <c r="H449" s="31"/>
      <c r="I449" s="31"/>
      <c r="J449" s="84"/>
      <c r="K449" s="754"/>
      <c r="L449" s="31"/>
      <c r="M449" s="31"/>
    </row>
    <row r="450" spans="2:16" s="27" customFormat="1">
      <c r="B450" s="10"/>
      <c r="C450" s="10">
        <v>17</v>
      </c>
      <c r="D450" s="635"/>
      <c r="E450" s="636"/>
      <c r="F450" s="31"/>
      <c r="G450" s="31"/>
      <c r="H450" s="31"/>
      <c r="I450" s="31"/>
      <c r="J450" s="84"/>
      <c r="K450" s="592"/>
      <c r="L450" s="31"/>
      <c r="M450" s="31"/>
    </row>
    <row r="451" spans="2:16" s="27" customFormat="1">
      <c r="B451" s="10"/>
      <c r="C451" s="10">
        <v>18</v>
      </c>
      <c r="D451" s="635"/>
      <c r="E451" s="636"/>
      <c r="F451" s="31"/>
      <c r="G451" s="31"/>
      <c r="H451" s="31"/>
      <c r="I451" s="31"/>
      <c r="J451" s="594"/>
      <c r="K451" s="592"/>
      <c r="L451" s="31"/>
      <c r="M451" s="31"/>
    </row>
    <row r="452" spans="2:16" s="27" customFormat="1">
      <c r="B452" s="28">
        <v>24</v>
      </c>
      <c r="C452" s="10">
        <v>1</v>
      </c>
      <c r="D452" s="55"/>
      <c r="E452" s="44"/>
      <c r="F452" s="31"/>
      <c r="G452" s="31"/>
      <c r="H452" s="31"/>
      <c r="I452" s="31"/>
      <c r="J452" s="84"/>
      <c r="K452" s="588"/>
      <c r="L452" s="31"/>
      <c r="M452" s="31"/>
    </row>
    <row r="453" spans="2:16" s="27" customFormat="1">
      <c r="B453" s="10"/>
      <c r="C453" s="10">
        <v>2</v>
      </c>
      <c r="D453" s="596"/>
      <c r="E453" s="10"/>
      <c r="F453" s="305"/>
      <c r="G453" s="305"/>
      <c r="H453" s="305"/>
      <c r="I453" s="305"/>
      <c r="J453" s="76"/>
      <c r="K453" s="588"/>
      <c r="L453" s="31"/>
      <c r="M453" s="31"/>
    </row>
    <row r="454" spans="2:16" s="27" customFormat="1">
      <c r="B454" s="10"/>
      <c r="C454" s="10">
        <v>3</v>
      </c>
      <c r="D454" s="596"/>
      <c r="E454" s="588"/>
      <c r="F454" s="31"/>
      <c r="G454" s="31"/>
      <c r="H454" s="31"/>
      <c r="I454" s="31"/>
      <c r="J454" s="76"/>
      <c r="K454" s="588"/>
      <c r="L454" s="31"/>
      <c r="M454" s="31"/>
    </row>
    <row r="455" spans="2:16">
      <c r="C455" s="10">
        <v>4</v>
      </c>
      <c r="E455" s="76"/>
      <c r="F455" s="31"/>
      <c r="G455" s="31"/>
      <c r="H455" s="31"/>
      <c r="I455" s="31"/>
      <c r="J455" s="84"/>
      <c r="K455" s="169"/>
      <c r="L455" s="305"/>
      <c r="M455" s="305"/>
      <c r="N455" s="306"/>
      <c r="O455" s="306"/>
      <c r="P455" s="306"/>
    </row>
    <row r="456" spans="2:16" s="27" customFormat="1">
      <c r="B456" s="10"/>
      <c r="C456" s="10">
        <v>5</v>
      </c>
      <c r="D456" s="635"/>
      <c r="E456" s="636"/>
      <c r="F456" s="31"/>
      <c r="G456" s="31"/>
      <c r="H456" s="31"/>
      <c r="I456" s="31"/>
      <c r="J456" s="84"/>
      <c r="K456" s="754"/>
      <c r="L456" s="31"/>
      <c r="M456" s="31"/>
    </row>
    <row r="457" spans="2:16" s="27" customFormat="1">
      <c r="B457" s="10"/>
      <c r="C457" s="10">
        <v>6</v>
      </c>
      <c r="D457" s="44"/>
      <c r="E457" s="636"/>
      <c r="F457" s="31"/>
      <c r="G457" s="31"/>
      <c r="H457" s="31"/>
      <c r="I457" s="31"/>
      <c r="J457" s="84"/>
      <c r="K457" s="754"/>
      <c r="L457" s="31"/>
      <c r="M457" s="31"/>
    </row>
    <row r="458" spans="2:16" s="27" customFormat="1">
      <c r="B458" s="10"/>
      <c r="C458" s="10">
        <v>7</v>
      </c>
      <c r="D458" s="44"/>
      <c r="E458" s="636"/>
      <c r="F458" s="31"/>
      <c r="G458" s="31"/>
      <c r="H458" s="31"/>
      <c r="I458" s="31"/>
      <c r="J458" s="84"/>
      <c r="K458" s="755"/>
      <c r="L458" s="31"/>
      <c r="M458" s="31"/>
    </row>
    <row r="459" spans="2:16" s="27" customFormat="1">
      <c r="B459" s="10"/>
      <c r="C459" s="10">
        <v>8</v>
      </c>
      <c r="D459" s="44"/>
      <c r="E459" s="636"/>
      <c r="F459" s="31"/>
      <c r="G459" s="31"/>
      <c r="H459" s="31"/>
      <c r="I459" s="31"/>
      <c r="J459" s="84"/>
      <c r="K459" s="754"/>
      <c r="L459" s="31"/>
      <c r="M459" s="31"/>
    </row>
    <row r="460" spans="2:16" s="27" customFormat="1">
      <c r="B460" s="10"/>
      <c r="C460" s="10">
        <v>9</v>
      </c>
      <c r="D460" s="635"/>
      <c r="E460" s="636"/>
      <c r="F460" s="31"/>
      <c r="G460" s="31"/>
      <c r="H460" s="31"/>
      <c r="I460" s="31"/>
      <c r="J460" s="84"/>
      <c r="K460" s="754"/>
      <c r="L460" s="31"/>
      <c r="M460" s="31"/>
    </row>
    <row r="461" spans="2:16" s="27" customFormat="1">
      <c r="B461" s="10"/>
      <c r="C461" s="10">
        <v>10</v>
      </c>
      <c r="D461" s="44"/>
      <c r="E461" s="636"/>
      <c r="F461" s="31"/>
      <c r="G461" s="31"/>
      <c r="H461" s="31"/>
      <c r="I461" s="31"/>
      <c r="J461" s="84"/>
      <c r="K461" s="754"/>
      <c r="L461" s="31"/>
      <c r="M461" s="31"/>
    </row>
    <row r="462" spans="2:16" s="27" customFormat="1">
      <c r="B462" s="10"/>
      <c r="C462" s="10">
        <v>11</v>
      </c>
      <c r="D462" s="44"/>
      <c r="E462" s="636"/>
      <c r="F462" s="31"/>
      <c r="G462" s="31"/>
      <c r="H462" s="31"/>
      <c r="I462" s="31"/>
      <c r="J462" s="84"/>
      <c r="K462" s="755"/>
      <c r="L462" s="31"/>
      <c r="M462" s="31"/>
    </row>
    <row r="463" spans="2:16" s="27" customFormat="1">
      <c r="B463" s="10"/>
      <c r="C463" s="10">
        <v>12</v>
      </c>
      <c r="D463" s="635"/>
      <c r="E463" s="636"/>
      <c r="F463" s="31"/>
      <c r="G463" s="31"/>
      <c r="H463" s="31"/>
      <c r="I463" s="31"/>
      <c r="J463" s="84"/>
      <c r="K463" s="754"/>
      <c r="L463" s="31"/>
      <c r="M463" s="31"/>
    </row>
    <row r="464" spans="2:16" s="27" customFormat="1">
      <c r="B464" s="10"/>
      <c r="C464" s="10">
        <v>13</v>
      </c>
      <c r="D464" s="635"/>
      <c r="E464" s="636"/>
      <c r="F464" s="31"/>
      <c r="G464" s="31"/>
      <c r="H464" s="31"/>
      <c r="I464" s="31"/>
      <c r="J464" s="84"/>
      <c r="K464" s="754"/>
      <c r="L464" s="31"/>
      <c r="M464" s="31"/>
    </row>
    <row r="465" spans="2:16" s="27" customFormat="1">
      <c r="B465" s="10"/>
      <c r="C465" s="10">
        <v>14</v>
      </c>
      <c r="D465" s="635"/>
      <c r="E465" s="636"/>
      <c r="F465" s="31"/>
      <c r="G465" s="31"/>
      <c r="H465" s="31"/>
      <c r="I465" s="31"/>
      <c r="J465" s="84"/>
      <c r="K465" s="592"/>
      <c r="L465" s="31"/>
      <c r="M465" s="31"/>
    </row>
    <row r="466" spans="2:16" s="27" customFormat="1">
      <c r="B466" s="10"/>
      <c r="C466" s="10">
        <v>15</v>
      </c>
      <c r="D466" s="635"/>
      <c r="E466" s="636"/>
      <c r="F466" s="31"/>
      <c r="G466" s="31"/>
      <c r="H466" s="31"/>
      <c r="I466" s="31"/>
      <c r="J466" s="84"/>
      <c r="K466" s="755"/>
      <c r="L466" s="31"/>
      <c r="M466" s="31"/>
    </row>
    <row r="467" spans="2:16" s="27" customFormat="1">
      <c r="B467" s="10"/>
      <c r="C467" s="10">
        <v>16</v>
      </c>
      <c r="D467" s="635"/>
      <c r="E467" s="636"/>
      <c r="F467" s="31"/>
      <c r="G467" s="31"/>
      <c r="H467" s="31"/>
      <c r="I467" s="31"/>
      <c r="J467" s="84"/>
      <c r="K467" s="754"/>
      <c r="L467" s="31"/>
      <c r="M467" s="31"/>
    </row>
    <row r="468" spans="2:16" s="27" customFormat="1">
      <c r="B468" s="10"/>
      <c r="C468" s="10">
        <v>17</v>
      </c>
      <c r="D468" s="635"/>
      <c r="E468" s="636"/>
      <c r="F468" s="31"/>
      <c r="G468" s="31"/>
      <c r="H468" s="31"/>
      <c r="I468" s="31"/>
      <c r="J468" s="84"/>
      <c r="K468" s="592"/>
      <c r="L468" s="31"/>
      <c r="M468" s="31"/>
    </row>
    <row r="469" spans="2:16" s="27" customFormat="1">
      <c r="B469" s="10"/>
      <c r="C469" s="10">
        <v>18</v>
      </c>
      <c r="D469" s="635"/>
      <c r="E469" s="636"/>
      <c r="F469" s="31"/>
      <c r="G469" s="31"/>
      <c r="H469" s="31"/>
      <c r="I469" s="31"/>
      <c r="J469" s="594"/>
      <c r="K469" s="592"/>
      <c r="L469" s="31"/>
      <c r="M469" s="31"/>
    </row>
    <row r="470" spans="2:16" s="27" customFormat="1">
      <c r="B470" s="28">
        <v>25</v>
      </c>
      <c r="C470" s="10">
        <v>1</v>
      </c>
      <c r="D470" s="55"/>
      <c r="E470" s="44"/>
      <c r="F470" s="31"/>
      <c r="G470" s="31"/>
      <c r="H470" s="31"/>
      <c r="I470" s="31"/>
      <c r="J470" s="84"/>
      <c r="K470" s="588"/>
      <c r="L470" s="31"/>
      <c r="M470" s="31"/>
    </row>
    <row r="471" spans="2:16" s="27" customFormat="1">
      <c r="B471" s="10"/>
      <c r="C471" s="10">
        <v>2</v>
      </c>
      <c r="D471" s="596"/>
      <c r="E471" s="10"/>
      <c r="F471" s="305"/>
      <c r="G471" s="305"/>
      <c r="H471" s="305"/>
      <c r="I471" s="305"/>
      <c r="J471" s="76"/>
      <c r="K471" s="588"/>
      <c r="L471" s="31"/>
      <c r="M471" s="31"/>
    </row>
    <row r="472" spans="2:16" s="27" customFormat="1">
      <c r="B472" s="10"/>
      <c r="C472" s="10">
        <v>3</v>
      </c>
      <c r="D472" s="596"/>
      <c r="E472" s="588"/>
      <c r="F472" s="31"/>
      <c r="G472" s="31"/>
      <c r="H472" s="31"/>
      <c r="I472" s="31"/>
      <c r="J472" s="76"/>
      <c r="K472" s="588"/>
      <c r="L472" s="31"/>
      <c r="M472" s="31"/>
    </row>
    <row r="473" spans="2:16">
      <c r="C473" s="10">
        <v>4</v>
      </c>
      <c r="E473" s="76"/>
      <c r="F473" s="31"/>
      <c r="G473" s="31"/>
      <c r="H473" s="31"/>
      <c r="I473" s="31"/>
      <c r="J473" s="84"/>
      <c r="K473" s="169"/>
      <c r="L473" s="305"/>
      <c r="M473" s="305"/>
      <c r="N473" s="306"/>
      <c r="O473" s="306"/>
      <c r="P473" s="306"/>
    </row>
    <row r="474" spans="2:16" s="27" customFormat="1">
      <c r="B474" s="10"/>
      <c r="C474" s="10">
        <v>5</v>
      </c>
      <c r="D474" s="635"/>
      <c r="E474" s="636"/>
      <c r="F474" s="31"/>
      <c r="G474" s="31"/>
      <c r="H474" s="31"/>
      <c r="I474" s="31"/>
      <c r="J474" s="84"/>
      <c r="K474" s="754"/>
      <c r="L474" s="31"/>
      <c r="M474" s="31"/>
    </row>
    <row r="475" spans="2:16" s="27" customFormat="1">
      <c r="B475" s="10"/>
      <c r="C475" s="10">
        <v>6</v>
      </c>
      <c r="D475" s="44"/>
      <c r="E475" s="636"/>
      <c r="F475" s="31"/>
      <c r="G475" s="31"/>
      <c r="H475" s="31"/>
      <c r="I475" s="31"/>
      <c r="J475" s="84"/>
      <c r="K475" s="754"/>
      <c r="L475" s="31"/>
      <c r="M475" s="31"/>
    </row>
    <row r="476" spans="2:16" s="27" customFormat="1">
      <c r="B476" s="10"/>
      <c r="C476" s="10">
        <v>7</v>
      </c>
      <c r="D476" s="44"/>
      <c r="E476" s="636"/>
      <c r="F476" s="31"/>
      <c r="G476" s="31"/>
      <c r="H476" s="31"/>
      <c r="I476" s="31"/>
      <c r="J476" s="84"/>
      <c r="K476" s="755"/>
      <c r="L476" s="31"/>
      <c r="M476" s="31"/>
    </row>
    <row r="477" spans="2:16" s="27" customFormat="1">
      <c r="B477" s="10"/>
      <c r="C477" s="10">
        <v>8</v>
      </c>
      <c r="D477" s="44"/>
      <c r="E477" s="636"/>
      <c r="F477" s="31"/>
      <c r="G477" s="31"/>
      <c r="H477" s="31"/>
      <c r="I477" s="31"/>
      <c r="J477" s="84"/>
      <c r="K477" s="754"/>
      <c r="L477" s="31"/>
      <c r="M477" s="31"/>
    </row>
    <row r="478" spans="2:16" s="27" customFormat="1">
      <c r="B478" s="10"/>
      <c r="C478" s="10">
        <v>9</v>
      </c>
      <c r="D478" s="635"/>
      <c r="E478" s="636"/>
      <c r="F478" s="31"/>
      <c r="G478" s="31"/>
      <c r="H478" s="31"/>
      <c r="I478" s="31"/>
      <c r="J478" s="84"/>
      <c r="K478" s="754"/>
      <c r="L478" s="31"/>
      <c r="M478" s="31"/>
    </row>
    <row r="479" spans="2:16" s="27" customFormat="1">
      <c r="B479" s="10"/>
      <c r="C479" s="10">
        <v>10</v>
      </c>
      <c r="D479" s="44"/>
      <c r="E479" s="636"/>
      <c r="F479" s="31"/>
      <c r="G479" s="31"/>
      <c r="H479" s="31"/>
      <c r="I479" s="31"/>
      <c r="J479" s="84"/>
      <c r="K479" s="754"/>
      <c r="L479" s="31"/>
      <c r="M479" s="31"/>
    </row>
    <row r="480" spans="2:16" s="27" customFormat="1">
      <c r="B480" s="10"/>
      <c r="C480" s="10">
        <v>11</v>
      </c>
      <c r="D480" s="44"/>
      <c r="E480" s="636"/>
      <c r="F480" s="31"/>
      <c r="G480" s="31"/>
      <c r="H480" s="31"/>
      <c r="I480" s="31"/>
      <c r="J480" s="84"/>
      <c r="K480" s="755"/>
      <c r="L480" s="31"/>
      <c r="M480" s="31"/>
    </row>
    <row r="481" spans="2:16" s="27" customFormat="1">
      <c r="B481" s="10"/>
      <c r="C481" s="10">
        <v>12</v>
      </c>
      <c r="D481" s="635"/>
      <c r="E481" s="636"/>
      <c r="F481" s="31"/>
      <c r="G481" s="31"/>
      <c r="H481" s="31"/>
      <c r="I481" s="31"/>
      <c r="J481" s="84"/>
      <c r="K481" s="754"/>
      <c r="L481" s="31"/>
      <c r="M481" s="31"/>
    </row>
    <row r="482" spans="2:16" s="27" customFormat="1">
      <c r="B482" s="10"/>
      <c r="C482" s="10">
        <v>13</v>
      </c>
      <c r="D482" s="635"/>
      <c r="E482" s="636"/>
      <c r="F482" s="31"/>
      <c r="G482" s="31"/>
      <c r="H482" s="31"/>
      <c r="I482" s="31"/>
      <c r="J482" s="84"/>
      <c r="K482" s="754"/>
      <c r="L482" s="31"/>
      <c r="M482" s="31"/>
    </row>
    <row r="483" spans="2:16" s="27" customFormat="1">
      <c r="B483" s="10"/>
      <c r="C483" s="10">
        <v>14</v>
      </c>
      <c r="D483" s="635"/>
      <c r="E483" s="636"/>
      <c r="F483" s="31"/>
      <c r="G483" s="31"/>
      <c r="H483" s="31"/>
      <c r="I483" s="31"/>
      <c r="J483" s="84"/>
      <c r="K483" s="592"/>
      <c r="L483" s="31"/>
      <c r="M483" s="31"/>
    </row>
    <row r="484" spans="2:16" s="27" customFormat="1">
      <c r="B484" s="10"/>
      <c r="C484" s="10">
        <v>15</v>
      </c>
      <c r="D484" s="635"/>
      <c r="E484" s="636"/>
      <c r="F484" s="31"/>
      <c r="G484" s="31"/>
      <c r="H484" s="31"/>
      <c r="I484" s="31"/>
      <c r="J484" s="84"/>
      <c r="K484" s="755"/>
      <c r="L484" s="31"/>
      <c r="M484" s="31"/>
    </row>
    <row r="485" spans="2:16" s="27" customFormat="1">
      <c r="B485" s="10"/>
      <c r="C485" s="10">
        <v>16</v>
      </c>
      <c r="D485" s="635"/>
      <c r="E485" s="636"/>
      <c r="F485" s="31"/>
      <c r="G485" s="31"/>
      <c r="H485" s="31"/>
      <c r="I485" s="31"/>
      <c r="J485" s="84"/>
      <c r="K485" s="754"/>
      <c r="L485" s="31"/>
      <c r="M485" s="31"/>
    </row>
    <row r="486" spans="2:16" s="27" customFormat="1">
      <c r="B486" s="10"/>
      <c r="C486" s="10">
        <v>17</v>
      </c>
      <c r="D486" s="635"/>
      <c r="E486" s="636"/>
      <c r="F486" s="31"/>
      <c r="G486" s="31"/>
      <c r="H486" s="31"/>
      <c r="I486" s="31"/>
      <c r="J486" s="84"/>
      <c r="K486" s="592"/>
      <c r="L486" s="31"/>
      <c r="M486" s="31"/>
    </row>
    <row r="487" spans="2:16" s="27" customFormat="1">
      <c r="B487" s="10"/>
      <c r="C487" s="10">
        <v>18</v>
      </c>
      <c r="D487" s="635"/>
      <c r="E487" s="636"/>
      <c r="F487" s="31"/>
      <c r="G487" s="31"/>
      <c r="H487" s="31"/>
      <c r="I487" s="31"/>
      <c r="J487" s="594"/>
      <c r="K487" s="592"/>
      <c r="L487" s="31"/>
      <c r="M487" s="31"/>
    </row>
    <row r="488" spans="2:16" s="27" customFormat="1">
      <c r="B488" s="28">
        <v>26</v>
      </c>
      <c r="C488" s="10">
        <v>1</v>
      </c>
      <c r="D488" s="55"/>
      <c r="E488" s="44"/>
      <c r="F488" s="31"/>
      <c r="G488" s="31"/>
      <c r="H488" s="31"/>
      <c r="I488" s="31"/>
      <c r="J488" s="84"/>
      <c r="K488" s="588"/>
      <c r="L488" s="31"/>
      <c r="M488" s="31"/>
    </row>
    <row r="489" spans="2:16" s="27" customFormat="1">
      <c r="B489" s="10"/>
      <c r="C489" s="10">
        <v>2</v>
      </c>
      <c r="D489" s="596"/>
      <c r="E489" s="10"/>
      <c r="F489" s="305"/>
      <c r="G489" s="305"/>
      <c r="H489" s="305"/>
      <c r="I489" s="305"/>
      <c r="J489" s="76"/>
      <c r="K489" s="588"/>
      <c r="L489" s="31"/>
      <c r="M489" s="31"/>
    </row>
    <row r="490" spans="2:16" s="27" customFormat="1">
      <c r="B490" s="10"/>
      <c r="C490" s="10">
        <v>3</v>
      </c>
      <c r="D490" s="596"/>
      <c r="E490" s="588"/>
      <c r="F490" s="31"/>
      <c r="G490" s="31"/>
      <c r="H490" s="31"/>
      <c r="I490" s="31"/>
      <c r="J490" s="76"/>
      <c r="K490" s="588"/>
      <c r="L490" s="31"/>
      <c r="M490" s="31"/>
    </row>
    <row r="491" spans="2:16">
      <c r="C491" s="10">
        <v>4</v>
      </c>
      <c r="E491" s="76"/>
      <c r="F491" s="31"/>
      <c r="G491" s="31"/>
      <c r="H491" s="31"/>
      <c r="I491" s="31"/>
      <c r="J491" s="84"/>
      <c r="K491" s="169"/>
      <c r="L491" s="305"/>
      <c r="M491" s="305"/>
      <c r="N491" s="306"/>
      <c r="O491" s="306"/>
      <c r="P491" s="306"/>
    </row>
    <row r="492" spans="2:16" s="27" customFormat="1">
      <c r="B492" s="10"/>
      <c r="C492" s="10">
        <v>5</v>
      </c>
      <c r="D492" s="635"/>
      <c r="E492" s="636"/>
      <c r="F492" s="31"/>
      <c r="G492" s="31"/>
      <c r="H492" s="31"/>
      <c r="I492" s="31"/>
      <c r="J492" s="84"/>
      <c r="K492" s="754"/>
      <c r="L492" s="31"/>
      <c r="M492" s="31"/>
    </row>
    <row r="493" spans="2:16" s="27" customFormat="1">
      <c r="B493" s="10"/>
      <c r="C493" s="10">
        <v>6</v>
      </c>
      <c r="D493" s="44"/>
      <c r="E493" s="636"/>
      <c r="F493" s="31"/>
      <c r="G493" s="31"/>
      <c r="H493" s="31"/>
      <c r="I493" s="31"/>
      <c r="J493" s="84"/>
      <c r="K493" s="754"/>
      <c r="L493" s="31"/>
      <c r="M493" s="31"/>
    </row>
    <row r="494" spans="2:16" s="27" customFormat="1">
      <c r="B494" s="10"/>
      <c r="C494" s="10">
        <v>7</v>
      </c>
      <c r="D494" s="44"/>
      <c r="E494" s="636"/>
      <c r="F494" s="31"/>
      <c r="G494" s="31"/>
      <c r="H494" s="31"/>
      <c r="I494" s="31"/>
      <c r="J494" s="84"/>
      <c r="K494" s="755"/>
      <c r="L494" s="31"/>
      <c r="M494" s="31"/>
    </row>
    <row r="495" spans="2:16" s="27" customFormat="1">
      <c r="B495" s="10"/>
      <c r="C495" s="10">
        <v>8</v>
      </c>
      <c r="D495" s="44"/>
      <c r="E495" s="636"/>
      <c r="F495" s="31"/>
      <c r="G495" s="31"/>
      <c r="H495" s="31"/>
      <c r="I495" s="31"/>
      <c r="J495" s="84"/>
      <c r="K495" s="754"/>
      <c r="L495" s="31"/>
      <c r="M495" s="31"/>
    </row>
    <row r="496" spans="2:16" s="27" customFormat="1">
      <c r="B496" s="10"/>
      <c r="C496" s="10">
        <v>9</v>
      </c>
      <c r="D496" s="635"/>
      <c r="E496" s="636"/>
      <c r="F496" s="31"/>
      <c r="G496" s="31"/>
      <c r="H496" s="31"/>
      <c r="I496" s="31"/>
      <c r="J496" s="84"/>
      <c r="K496" s="754"/>
      <c r="L496" s="31"/>
      <c r="M496" s="31"/>
    </row>
    <row r="497" spans="2:16" s="27" customFormat="1">
      <c r="B497" s="10"/>
      <c r="C497" s="10">
        <v>10</v>
      </c>
      <c r="D497" s="44"/>
      <c r="E497" s="636"/>
      <c r="F497" s="31"/>
      <c r="G497" s="31"/>
      <c r="H497" s="31"/>
      <c r="I497" s="31"/>
      <c r="J497" s="84"/>
      <c r="K497" s="754"/>
      <c r="L497" s="31"/>
      <c r="M497" s="31"/>
    </row>
    <row r="498" spans="2:16" s="27" customFormat="1">
      <c r="B498" s="10"/>
      <c r="C498" s="10">
        <v>11</v>
      </c>
      <c r="D498" s="44"/>
      <c r="E498" s="636"/>
      <c r="F498" s="31"/>
      <c r="G498" s="31"/>
      <c r="H498" s="31"/>
      <c r="I498" s="31"/>
      <c r="J498" s="84"/>
      <c r="K498" s="755"/>
      <c r="L498" s="31"/>
      <c r="M498" s="31"/>
    </row>
    <row r="499" spans="2:16" s="27" customFormat="1">
      <c r="B499" s="10"/>
      <c r="C499" s="10">
        <v>12</v>
      </c>
      <c r="D499" s="635"/>
      <c r="E499" s="636"/>
      <c r="F499" s="31"/>
      <c r="G499" s="31"/>
      <c r="H499" s="31"/>
      <c r="I499" s="31"/>
      <c r="J499" s="84"/>
      <c r="K499" s="754"/>
      <c r="L499" s="31"/>
      <c r="M499" s="31"/>
    </row>
    <row r="500" spans="2:16" s="27" customFormat="1">
      <c r="B500" s="10"/>
      <c r="C500" s="10">
        <v>13</v>
      </c>
      <c r="D500" s="635"/>
      <c r="E500" s="636"/>
      <c r="F500" s="31"/>
      <c r="G500" s="31"/>
      <c r="H500" s="31"/>
      <c r="I500" s="31"/>
      <c r="J500" s="84"/>
      <c r="K500" s="754"/>
      <c r="L500" s="31"/>
      <c r="M500" s="31"/>
    </row>
    <row r="501" spans="2:16" s="27" customFormat="1">
      <c r="B501" s="10"/>
      <c r="C501" s="10">
        <v>14</v>
      </c>
      <c r="D501" s="635"/>
      <c r="E501" s="636"/>
      <c r="F501" s="31"/>
      <c r="G501" s="31"/>
      <c r="H501" s="31"/>
      <c r="I501" s="31"/>
      <c r="J501" s="84"/>
      <c r="K501" s="592"/>
      <c r="L501" s="31"/>
      <c r="M501" s="31"/>
    </row>
    <row r="502" spans="2:16" s="27" customFormat="1">
      <c r="B502" s="10"/>
      <c r="C502" s="10">
        <v>15</v>
      </c>
      <c r="D502" s="635"/>
      <c r="E502" s="636"/>
      <c r="F502" s="31"/>
      <c r="G502" s="31"/>
      <c r="H502" s="31"/>
      <c r="I502" s="31"/>
      <c r="J502" s="84"/>
      <c r="K502" s="755"/>
      <c r="L502" s="31"/>
      <c r="M502" s="31"/>
    </row>
    <row r="503" spans="2:16" s="27" customFormat="1">
      <c r="B503" s="10"/>
      <c r="C503" s="10">
        <v>16</v>
      </c>
      <c r="D503" s="635"/>
      <c r="E503" s="636"/>
      <c r="F503" s="31"/>
      <c r="G503" s="31"/>
      <c r="H503" s="31"/>
      <c r="I503" s="31"/>
      <c r="J503" s="84"/>
      <c r="K503" s="754"/>
      <c r="L503" s="31"/>
      <c r="M503" s="31"/>
    </row>
    <row r="504" spans="2:16" s="27" customFormat="1">
      <c r="B504" s="10"/>
      <c r="C504" s="10">
        <v>17</v>
      </c>
      <c r="D504" s="635"/>
      <c r="E504" s="636"/>
      <c r="F504" s="31"/>
      <c r="G504" s="31"/>
      <c r="H504" s="31"/>
      <c r="I504" s="31"/>
      <c r="J504" s="84"/>
      <c r="K504" s="592"/>
      <c r="L504" s="31"/>
      <c r="M504" s="31"/>
    </row>
    <row r="505" spans="2:16" s="27" customFormat="1">
      <c r="B505" s="10"/>
      <c r="C505" s="10">
        <v>18</v>
      </c>
      <c r="D505" s="635"/>
      <c r="E505" s="636"/>
      <c r="F505" s="31"/>
      <c r="G505" s="31"/>
      <c r="H505" s="31"/>
      <c r="I505" s="31"/>
      <c r="J505" s="594"/>
      <c r="K505" s="592"/>
      <c r="L505" s="31"/>
      <c r="M505" s="31"/>
    </row>
    <row r="506" spans="2:16" s="27" customFormat="1">
      <c r="B506" s="28">
        <v>27</v>
      </c>
      <c r="C506" s="10">
        <v>1</v>
      </c>
      <c r="D506" s="55"/>
      <c r="E506" s="44"/>
      <c r="F506" s="31"/>
      <c r="G506" s="31"/>
      <c r="H506" s="31"/>
      <c r="I506" s="31"/>
      <c r="J506" s="84"/>
      <c r="K506" s="588"/>
      <c r="L506" s="31"/>
      <c r="M506" s="31"/>
    </row>
    <row r="507" spans="2:16" s="27" customFormat="1">
      <c r="B507" s="10"/>
      <c r="C507" s="10">
        <v>2</v>
      </c>
      <c r="D507" s="596"/>
      <c r="E507" s="10"/>
      <c r="F507" s="305"/>
      <c r="G507" s="305"/>
      <c r="H507" s="305"/>
      <c r="I507" s="305"/>
      <c r="J507" s="76"/>
      <c r="K507" s="588"/>
      <c r="L507" s="31"/>
      <c r="M507" s="31"/>
    </row>
    <row r="508" spans="2:16" s="27" customFormat="1">
      <c r="B508" s="10"/>
      <c r="C508" s="10">
        <v>3</v>
      </c>
      <c r="D508" s="596"/>
      <c r="E508" s="588"/>
      <c r="F508" s="31"/>
      <c r="G508" s="31"/>
      <c r="H508" s="31"/>
      <c r="I508" s="31"/>
      <c r="J508" s="76"/>
      <c r="K508" s="588"/>
      <c r="L508" s="31"/>
      <c r="M508" s="31"/>
    </row>
    <row r="509" spans="2:16">
      <c r="C509" s="10">
        <v>4</v>
      </c>
      <c r="E509" s="76"/>
      <c r="F509" s="31"/>
      <c r="G509" s="31"/>
      <c r="H509" s="31"/>
      <c r="I509" s="31"/>
      <c r="J509" s="84"/>
      <c r="K509" s="169"/>
      <c r="L509" s="305"/>
      <c r="M509" s="305"/>
      <c r="N509" s="306"/>
      <c r="O509" s="306"/>
      <c r="P509" s="306"/>
    </row>
    <row r="510" spans="2:16" s="27" customFormat="1">
      <c r="B510" s="10"/>
      <c r="C510" s="10">
        <v>5</v>
      </c>
      <c r="D510" s="635"/>
      <c r="E510" s="636"/>
      <c r="F510" s="31"/>
      <c r="G510" s="31"/>
      <c r="H510" s="31"/>
      <c r="I510" s="31"/>
      <c r="J510" s="84"/>
      <c r="K510" s="754"/>
      <c r="L510" s="31"/>
      <c r="M510" s="31"/>
    </row>
    <row r="511" spans="2:16" s="27" customFormat="1">
      <c r="B511" s="10"/>
      <c r="C511" s="10">
        <v>6</v>
      </c>
      <c r="D511" s="44"/>
      <c r="E511" s="636"/>
      <c r="F511" s="31"/>
      <c r="G511" s="31"/>
      <c r="H511" s="31"/>
      <c r="I511" s="31"/>
      <c r="J511" s="84"/>
      <c r="K511" s="754"/>
      <c r="L511" s="31"/>
      <c r="M511" s="31"/>
    </row>
    <row r="512" spans="2:16" s="27" customFormat="1">
      <c r="B512" s="10"/>
      <c r="C512" s="10">
        <v>7</v>
      </c>
      <c r="D512" s="44"/>
      <c r="E512" s="636"/>
      <c r="F512" s="31"/>
      <c r="G512" s="31"/>
      <c r="H512" s="31"/>
      <c r="I512" s="31"/>
      <c r="J512" s="84"/>
      <c r="K512" s="755"/>
      <c r="L512" s="31"/>
      <c r="M512" s="31"/>
    </row>
    <row r="513" spans="2:16" s="27" customFormat="1">
      <c r="B513" s="10"/>
      <c r="C513" s="10">
        <v>8</v>
      </c>
      <c r="D513" s="44"/>
      <c r="E513" s="636"/>
      <c r="F513" s="31"/>
      <c r="G513" s="31"/>
      <c r="H513" s="31"/>
      <c r="I513" s="31"/>
      <c r="J513" s="84"/>
      <c r="K513" s="754"/>
      <c r="L513" s="31"/>
      <c r="M513" s="31"/>
    </row>
    <row r="514" spans="2:16" s="27" customFormat="1">
      <c r="B514" s="10"/>
      <c r="C514" s="10">
        <v>9</v>
      </c>
      <c r="D514" s="635"/>
      <c r="E514" s="636"/>
      <c r="F514" s="31"/>
      <c r="G514" s="31"/>
      <c r="H514" s="31"/>
      <c r="I514" s="31"/>
      <c r="J514" s="84"/>
      <c r="K514" s="754"/>
      <c r="L514" s="31"/>
      <c r="M514" s="31"/>
    </row>
    <row r="515" spans="2:16" s="27" customFormat="1">
      <c r="B515" s="10"/>
      <c r="C515" s="10">
        <v>10</v>
      </c>
      <c r="D515" s="44"/>
      <c r="E515" s="636"/>
      <c r="F515" s="31"/>
      <c r="G515" s="31"/>
      <c r="H515" s="31"/>
      <c r="I515" s="31"/>
      <c r="J515" s="84"/>
      <c r="K515" s="754"/>
      <c r="L515" s="31"/>
      <c r="M515" s="31"/>
    </row>
    <row r="516" spans="2:16" s="27" customFormat="1">
      <c r="B516" s="10"/>
      <c r="C516" s="10">
        <v>11</v>
      </c>
      <c r="D516" s="44"/>
      <c r="E516" s="636"/>
      <c r="F516" s="31"/>
      <c r="G516" s="31"/>
      <c r="H516" s="31"/>
      <c r="I516" s="31"/>
      <c r="J516" s="84"/>
      <c r="K516" s="755"/>
      <c r="L516" s="31"/>
      <c r="M516" s="31"/>
    </row>
    <row r="517" spans="2:16" s="27" customFormat="1">
      <c r="B517" s="10"/>
      <c r="C517" s="10">
        <v>12</v>
      </c>
      <c r="D517" s="635"/>
      <c r="E517" s="636"/>
      <c r="F517" s="31"/>
      <c r="G517" s="31"/>
      <c r="H517" s="31"/>
      <c r="I517" s="31"/>
      <c r="J517" s="84"/>
      <c r="K517" s="754"/>
      <c r="L517" s="31"/>
      <c r="M517" s="31"/>
    </row>
    <row r="518" spans="2:16" s="27" customFormat="1">
      <c r="B518" s="10"/>
      <c r="C518" s="10">
        <v>13</v>
      </c>
      <c r="D518" s="635"/>
      <c r="E518" s="636"/>
      <c r="F518" s="31"/>
      <c r="G518" s="31"/>
      <c r="H518" s="31"/>
      <c r="I518" s="31"/>
      <c r="J518" s="84"/>
      <c r="K518" s="754"/>
      <c r="L518" s="31"/>
      <c r="M518" s="31"/>
    </row>
    <row r="519" spans="2:16" s="27" customFormat="1">
      <c r="B519" s="10"/>
      <c r="C519" s="10">
        <v>14</v>
      </c>
      <c r="D519" s="635"/>
      <c r="E519" s="636"/>
      <c r="F519" s="31"/>
      <c r="G519" s="31"/>
      <c r="H519" s="31"/>
      <c r="I519" s="31"/>
      <c r="J519" s="84"/>
      <c r="K519" s="592"/>
      <c r="L519" s="31"/>
      <c r="M519" s="31"/>
    </row>
    <row r="520" spans="2:16" s="27" customFormat="1">
      <c r="B520" s="10"/>
      <c r="C520" s="10">
        <v>15</v>
      </c>
      <c r="D520" s="635"/>
      <c r="E520" s="636"/>
      <c r="F520" s="31"/>
      <c r="G520" s="31"/>
      <c r="H520" s="31"/>
      <c r="I520" s="31"/>
      <c r="J520" s="84"/>
      <c r="K520" s="755"/>
      <c r="L520" s="31"/>
      <c r="M520" s="31"/>
    </row>
    <row r="521" spans="2:16" s="27" customFormat="1">
      <c r="B521" s="10"/>
      <c r="C521" s="10">
        <v>16</v>
      </c>
      <c r="D521" s="635"/>
      <c r="E521" s="636"/>
      <c r="F521" s="31"/>
      <c r="G521" s="31"/>
      <c r="H521" s="31"/>
      <c r="I521" s="31"/>
      <c r="J521" s="84"/>
      <c r="K521" s="754"/>
      <c r="L521" s="31"/>
      <c r="M521" s="31"/>
    </row>
    <row r="522" spans="2:16" s="27" customFormat="1">
      <c r="B522" s="10"/>
      <c r="C522" s="10">
        <v>17</v>
      </c>
      <c r="D522" s="635"/>
      <c r="E522" s="636"/>
      <c r="F522" s="31"/>
      <c r="G522" s="31"/>
      <c r="H522" s="31"/>
      <c r="I522" s="31"/>
      <c r="J522" s="84"/>
      <c r="K522" s="592"/>
      <c r="L522" s="31"/>
      <c r="M522" s="31"/>
    </row>
    <row r="523" spans="2:16" s="27" customFormat="1">
      <c r="B523" s="10"/>
      <c r="C523" s="10">
        <v>18</v>
      </c>
      <c r="D523" s="635"/>
      <c r="E523" s="636"/>
      <c r="F523" s="31"/>
      <c r="G523" s="31"/>
      <c r="H523" s="31"/>
      <c r="I523" s="31"/>
      <c r="J523" s="594"/>
      <c r="K523" s="592"/>
      <c r="L523" s="31"/>
      <c r="M523" s="31"/>
    </row>
    <row r="524" spans="2:16" s="27" customFormat="1">
      <c r="B524" s="28">
        <v>28</v>
      </c>
      <c r="C524" s="10">
        <v>1</v>
      </c>
      <c r="D524" s="55"/>
      <c r="E524" s="44"/>
      <c r="F524" s="31"/>
      <c r="G524" s="31"/>
      <c r="H524" s="31"/>
      <c r="I524" s="31"/>
      <c r="J524" s="84"/>
      <c r="K524" s="588"/>
      <c r="L524" s="31"/>
      <c r="M524" s="31"/>
    </row>
    <row r="525" spans="2:16" s="27" customFormat="1">
      <c r="C525" s="10">
        <v>2</v>
      </c>
      <c r="D525" s="596"/>
      <c r="E525" s="10"/>
      <c r="F525" s="305"/>
      <c r="G525" s="305"/>
      <c r="H525" s="305"/>
      <c r="I525" s="305"/>
      <c r="J525" s="76"/>
      <c r="K525" s="588"/>
      <c r="L525" s="31"/>
      <c r="M525" s="31"/>
    </row>
    <row r="526" spans="2:16" s="27" customFormat="1">
      <c r="C526" s="10">
        <v>3</v>
      </c>
      <c r="D526" s="596"/>
      <c r="E526" s="588"/>
      <c r="F526" s="31"/>
      <c r="G526" s="31"/>
      <c r="H526" s="31"/>
      <c r="I526" s="31"/>
      <c r="J526" s="76"/>
      <c r="K526" s="588"/>
      <c r="L526" s="31"/>
      <c r="M526" s="31"/>
    </row>
    <row r="527" spans="2:16">
      <c r="B527" s="27"/>
      <c r="C527" s="10">
        <v>4</v>
      </c>
      <c r="E527" s="76"/>
      <c r="F527" s="31"/>
      <c r="G527" s="31"/>
      <c r="H527" s="31"/>
      <c r="I527" s="31"/>
      <c r="J527" s="84"/>
      <c r="K527" s="169"/>
      <c r="L527" s="305"/>
      <c r="M527" s="305"/>
      <c r="N527" s="306"/>
      <c r="O527" s="306"/>
      <c r="P527" s="306"/>
    </row>
    <row r="528" spans="2:16" s="27" customFormat="1">
      <c r="B528" s="306"/>
      <c r="C528" s="10">
        <v>5</v>
      </c>
      <c r="D528" s="635"/>
      <c r="E528" s="636"/>
      <c r="F528" s="31"/>
      <c r="G528" s="31"/>
      <c r="H528" s="31"/>
      <c r="I528" s="31"/>
      <c r="J528" s="84"/>
      <c r="K528" s="754"/>
      <c r="L528" s="31"/>
      <c r="M528" s="31"/>
    </row>
    <row r="529" spans="2:13" s="27" customFormat="1">
      <c r="C529" s="10">
        <v>6</v>
      </c>
      <c r="D529" s="44"/>
      <c r="E529" s="636"/>
      <c r="F529" s="31"/>
      <c r="G529" s="31"/>
      <c r="H529" s="31"/>
      <c r="I529" s="31"/>
      <c r="J529" s="84"/>
      <c r="K529" s="754"/>
      <c r="L529" s="31"/>
      <c r="M529" s="31"/>
    </row>
    <row r="530" spans="2:13" s="27" customFormat="1">
      <c r="C530" s="10">
        <v>7</v>
      </c>
      <c r="D530" s="44"/>
      <c r="E530" s="636"/>
      <c r="F530" s="31"/>
      <c r="G530" s="31"/>
      <c r="H530" s="31"/>
      <c r="I530" s="31"/>
      <c r="J530" s="84"/>
      <c r="K530" s="755"/>
      <c r="L530" s="31"/>
      <c r="M530" s="31"/>
    </row>
    <row r="531" spans="2:13" s="27" customFormat="1">
      <c r="C531" s="10">
        <v>8</v>
      </c>
      <c r="D531" s="44"/>
      <c r="E531" s="636"/>
      <c r="F531" s="31"/>
      <c r="G531" s="31"/>
      <c r="H531" s="31"/>
      <c r="I531" s="31"/>
      <c r="J531" s="84"/>
      <c r="K531" s="754"/>
      <c r="L531" s="31"/>
      <c r="M531" s="31"/>
    </row>
    <row r="532" spans="2:13" s="27" customFormat="1">
      <c r="C532" s="10">
        <v>9</v>
      </c>
      <c r="D532" s="635"/>
      <c r="E532" s="636"/>
      <c r="F532" s="31"/>
      <c r="G532" s="31"/>
      <c r="H532" s="31"/>
      <c r="I532" s="31"/>
      <c r="J532" s="84"/>
      <c r="K532" s="754"/>
      <c r="L532" s="31"/>
      <c r="M532" s="31"/>
    </row>
    <row r="533" spans="2:13" s="27" customFormat="1">
      <c r="C533" s="10">
        <v>10</v>
      </c>
      <c r="D533" s="44"/>
      <c r="E533" s="636"/>
      <c r="F533" s="31"/>
      <c r="G533" s="31"/>
      <c r="H533" s="31"/>
      <c r="I533" s="31"/>
      <c r="J533" s="84"/>
      <c r="K533" s="754"/>
      <c r="L533" s="31"/>
      <c r="M533" s="31"/>
    </row>
    <row r="534" spans="2:13" s="27" customFormat="1">
      <c r="C534" s="10">
        <v>11</v>
      </c>
      <c r="D534" s="44"/>
      <c r="E534" s="636"/>
      <c r="F534" s="31"/>
      <c r="G534" s="31"/>
      <c r="H534" s="31"/>
      <c r="I534" s="31"/>
      <c r="J534" s="84"/>
      <c r="K534" s="755"/>
      <c r="L534" s="31"/>
      <c r="M534" s="31"/>
    </row>
    <row r="535" spans="2:13" s="27" customFormat="1">
      <c r="C535" s="10">
        <v>12</v>
      </c>
      <c r="D535" s="635"/>
      <c r="E535" s="636"/>
      <c r="F535" s="31"/>
      <c r="G535" s="31"/>
      <c r="H535" s="31"/>
      <c r="I535" s="31"/>
      <c r="J535" s="84"/>
      <c r="K535" s="754"/>
      <c r="L535" s="31"/>
      <c r="M535" s="31"/>
    </row>
    <row r="536" spans="2:13" s="27" customFormat="1">
      <c r="C536" s="10">
        <v>13</v>
      </c>
      <c r="D536" s="635"/>
      <c r="E536" s="636"/>
      <c r="F536" s="31"/>
      <c r="G536" s="31"/>
      <c r="H536" s="31"/>
      <c r="I536" s="31"/>
      <c r="J536" s="84"/>
      <c r="K536" s="754"/>
      <c r="L536" s="31"/>
      <c r="M536" s="31"/>
    </row>
    <row r="537" spans="2:13" s="27" customFormat="1">
      <c r="C537" s="10">
        <v>14</v>
      </c>
      <c r="D537" s="635"/>
      <c r="E537" s="636"/>
      <c r="F537" s="31"/>
      <c r="G537" s="31"/>
      <c r="H537" s="31"/>
      <c r="I537" s="31"/>
      <c r="J537" s="84"/>
      <c r="K537" s="592"/>
      <c r="L537" s="31"/>
      <c r="M537" s="31"/>
    </row>
    <row r="538" spans="2:13" s="27" customFormat="1">
      <c r="C538" s="10">
        <v>15</v>
      </c>
      <c r="D538" s="635"/>
      <c r="E538" s="636"/>
      <c r="F538" s="31"/>
      <c r="G538" s="31"/>
      <c r="H538" s="31"/>
      <c r="I538" s="31"/>
      <c r="J538" s="84"/>
      <c r="K538" s="755"/>
      <c r="L538" s="31"/>
      <c r="M538" s="31"/>
    </row>
    <row r="539" spans="2:13" s="27" customFormat="1">
      <c r="C539" s="10">
        <v>16</v>
      </c>
      <c r="D539" s="635"/>
      <c r="E539" s="636"/>
      <c r="F539" s="31"/>
      <c r="G539" s="31"/>
      <c r="H539" s="31"/>
      <c r="I539" s="31"/>
      <c r="J539" s="84"/>
      <c r="K539" s="754"/>
      <c r="L539" s="31"/>
      <c r="M539" s="31"/>
    </row>
    <row r="540" spans="2:13" s="27" customFormat="1">
      <c r="C540" s="10">
        <v>17</v>
      </c>
      <c r="D540" s="635"/>
      <c r="E540" s="636"/>
      <c r="F540" s="31"/>
      <c r="G540" s="31"/>
      <c r="H540" s="31"/>
      <c r="I540" s="31"/>
      <c r="J540" s="84"/>
      <c r="K540" s="592"/>
      <c r="L540" s="31"/>
      <c r="M540" s="31"/>
    </row>
    <row r="541" spans="2:13" s="27" customFormat="1">
      <c r="B541" s="10"/>
      <c r="C541" s="10">
        <v>18</v>
      </c>
      <c r="D541" s="635"/>
      <c r="E541" s="636"/>
      <c r="F541" s="31"/>
      <c r="G541" s="31"/>
      <c r="H541" s="31"/>
      <c r="I541" s="31"/>
      <c r="J541" s="594"/>
      <c r="K541" s="592"/>
      <c r="L541" s="31"/>
      <c r="M541" s="31"/>
    </row>
    <row r="542" spans="2:13" s="27" customFormat="1">
      <c r="B542" s="28">
        <v>29</v>
      </c>
      <c r="C542" s="10">
        <v>1</v>
      </c>
      <c r="D542" s="55"/>
      <c r="E542" s="44"/>
      <c r="F542" s="31"/>
      <c r="G542" s="31"/>
      <c r="H542" s="31"/>
      <c r="I542" s="31"/>
      <c r="J542" s="84"/>
      <c r="K542" s="588"/>
      <c r="L542" s="31"/>
      <c r="M542" s="31"/>
    </row>
    <row r="543" spans="2:13" s="27" customFormat="1">
      <c r="B543" s="10"/>
      <c r="C543" s="10">
        <v>2</v>
      </c>
      <c r="D543" s="596"/>
      <c r="E543" s="10"/>
      <c r="F543" s="305"/>
      <c r="G543" s="305"/>
      <c r="H543" s="305"/>
      <c r="I543" s="305"/>
      <c r="J543" s="76"/>
      <c r="K543" s="588"/>
      <c r="L543" s="31"/>
      <c r="M543" s="31"/>
    </row>
    <row r="544" spans="2:13" s="27" customFormat="1">
      <c r="B544" s="10"/>
      <c r="C544" s="10">
        <v>3</v>
      </c>
      <c r="D544" s="596"/>
      <c r="E544" s="588"/>
      <c r="F544" s="31"/>
      <c r="G544" s="31"/>
      <c r="H544" s="31"/>
      <c r="I544" s="31"/>
      <c r="J544" s="76"/>
      <c r="K544" s="588"/>
      <c r="L544" s="31"/>
      <c r="M544" s="31"/>
    </row>
    <row r="545" spans="2:16">
      <c r="C545" s="10">
        <v>4</v>
      </c>
      <c r="E545" s="76"/>
      <c r="F545" s="31"/>
      <c r="G545" s="31"/>
      <c r="H545" s="31"/>
      <c r="I545" s="31"/>
      <c r="J545" s="84"/>
      <c r="K545" s="169"/>
      <c r="L545" s="305"/>
      <c r="M545" s="305"/>
      <c r="N545" s="306"/>
      <c r="O545" s="306"/>
      <c r="P545" s="306"/>
    </row>
    <row r="546" spans="2:16" s="27" customFormat="1">
      <c r="B546" s="10"/>
      <c r="C546" s="10">
        <v>5</v>
      </c>
      <c r="D546" s="635"/>
      <c r="E546" s="636"/>
      <c r="F546" s="31"/>
      <c r="G546" s="31"/>
      <c r="H546" s="31"/>
      <c r="I546" s="31"/>
      <c r="J546" s="84"/>
      <c r="K546" s="754"/>
      <c r="L546" s="31"/>
      <c r="M546" s="31"/>
    </row>
    <row r="547" spans="2:16" s="27" customFormat="1">
      <c r="B547" s="10"/>
      <c r="C547" s="10">
        <v>6</v>
      </c>
      <c r="D547" s="44"/>
      <c r="E547" s="636"/>
      <c r="F547" s="31"/>
      <c r="G547" s="31"/>
      <c r="H547" s="31"/>
      <c r="I547" s="31"/>
      <c r="J547" s="84"/>
      <c r="K547" s="754"/>
      <c r="L547" s="31"/>
      <c r="M547" s="31"/>
    </row>
    <row r="548" spans="2:16" s="27" customFormat="1">
      <c r="B548" s="10"/>
      <c r="C548" s="10">
        <v>7</v>
      </c>
      <c r="D548" s="44"/>
      <c r="E548" s="636"/>
      <c r="F548" s="31"/>
      <c r="G548" s="31"/>
      <c r="H548" s="31"/>
      <c r="I548" s="31"/>
      <c r="J548" s="84"/>
      <c r="K548" s="755"/>
      <c r="L548" s="31"/>
      <c r="M548" s="31"/>
    </row>
    <row r="549" spans="2:16" s="27" customFormat="1">
      <c r="B549" s="10"/>
      <c r="C549" s="10">
        <v>8</v>
      </c>
      <c r="D549" s="44"/>
      <c r="E549" s="636"/>
      <c r="F549" s="31"/>
      <c r="G549" s="31"/>
      <c r="H549" s="31"/>
      <c r="I549" s="31"/>
      <c r="J549" s="84"/>
      <c r="K549" s="754"/>
      <c r="L549" s="31"/>
      <c r="M549" s="31"/>
    </row>
    <row r="550" spans="2:16" s="27" customFormat="1">
      <c r="B550" s="10"/>
      <c r="C550" s="10">
        <v>9</v>
      </c>
      <c r="D550" s="635"/>
      <c r="E550" s="636"/>
      <c r="F550" s="31"/>
      <c r="G550" s="31"/>
      <c r="H550" s="31"/>
      <c r="I550" s="31"/>
      <c r="J550" s="84"/>
      <c r="K550" s="754"/>
      <c r="L550" s="31"/>
      <c r="M550" s="31"/>
    </row>
    <row r="551" spans="2:16" s="27" customFormat="1">
      <c r="B551" s="10"/>
      <c r="C551" s="10">
        <v>10</v>
      </c>
      <c r="D551" s="44"/>
      <c r="E551" s="636"/>
      <c r="F551" s="31"/>
      <c r="G551" s="31"/>
      <c r="H551" s="31"/>
      <c r="I551" s="31"/>
      <c r="J551" s="84"/>
      <c r="K551" s="754"/>
      <c r="L551" s="31"/>
      <c r="M551" s="31"/>
    </row>
    <row r="552" spans="2:16" s="27" customFormat="1">
      <c r="B552" s="10"/>
      <c r="C552" s="10">
        <v>11</v>
      </c>
      <c r="D552" s="44"/>
      <c r="E552" s="636"/>
      <c r="F552" s="31"/>
      <c r="G552" s="31"/>
      <c r="H552" s="31"/>
      <c r="I552" s="31"/>
      <c r="J552" s="84"/>
      <c r="K552" s="755"/>
      <c r="L552" s="31"/>
      <c r="M552" s="31"/>
    </row>
    <row r="553" spans="2:16" s="27" customFormat="1">
      <c r="B553" s="10"/>
      <c r="C553" s="10">
        <v>12</v>
      </c>
      <c r="D553" s="635"/>
      <c r="E553" s="636"/>
      <c r="F553" s="31"/>
      <c r="G553" s="31"/>
      <c r="H553" s="31"/>
      <c r="I553" s="31"/>
      <c r="J553" s="84"/>
      <c r="K553" s="754"/>
      <c r="L553" s="31"/>
      <c r="M553" s="31"/>
    </row>
    <row r="554" spans="2:16" s="27" customFormat="1">
      <c r="B554" s="10"/>
      <c r="C554" s="10">
        <v>13</v>
      </c>
      <c r="D554" s="635"/>
      <c r="E554" s="636"/>
      <c r="F554" s="31"/>
      <c r="G554" s="31"/>
      <c r="H554" s="31"/>
      <c r="I554" s="31"/>
      <c r="J554" s="84"/>
      <c r="K554" s="754"/>
      <c r="L554" s="31"/>
      <c r="M554" s="31"/>
    </row>
    <row r="555" spans="2:16" s="27" customFormat="1">
      <c r="B555" s="10"/>
      <c r="C555" s="10">
        <v>14</v>
      </c>
      <c r="D555" s="635"/>
      <c r="E555" s="636"/>
      <c r="F555" s="31"/>
      <c r="G555" s="31"/>
      <c r="H555" s="31"/>
      <c r="I555" s="31"/>
      <c r="J555" s="84"/>
      <c r="K555" s="592"/>
      <c r="L555" s="31"/>
      <c r="M555" s="31"/>
    </row>
    <row r="556" spans="2:16" s="27" customFormat="1">
      <c r="B556" s="10"/>
      <c r="C556" s="10">
        <v>15</v>
      </c>
      <c r="D556" s="635"/>
      <c r="E556" s="636"/>
      <c r="F556" s="31"/>
      <c r="G556" s="31"/>
      <c r="H556" s="31"/>
      <c r="I556" s="31"/>
      <c r="J556" s="84"/>
      <c r="K556" s="755"/>
      <c r="L556" s="31"/>
      <c r="M556" s="31"/>
    </row>
    <row r="557" spans="2:16" s="27" customFormat="1">
      <c r="B557" s="10"/>
      <c r="C557" s="10">
        <v>16</v>
      </c>
      <c r="D557" s="635"/>
      <c r="E557" s="636"/>
      <c r="F557" s="31"/>
      <c r="G557" s="31"/>
      <c r="H557" s="31"/>
      <c r="I557" s="31"/>
      <c r="J557" s="84"/>
      <c r="K557" s="754"/>
      <c r="L557" s="31"/>
      <c r="M557" s="31"/>
    </row>
    <row r="558" spans="2:16" s="27" customFormat="1">
      <c r="B558" s="10"/>
      <c r="C558" s="10">
        <v>17</v>
      </c>
      <c r="D558" s="635"/>
      <c r="E558" s="636"/>
      <c r="F558" s="31"/>
      <c r="G558" s="31"/>
      <c r="H558" s="31"/>
      <c r="I558" s="31"/>
      <c r="J558" s="84"/>
      <c r="K558" s="592"/>
      <c r="L558" s="31"/>
      <c r="M558" s="31"/>
    </row>
    <row r="559" spans="2:16" s="27" customFormat="1">
      <c r="B559" s="10"/>
      <c r="C559" s="10">
        <v>18</v>
      </c>
      <c r="D559" s="635"/>
      <c r="E559" s="636"/>
      <c r="F559" s="31"/>
      <c r="G559" s="31"/>
      <c r="H559" s="31"/>
      <c r="I559" s="31"/>
      <c r="J559" s="594"/>
      <c r="K559" s="592"/>
      <c r="L559" s="31"/>
      <c r="M559" s="31"/>
    </row>
    <row r="560" spans="2:16" s="27" customFormat="1">
      <c r="B560" s="28">
        <v>30</v>
      </c>
      <c r="C560" s="10">
        <v>1</v>
      </c>
      <c r="D560" s="55"/>
      <c r="E560" s="44"/>
      <c r="F560" s="31"/>
      <c r="G560" s="31"/>
      <c r="H560" s="31"/>
      <c r="I560" s="31"/>
      <c r="J560" s="84"/>
      <c r="K560" s="588"/>
      <c r="L560" s="31"/>
      <c r="M560" s="31"/>
    </row>
    <row r="561" spans="2:16" s="27" customFormat="1">
      <c r="B561" s="10"/>
      <c r="C561" s="10">
        <v>2</v>
      </c>
      <c r="D561" s="596"/>
      <c r="E561" s="10"/>
      <c r="F561" s="305"/>
      <c r="G561" s="305"/>
      <c r="H561" s="305"/>
      <c r="I561" s="305"/>
      <c r="J561" s="76"/>
      <c r="K561" s="588"/>
      <c r="L561" s="31"/>
      <c r="M561" s="31"/>
    </row>
    <row r="562" spans="2:16" s="27" customFormat="1">
      <c r="B562" s="10"/>
      <c r="C562" s="10">
        <v>3</v>
      </c>
      <c r="D562" s="596"/>
      <c r="E562" s="588"/>
      <c r="F562" s="31"/>
      <c r="G562" s="31"/>
      <c r="H562" s="31"/>
      <c r="I562" s="31"/>
      <c r="J562" s="76"/>
      <c r="K562" s="588"/>
      <c r="L562" s="31"/>
      <c r="M562" s="31"/>
    </row>
    <row r="563" spans="2:16">
      <c r="C563" s="10">
        <v>4</v>
      </c>
      <c r="E563" s="76"/>
      <c r="F563" s="31"/>
      <c r="G563" s="31"/>
      <c r="H563" s="31"/>
      <c r="I563" s="31"/>
      <c r="J563" s="84"/>
      <c r="K563" s="169"/>
      <c r="L563" s="305"/>
      <c r="M563" s="305"/>
      <c r="N563" s="306"/>
      <c r="O563" s="306"/>
      <c r="P563" s="306"/>
    </row>
    <row r="564" spans="2:16" s="27" customFormat="1">
      <c r="B564" s="10"/>
      <c r="C564" s="10">
        <v>5</v>
      </c>
      <c r="D564" s="635"/>
      <c r="E564" s="636"/>
      <c r="F564" s="31"/>
      <c r="G564" s="31"/>
      <c r="H564" s="31"/>
      <c r="I564" s="31"/>
      <c r="J564" s="84"/>
      <c r="K564" s="754"/>
      <c r="L564" s="31"/>
      <c r="M564" s="31"/>
    </row>
    <row r="565" spans="2:16" s="27" customFormat="1">
      <c r="B565" s="10"/>
      <c r="C565" s="10">
        <v>6</v>
      </c>
      <c r="D565" s="44"/>
      <c r="E565" s="636"/>
      <c r="F565" s="31"/>
      <c r="G565" s="31"/>
      <c r="H565" s="31"/>
      <c r="I565" s="31"/>
      <c r="J565" s="84"/>
      <c r="K565" s="754"/>
      <c r="L565" s="31"/>
      <c r="M565" s="31"/>
    </row>
    <row r="566" spans="2:16" s="27" customFormat="1">
      <c r="B566" s="10"/>
      <c r="C566" s="10">
        <v>7</v>
      </c>
      <c r="D566" s="44"/>
      <c r="E566" s="636"/>
      <c r="F566" s="31"/>
      <c r="G566" s="31"/>
      <c r="H566" s="31"/>
      <c r="I566" s="31"/>
      <c r="J566" s="84"/>
      <c r="K566" s="755"/>
      <c r="L566" s="31"/>
      <c r="M566" s="31"/>
    </row>
    <row r="567" spans="2:16" s="27" customFormat="1">
      <c r="B567" s="10"/>
      <c r="C567" s="10">
        <v>8</v>
      </c>
      <c r="D567" s="44"/>
      <c r="E567" s="636"/>
      <c r="F567" s="31"/>
      <c r="G567" s="31"/>
      <c r="H567" s="31"/>
      <c r="I567" s="31"/>
      <c r="J567" s="84"/>
      <c r="K567" s="754"/>
      <c r="L567" s="31"/>
      <c r="M567" s="31"/>
    </row>
    <row r="568" spans="2:16" s="27" customFormat="1">
      <c r="B568" s="10"/>
      <c r="C568" s="10">
        <v>9</v>
      </c>
      <c r="D568" s="635"/>
      <c r="E568" s="636"/>
      <c r="F568" s="31"/>
      <c r="G568" s="31"/>
      <c r="H568" s="31"/>
      <c r="I568" s="31"/>
      <c r="J568" s="84"/>
      <c r="K568" s="754"/>
      <c r="L568" s="31"/>
      <c r="M568" s="31"/>
    </row>
    <row r="569" spans="2:16" s="27" customFormat="1">
      <c r="B569" s="10"/>
      <c r="C569" s="10">
        <v>10</v>
      </c>
      <c r="D569" s="44"/>
      <c r="E569" s="636"/>
      <c r="F569" s="31"/>
      <c r="G569" s="31"/>
      <c r="H569" s="31"/>
      <c r="I569" s="31"/>
      <c r="J569" s="84"/>
      <c r="K569" s="754"/>
      <c r="L569" s="31"/>
      <c r="M569" s="31"/>
    </row>
    <row r="570" spans="2:16" s="27" customFormat="1">
      <c r="B570" s="10"/>
      <c r="C570" s="10">
        <v>11</v>
      </c>
      <c r="D570" s="44"/>
      <c r="E570" s="636"/>
      <c r="F570" s="31"/>
      <c r="G570" s="31"/>
      <c r="H570" s="31"/>
      <c r="I570" s="31"/>
      <c r="J570" s="84"/>
      <c r="K570" s="755"/>
      <c r="L570" s="31"/>
      <c r="M570" s="31"/>
    </row>
    <row r="571" spans="2:16" s="27" customFormat="1">
      <c r="B571" s="10"/>
      <c r="C571" s="10">
        <v>12</v>
      </c>
      <c r="D571" s="635"/>
      <c r="E571" s="636"/>
      <c r="F571" s="31"/>
      <c r="G571" s="31"/>
      <c r="H571" s="31"/>
      <c r="I571" s="31"/>
      <c r="J571" s="84"/>
      <c r="K571" s="754"/>
      <c r="L571" s="31"/>
      <c r="M571" s="31"/>
    </row>
    <row r="572" spans="2:16" s="27" customFormat="1">
      <c r="B572" s="10"/>
      <c r="C572" s="10">
        <v>13</v>
      </c>
      <c r="D572" s="635"/>
      <c r="E572" s="636"/>
      <c r="F572" s="31"/>
      <c r="G572" s="31"/>
      <c r="H572" s="31"/>
      <c r="I572" s="31"/>
      <c r="J572" s="84"/>
      <c r="K572" s="754"/>
      <c r="L572" s="31"/>
      <c r="M572" s="31"/>
    </row>
    <row r="573" spans="2:16" s="27" customFormat="1">
      <c r="B573" s="10"/>
      <c r="C573" s="10">
        <v>14</v>
      </c>
      <c r="D573" s="635"/>
      <c r="E573" s="636"/>
      <c r="F573" s="31"/>
      <c r="G573" s="31"/>
      <c r="H573" s="31"/>
      <c r="I573" s="31"/>
      <c r="J573" s="84"/>
      <c r="K573" s="592"/>
      <c r="L573" s="31"/>
      <c r="M573" s="31"/>
    </row>
    <row r="574" spans="2:16" s="27" customFormat="1">
      <c r="B574" s="10"/>
      <c r="C574" s="10">
        <v>15</v>
      </c>
      <c r="D574" s="635"/>
      <c r="E574" s="636"/>
      <c r="F574" s="31"/>
      <c r="G574" s="31"/>
      <c r="H574" s="31"/>
      <c r="I574" s="31"/>
      <c r="J574" s="84"/>
      <c r="K574" s="755"/>
      <c r="L574" s="31"/>
      <c r="M574" s="31"/>
    </row>
    <row r="575" spans="2:16" s="27" customFormat="1">
      <c r="B575" s="10"/>
      <c r="C575" s="10">
        <v>16</v>
      </c>
      <c r="D575" s="635"/>
      <c r="E575" s="636"/>
      <c r="F575" s="31"/>
      <c r="G575" s="31"/>
      <c r="H575" s="31"/>
      <c r="I575" s="31"/>
      <c r="J575" s="84"/>
      <c r="K575" s="754"/>
      <c r="L575" s="31"/>
      <c r="M575" s="31"/>
    </row>
    <row r="576" spans="2:16" s="27" customFormat="1">
      <c r="B576" s="10"/>
      <c r="C576" s="10">
        <v>17</v>
      </c>
      <c r="D576" s="635"/>
      <c r="E576" s="636"/>
      <c r="F576" s="31"/>
      <c r="G576" s="31"/>
      <c r="H576" s="31"/>
      <c r="I576" s="31"/>
      <c r="J576" s="84"/>
      <c r="K576" s="592"/>
      <c r="L576" s="31"/>
      <c r="M576" s="31"/>
    </row>
    <row r="577" spans="2:16" s="27" customFormat="1">
      <c r="B577" s="10"/>
      <c r="C577" s="10">
        <v>18</v>
      </c>
      <c r="D577" s="635"/>
      <c r="E577" s="636"/>
      <c r="F577" s="31"/>
      <c r="G577" s="31"/>
      <c r="H577" s="31"/>
      <c r="I577" s="31"/>
      <c r="J577" s="594"/>
      <c r="K577" s="592"/>
      <c r="L577" s="31"/>
      <c r="M577" s="31"/>
    </row>
    <row r="578" spans="2:16" s="27" customFormat="1">
      <c r="B578" s="28">
        <v>31</v>
      </c>
      <c r="C578" s="10">
        <v>1</v>
      </c>
      <c r="D578" s="55"/>
      <c r="E578" s="44"/>
      <c r="F578" s="31"/>
      <c r="G578" s="31"/>
      <c r="H578" s="31"/>
      <c r="I578" s="31"/>
      <c r="J578" s="84"/>
      <c r="K578" s="588"/>
      <c r="L578" s="31"/>
      <c r="M578" s="31"/>
    </row>
    <row r="579" spans="2:16" s="27" customFormat="1">
      <c r="B579" s="10"/>
      <c r="C579" s="10">
        <v>2</v>
      </c>
      <c r="D579" s="596"/>
      <c r="E579" s="10"/>
      <c r="F579" s="305"/>
      <c r="G579" s="305"/>
      <c r="H579" s="305"/>
      <c r="I579" s="305"/>
      <c r="J579" s="76"/>
      <c r="K579" s="588"/>
      <c r="L579" s="31"/>
      <c r="M579" s="31"/>
    </row>
    <row r="580" spans="2:16" s="27" customFormat="1">
      <c r="B580" s="28"/>
      <c r="C580" s="10">
        <v>3</v>
      </c>
      <c r="D580" s="596"/>
      <c r="E580" s="588"/>
      <c r="F580" s="31"/>
      <c r="G580" s="31"/>
      <c r="H580" s="31"/>
      <c r="I580" s="31"/>
      <c r="J580" s="76"/>
      <c r="K580" s="588"/>
      <c r="L580" s="31"/>
      <c r="M580" s="31"/>
    </row>
    <row r="581" spans="2:16">
      <c r="B581" s="28"/>
      <c r="C581" s="10">
        <v>4</v>
      </c>
      <c r="E581" s="76"/>
      <c r="F581" s="31"/>
      <c r="G581" s="31"/>
      <c r="H581" s="31"/>
      <c r="I581" s="31"/>
      <c r="J581" s="84"/>
      <c r="K581" s="169"/>
      <c r="L581" s="305"/>
      <c r="M581" s="305"/>
      <c r="N581" s="306"/>
      <c r="O581" s="306"/>
      <c r="P581" s="306"/>
    </row>
    <row r="582" spans="2:16" s="27" customFormat="1">
      <c r="B582" s="28"/>
      <c r="C582" s="10">
        <v>5</v>
      </c>
      <c r="D582" s="635"/>
      <c r="E582" s="636"/>
      <c r="F582" s="31"/>
      <c r="G582" s="31"/>
      <c r="H582" s="31"/>
      <c r="I582" s="31"/>
      <c r="J582" s="84"/>
      <c r="K582" s="754"/>
      <c r="L582" s="31"/>
      <c r="M582" s="31"/>
    </row>
    <row r="583" spans="2:16" s="27" customFormat="1">
      <c r="B583" s="28"/>
      <c r="C583" s="10">
        <v>6</v>
      </c>
      <c r="D583" s="44"/>
      <c r="E583" s="636"/>
      <c r="F583" s="31"/>
      <c r="G583" s="31"/>
      <c r="H583" s="31"/>
      <c r="I583" s="31"/>
      <c r="J583" s="84"/>
      <c r="K583" s="754"/>
      <c r="L583" s="31"/>
      <c r="M583" s="31"/>
    </row>
    <row r="584" spans="2:16" s="27" customFormat="1">
      <c r="B584" s="28"/>
      <c r="C584" s="10">
        <v>7</v>
      </c>
      <c r="D584" s="44"/>
      <c r="E584" s="636"/>
      <c r="F584" s="31"/>
      <c r="G584" s="31"/>
      <c r="H584" s="31"/>
      <c r="I584" s="31"/>
      <c r="J584" s="84"/>
      <c r="K584" s="755"/>
      <c r="L584" s="31"/>
      <c r="M584" s="31"/>
    </row>
    <row r="585" spans="2:16" s="27" customFormat="1">
      <c r="B585" s="28"/>
      <c r="C585" s="10">
        <v>8</v>
      </c>
      <c r="D585" s="44"/>
      <c r="E585" s="636"/>
      <c r="F585" s="31"/>
      <c r="G585" s="31"/>
      <c r="H585" s="31"/>
      <c r="I585" s="31"/>
      <c r="J585" s="84"/>
      <c r="K585" s="754"/>
      <c r="L585" s="31"/>
      <c r="M585" s="31"/>
    </row>
    <row r="586" spans="2:16" s="27" customFormat="1">
      <c r="B586" s="28"/>
      <c r="C586" s="10">
        <v>9</v>
      </c>
      <c r="D586" s="635"/>
      <c r="E586" s="636"/>
      <c r="F586" s="31"/>
      <c r="G586" s="31"/>
      <c r="H586" s="31"/>
      <c r="I586" s="31"/>
      <c r="J586" s="84"/>
      <c r="K586" s="754"/>
      <c r="L586" s="31"/>
      <c r="M586" s="31"/>
    </row>
    <row r="587" spans="2:16" s="27" customFormat="1">
      <c r="B587" s="28"/>
      <c r="C587" s="10">
        <v>10</v>
      </c>
      <c r="D587" s="44"/>
      <c r="E587" s="636"/>
      <c r="F587" s="31"/>
      <c r="G587" s="31"/>
      <c r="H587" s="31"/>
      <c r="I587" s="31"/>
      <c r="J587" s="84"/>
      <c r="K587" s="754"/>
      <c r="L587" s="31"/>
      <c r="M587" s="31"/>
    </row>
    <row r="588" spans="2:16" s="27" customFormat="1">
      <c r="B588" s="10"/>
      <c r="C588" s="10">
        <v>11</v>
      </c>
      <c r="D588" s="44"/>
      <c r="E588" s="636"/>
      <c r="F588" s="31"/>
      <c r="G588" s="31"/>
      <c r="H588" s="31"/>
      <c r="I588" s="31"/>
      <c r="J588" s="84"/>
      <c r="K588" s="755"/>
      <c r="L588" s="31"/>
      <c r="M588" s="31"/>
    </row>
    <row r="589" spans="2:16" s="27" customFormat="1">
      <c r="B589" s="10"/>
      <c r="C589" s="10">
        <v>12</v>
      </c>
      <c r="D589" s="635"/>
      <c r="E589" s="636"/>
      <c r="F589" s="31"/>
      <c r="G589" s="31"/>
      <c r="H589" s="31"/>
      <c r="I589" s="31"/>
      <c r="J589" s="84"/>
      <c r="K589" s="754"/>
      <c r="L589" s="31"/>
      <c r="M589" s="31"/>
    </row>
    <row r="590" spans="2:16" s="27" customFormat="1">
      <c r="B590" s="10"/>
      <c r="C590" s="10">
        <v>13</v>
      </c>
      <c r="D590" s="635"/>
      <c r="E590" s="636"/>
      <c r="F590" s="31"/>
      <c r="G590" s="31"/>
      <c r="H590" s="31"/>
      <c r="I590" s="31"/>
      <c r="J590" s="84"/>
      <c r="K590" s="754"/>
      <c r="L590" s="31"/>
      <c r="M590" s="31"/>
    </row>
    <row r="591" spans="2:16" s="27" customFormat="1">
      <c r="B591" s="10"/>
      <c r="C591" s="10">
        <v>14</v>
      </c>
      <c r="D591" s="635"/>
      <c r="E591" s="636"/>
      <c r="F591" s="31"/>
      <c r="G591" s="31"/>
      <c r="H591" s="31"/>
      <c r="I591" s="31"/>
      <c r="J591" s="84"/>
      <c r="K591" s="592"/>
      <c r="L591" s="31"/>
      <c r="M591" s="31"/>
    </row>
    <row r="592" spans="2:16" s="27" customFormat="1">
      <c r="B592" s="10"/>
      <c r="C592" s="10">
        <v>15</v>
      </c>
      <c r="D592" s="635"/>
      <c r="E592" s="636"/>
      <c r="F592" s="31"/>
      <c r="G592" s="31"/>
      <c r="H592" s="31"/>
      <c r="I592" s="31"/>
      <c r="J592" s="84"/>
      <c r="K592" s="755"/>
      <c r="L592" s="31"/>
      <c r="M592" s="31"/>
    </row>
    <row r="593" spans="2:16" s="27" customFormat="1">
      <c r="B593" s="10"/>
      <c r="C593" s="10">
        <v>16</v>
      </c>
      <c r="D593" s="635"/>
      <c r="E593" s="636"/>
      <c r="F593" s="31"/>
      <c r="G593" s="31"/>
      <c r="H593" s="31"/>
      <c r="I593" s="31"/>
      <c r="J593" s="84"/>
      <c r="K593" s="754"/>
      <c r="L593" s="31"/>
      <c r="M593" s="31"/>
    </row>
    <row r="594" spans="2:16" s="27" customFormat="1">
      <c r="B594" s="10"/>
      <c r="C594" s="10">
        <v>17</v>
      </c>
      <c r="D594" s="635"/>
      <c r="E594" s="636"/>
      <c r="F594" s="31"/>
      <c r="G594" s="31"/>
      <c r="H594" s="31"/>
      <c r="I594" s="31"/>
      <c r="J594" s="84"/>
      <c r="K594" s="592"/>
      <c r="L594" s="31"/>
      <c r="M594" s="31"/>
    </row>
    <row r="595" spans="2:16" s="27" customFormat="1">
      <c r="B595" s="10"/>
      <c r="C595" s="10">
        <v>18</v>
      </c>
      <c r="D595" s="635"/>
      <c r="E595" s="636"/>
      <c r="F595" s="31"/>
      <c r="G595" s="31"/>
      <c r="H595" s="31"/>
      <c r="I595" s="31"/>
      <c r="J595" s="594"/>
      <c r="K595" s="592"/>
      <c r="L595" s="31"/>
      <c r="M595" s="31"/>
    </row>
    <row r="596" spans="2:16" s="27" customFormat="1">
      <c r="B596" s="28">
        <v>32</v>
      </c>
      <c r="C596" s="10">
        <v>1</v>
      </c>
      <c r="D596" s="55"/>
      <c r="E596" s="44"/>
      <c r="F596" s="31"/>
      <c r="G596" s="31"/>
      <c r="H596" s="31"/>
      <c r="I596" s="31"/>
      <c r="J596" s="84"/>
      <c r="K596" s="588"/>
      <c r="L596" s="31"/>
      <c r="M596" s="31"/>
    </row>
    <row r="597" spans="2:16" s="27" customFormat="1">
      <c r="B597" s="10"/>
      <c r="C597" s="10">
        <v>2</v>
      </c>
      <c r="D597" s="596"/>
      <c r="E597" s="10"/>
      <c r="F597" s="305"/>
      <c r="G597" s="305"/>
      <c r="H597" s="305"/>
      <c r="I597" s="305"/>
      <c r="J597" s="76"/>
      <c r="K597" s="588"/>
      <c r="L597" s="31"/>
      <c r="M597" s="31"/>
    </row>
    <row r="598" spans="2:16" s="27" customFormat="1">
      <c r="B598" s="10"/>
      <c r="C598" s="10">
        <v>3</v>
      </c>
      <c r="D598" s="596"/>
      <c r="E598" s="588"/>
      <c r="F598" s="31"/>
      <c r="G598" s="31"/>
      <c r="H598" s="31"/>
      <c r="I598" s="31"/>
      <c r="J598" s="76"/>
      <c r="K598" s="588"/>
      <c r="L598" s="31"/>
      <c r="M598" s="31"/>
    </row>
    <row r="599" spans="2:16">
      <c r="C599" s="10">
        <v>4</v>
      </c>
      <c r="E599" s="76"/>
      <c r="F599" s="31"/>
      <c r="G599" s="31"/>
      <c r="H599" s="31"/>
      <c r="I599" s="31"/>
      <c r="J599" s="84"/>
      <c r="K599" s="169"/>
      <c r="L599" s="305"/>
      <c r="M599" s="305"/>
      <c r="N599" s="306"/>
      <c r="O599" s="306"/>
      <c r="P599" s="306"/>
    </row>
    <row r="600" spans="2:16" s="27" customFormat="1">
      <c r="B600" s="10"/>
      <c r="C600" s="10">
        <v>5</v>
      </c>
      <c r="D600" s="635"/>
      <c r="E600" s="636"/>
      <c r="F600" s="31"/>
      <c r="G600" s="31"/>
      <c r="H600" s="31"/>
      <c r="I600" s="31"/>
      <c r="J600" s="84"/>
      <c r="K600" s="754"/>
      <c r="L600" s="31"/>
      <c r="M600" s="31"/>
    </row>
    <row r="601" spans="2:16" s="27" customFormat="1">
      <c r="B601" s="10"/>
      <c r="C601" s="10">
        <v>6</v>
      </c>
      <c r="D601" s="44"/>
      <c r="E601" s="636"/>
      <c r="F601" s="31"/>
      <c r="G601" s="31"/>
      <c r="H601" s="31"/>
      <c r="I601" s="31"/>
      <c r="J601" s="84"/>
      <c r="K601" s="754"/>
      <c r="L601" s="31"/>
      <c r="M601" s="31"/>
    </row>
    <row r="602" spans="2:16" s="27" customFormat="1">
      <c r="B602" s="10"/>
      <c r="C602" s="10">
        <v>7</v>
      </c>
      <c r="D602" s="44"/>
      <c r="E602" s="636"/>
      <c r="F602" s="31"/>
      <c r="G602" s="31"/>
      <c r="H602" s="31"/>
      <c r="I602" s="31"/>
      <c r="J602" s="84"/>
      <c r="K602" s="755"/>
      <c r="L602" s="31"/>
      <c r="M602" s="31"/>
    </row>
    <row r="603" spans="2:16" s="27" customFormat="1">
      <c r="B603" s="10"/>
      <c r="C603" s="10">
        <v>8</v>
      </c>
      <c r="D603" s="44"/>
      <c r="E603" s="636"/>
      <c r="F603" s="31"/>
      <c r="G603" s="31"/>
      <c r="H603" s="31"/>
      <c r="I603" s="31"/>
      <c r="J603" s="84"/>
      <c r="K603" s="754"/>
      <c r="L603" s="31"/>
      <c r="M603" s="31"/>
    </row>
    <row r="604" spans="2:16" s="27" customFormat="1">
      <c r="B604" s="10"/>
      <c r="C604" s="10">
        <v>9</v>
      </c>
      <c r="D604" s="635"/>
      <c r="E604" s="636"/>
      <c r="F604" s="31"/>
      <c r="G604" s="31"/>
      <c r="H604" s="31"/>
      <c r="I604" s="31"/>
      <c r="J604" s="84"/>
      <c r="K604" s="754"/>
      <c r="L604" s="31"/>
      <c r="M604" s="31"/>
    </row>
    <row r="605" spans="2:16" s="27" customFormat="1">
      <c r="B605" s="10"/>
      <c r="C605" s="10">
        <v>10</v>
      </c>
      <c r="D605" s="44"/>
      <c r="E605" s="636"/>
      <c r="F605" s="31"/>
      <c r="G605" s="31"/>
      <c r="H605" s="31"/>
      <c r="I605" s="31"/>
      <c r="J605" s="84"/>
      <c r="K605" s="754"/>
      <c r="L605" s="31"/>
      <c r="M605" s="31"/>
    </row>
    <row r="606" spans="2:16" s="27" customFormat="1">
      <c r="B606" s="10"/>
      <c r="C606" s="10">
        <v>11</v>
      </c>
      <c r="D606" s="44"/>
      <c r="E606" s="636"/>
      <c r="F606" s="31"/>
      <c r="G606" s="31"/>
      <c r="H606" s="31"/>
      <c r="I606" s="31"/>
      <c r="J606" s="84"/>
      <c r="K606" s="755"/>
      <c r="L606" s="31"/>
      <c r="M606" s="31"/>
    </row>
    <row r="607" spans="2:16" s="27" customFormat="1">
      <c r="B607" s="10"/>
      <c r="C607" s="10">
        <v>12</v>
      </c>
      <c r="D607" s="635"/>
      <c r="E607" s="636"/>
      <c r="F607" s="31"/>
      <c r="G607" s="31"/>
      <c r="H607" s="31"/>
      <c r="I607" s="31"/>
      <c r="J607" s="84"/>
      <c r="K607" s="754"/>
      <c r="L607" s="31"/>
      <c r="M607" s="31"/>
    </row>
    <row r="608" spans="2:16" s="27" customFormat="1">
      <c r="B608" s="10"/>
      <c r="C608" s="10">
        <v>13</v>
      </c>
      <c r="D608" s="635"/>
      <c r="E608" s="636"/>
      <c r="F608" s="31"/>
      <c r="G608" s="31"/>
      <c r="H608" s="31"/>
      <c r="I608" s="31"/>
      <c r="J608" s="84"/>
      <c r="K608" s="754"/>
      <c r="L608" s="31"/>
      <c r="M608" s="31"/>
    </row>
    <row r="609" spans="2:16" s="27" customFormat="1">
      <c r="B609" s="10"/>
      <c r="C609" s="10">
        <v>14</v>
      </c>
      <c r="D609" s="635"/>
      <c r="E609" s="636"/>
      <c r="F609" s="31"/>
      <c r="G609" s="31"/>
      <c r="H609" s="31"/>
      <c r="I609" s="31"/>
      <c r="J609" s="84"/>
      <c r="K609" s="592"/>
      <c r="L609" s="31"/>
      <c r="M609" s="31"/>
    </row>
    <row r="610" spans="2:16" s="27" customFormat="1">
      <c r="B610" s="10"/>
      <c r="C610" s="10">
        <v>15</v>
      </c>
      <c r="D610" s="635"/>
      <c r="E610" s="636"/>
      <c r="F610" s="31"/>
      <c r="G610" s="31"/>
      <c r="H610" s="31"/>
      <c r="I610" s="31"/>
      <c r="J610" s="84"/>
      <c r="K610" s="755"/>
      <c r="L610" s="31"/>
      <c r="M610" s="31"/>
    </row>
    <row r="611" spans="2:16" s="27" customFormat="1">
      <c r="B611" s="10"/>
      <c r="C611" s="10">
        <v>16</v>
      </c>
      <c r="D611" s="635"/>
      <c r="E611" s="636"/>
      <c r="F611" s="31"/>
      <c r="G611" s="31"/>
      <c r="H611" s="31"/>
      <c r="I611" s="31"/>
      <c r="J611" s="84"/>
      <c r="K611" s="754"/>
      <c r="L611" s="31"/>
      <c r="M611" s="31"/>
    </row>
    <row r="612" spans="2:16" s="27" customFormat="1">
      <c r="B612" s="10"/>
      <c r="C612" s="10">
        <v>17</v>
      </c>
      <c r="D612" s="635"/>
      <c r="E612" s="636"/>
      <c r="F612" s="31"/>
      <c r="G612" s="31"/>
      <c r="H612" s="31"/>
      <c r="I612" s="31"/>
      <c r="J612" s="84"/>
      <c r="K612" s="592"/>
      <c r="L612" s="31"/>
      <c r="M612" s="31"/>
    </row>
    <row r="613" spans="2:16" s="27" customFormat="1">
      <c r="B613" s="10"/>
      <c r="C613" s="10">
        <v>18</v>
      </c>
      <c r="D613" s="635"/>
      <c r="E613" s="636"/>
      <c r="F613" s="31"/>
      <c r="G613" s="31"/>
      <c r="H613" s="31"/>
      <c r="I613" s="31"/>
      <c r="J613" s="594"/>
      <c r="K613" s="592"/>
      <c r="L613" s="31"/>
      <c r="M613" s="31"/>
    </row>
    <row r="614" spans="2:16" s="27" customFormat="1">
      <c r="B614" s="28">
        <v>33</v>
      </c>
      <c r="C614" s="10">
        <v>1</v>
      </c>
      <c r="D614" s="55"/>
      <c r="E614" s="44"/>
      <c r="F614" s="31"/>
      <c r="G614" s="31"/>
      <c r="H614" s="31"/>
      <c r="I614" s="31"/>
      <c r="J614" s="84"/>
      <c r="K614" s="588"/>
      <c r="L614" s="31"/>
      <c r="M614" s="31"/>
    </row>
    <row r="615" spans="2:16" s="27" customFormat="1">
      <c r="B615" s="10"/>
      <c r="C615" s="10">
        <v>2</v>
      </c>
      <c r="D615" s="596"/>
      <c r="E615" s="10"/>
      <c r="F615" s="305"/>
      <c r="G615" s="305"/>
      <c r="H615" s="305"/>
      <c r="I615" s="305"/>
      <c r="J615" s="76"/>
      <c r="K615" s="588"/>
      <c r="L615" s="31"/>
      <c r="M615" s="31"/>
    </row>
    <row r="616" spans="2:16" s="27" customFormat="1">
      <c r="B616" s="10"/>
      <c r="C616" s="10">
        <v>3</v>
      </c>
      <c r="D616" s="596"/>
      <c r="E616" s="588"/>
      <c r="F616" s="31"/>
      <c r="G616" s="31"/>
      <c r="H616" s="31"/>
      <c r="I616" s="31"/>
      <c r="J616" s="76"/>
      <c r="K616" s="588"/>
      <c r="L616" s="31"/>
      <c r="M616" s="31"/>
    </row>
    <row r="617" spans="2:16">
      <c r="C617" s="10">
        <v>4</v>
      </c>
      <c r="E617" s="76"/>
      <c r="F617" s="31"/>
      <c r="G617" s="31"/>
      <c r="H617" s="31"/>
      <c r="I617" s="31"/>
      <c r="J617" s="84"/>
      <c r="K617" s="169"/>
      <c r="L617" s="305"/>
      <c r="M617" s="305"/>
      <c r="N617" s="306"/>
      <c r="O617" s="306"/>
      <c r="P617" s="306"/>
    </row>
    <row r="618" spans="2:16" s="27" customFormat="1">
      <c r="B618" s="10"/>
      <c r="C618" s="10">
        <v>5</v>
      </c>
      <c r="D618" s="635"/>
      <c r="E618" s="636"/>
      <c r="F618" s="31"/>
      <c r="G618" s="31"/>
      <c r="H618" s="31"/>
      <c r="I618" s="31"/>
      <c r="J618" s="84"/>
      <c r="K618" s="754"/>
      <c r="L618" s="31"/>
      <c r="M618" s="31"/>
    </row>
    <row r="619" spans="2:16" s="27" customFormat="1">
      <c r="B619" s="10"/>
      <c r="C619" s="10">
        <v>6</v>
      </c>
      <c r="D619" s="44"/>
      <c r="E619" s="636"/>
      <c r="F619" s="31"/>
      <c r="G619" s="31"/>
      <c r="H619" s="31"/>
      <c r="I619" s="31"/>
      <c r="J619" s="84"/>
      <c r="K619" s="754"/>
      <c r="L619" s="31"/>
      <c r="M619" s="31"/>
    </row>
    <row r="620" spans="2:16" s="27" customFormat="1">
      <c r="B620" s="10"/>
      <c r="C620" s="10">
        <v>7</v>
      </c>
      <c r="D620" s="44"/>
      <c r="E620" s="636"/>
      <c r="F620" s="31"/>
      <c r="G620" s="31"/>
      <c r="H620" s="31"/>
      <c r="I620" s="31"/>
      <c r="J620" s="84"/>
      <c r="K620" s="755"/>
      <c r="L620" s="31"/>
      <c r="M620" s="31"/>
    </row>
    <row r="621" spans="2:16" s="27" customFormat="1">
      <c r="B621" s="10"/>
      <c r="C621" s="10">
        <v>8</v>
      </c>
      <c r="D621" s="44"/>
      <c r="E621" s="636"/>
      <c r="F621" s="31"/>
      <c r="G621" s="31"/>
      <c r="H621" s="31"/>
      <c r="I621" s="31"/>
      <c r="J621" s="84"/>
      <c r="K621" s="754"/>
      <c r="L621" s="31"/>
      <c r="M621" s="31"/>
    </row>
    <row r="622" spans="2:16" s="27" customFormat="1">
      <c r="B622" s="10"/>
      <c r="C622" s="10">
        <v>9</v>
      </c>
      <c r="D622" s="635"/>
      <c r="E622" s="636"/>
      <c r="F622" s="31"/>
      <c r="G622" s="31"/>
      <c r="H622" s="31"/>
      <c r="I622" s="31"/>
      <c r="J622" s="84"/>
      <c r="K622" s="754"/>
      <c r="L622" s="31"/>
      <c r="M622" s="31"/>
    </row>
    <row r="623" spans="2:16" s="27" customFormat="1">
      <c r="B623" s="10"/>
      <c r="C623" s="10">
        <v>10</v>
      </c>
      <c r="D623" s="44"/>
      <c r="E623" s="636"/>
      <c r="F623" s="31"/>
      <c r="G623" s="31"/>
      <c r="H623" s="31"/>
      <c r="I623" s="31"/>
      <c r="J623" s="84"/>
      <c r="K623" s="754"/>
      <c r="L623" s="31"/>
      <c r="M623" s="31"/>
    </row>
    <row r="624" spans="2:16" s="27" customFormat="1">
      <c r="B624" s="10"/>
      <c r="C624" s="10">
        <v>11</v>
      </c>
      <c r="D624" s="44"/>
      <c r="E624" s="636"/>
      <c r="F624" s="31"/>
      <c r="G624" s="31"/>
      <c r="H624" s="31"/>
      <c r="I624" s="31"/>
      <c r="J624" s="84"/>
      <c r="K624" s="755"/>
      <c r="L624" s="31"/>
      <c r="M624" s="31"/>
    </row>
    <row r="625" spans="2:16" s="27" customFormat="1">
      <c r="B625" s="10"/>
      <c r="C625" s="10">
        <v>12</v>
      </c>
      <c r="D625" s="635"/>
      <c r="E625" s="636"/>
      <c r="F625" s="31"/>
      <c r="G625" s="31"/>
      <c r="H625" s="31"/>
      <c r="I625" s="31"/>
      <c r="J625" s="84"/>
      <c r="K625" s="754"/>
      <c r="L625" s="31"/>
      <c r="M625" s="31"/>
    </row>
    <row r="626" spans="2:16" s="27" customFormat="1">
      <c r="B626" s="10"/>
      <c r="C626" s="10">
        <v>13</v>
      </c>
      <c r="D626" s="635"/>
      <c r="E626" s="636"/>
      <c r="F626" s="31"/>
      <c r="G626" s="31"/>
      <c r="H626" s="31"/>
      <c r="I626" s="31"/>
      <c r="J626" s="84"/>
      <c r="K626" s="754"/>
      <c r="L626" s="31"/>
      <c r="M626" s="31"/>
    </row>
    <row r="627" spans="2:16" s="27" customFormat="1">
      <c r="B627" s="10"/>
      <c r="C627" s="10">
        <v>14</v>
      </c>
      <c r="D627" s="635"/>
      <c r="E627" s="636"/>
      <c r="F627" s="31"/>
      <c r="G627" s="31"/>
      <c r="H627" s="31"/>
      <c r="I627" s="31"/>
      <c r="J627" s="84"/>
      <c r="K627" s="592"/>
      <c r="L627" s="31"/>
      <c r="M627" s="31"/>
    </row>
    <row r="628" spans="2:16" s="27" customFormat="1">
      <c r="B628" s="10"/>
      <c r="C628" s="10">
        <v>15</v>
      </c>
      <c r="D628" s="635"/>
      <c r="E628" s="636"/>
      <c r="F628" s="31"/>
      <c r="G628" s="31"/>
      <c r="H628" s="31"/>
      <c r="I628" s="31"/>
      <c r="J628" s="84"/>
      <c r="K628" s="755"/>
      <c r="L628" s="31"/>
      <c r="M628" s="31"/>
    </row>
    <row r="629" spans="2:16" s="27" customFormat="1">
      <c r="B629" s="10"/>
      <c r="C629" s="10">
        <v>16</v>
      </c>
      <c r="D629" s="635"/>
      <c r="E629" s="636"/>
      <c r="F629" s="31"/>
      <c r="G629" s="31"/>
      <c r="H629" s="31"/>
      <c r="I629" s="31"/>
      <c r="J629" s="84"/>
      <c r="K629" s="754"/>
      <c r="L629" s="31"/>
      <c r="M629" s="31"/>
    </row>
    <row r="630" spans="2:16" s="27" customFormat="1">
      <c r="B630" s="10"/>
      <c r="C630" s="10">
        <v>17</v>
      </c>
      <c r="D630" s="635"/>
      <c r="E630" s="636"/>
      <c r="F630" s="31"/>
      <c r="G630" s="31"/>
      <c r="H630" s="31"/>
      <c r="I630" s="31"/>
      <c r="J630" s="84"/>
      <c r="K630" s="592"/>
      <c r="L630" s="31"/>
      <c r="M630" s="31"/>
    </row>
    <row r="631" spans="2:16" s="27" customFormat="1">
      <c r="B631" s="10"/>
      <c r="C631" s="10">
        <v>18</v>
      </c>
      <c r="D631" s="635"/>
      <c r="E631" s="636"/>
      <c r="F631" s="31"/>
      <c r="G631" s="31"/>
      <c r="H631" s="31"/>
      <c r="I631" s="31"/>
      <c r="J631" s="594"/>
      <c r="K631" s="592"/>
      <c r="L631" s="31"/>
      <c r="M631" s="31"/>
    </row>
    <row r="632" spans="2:16" s="27" customFormat="1">
      <c r="B632" s="28">
        <v>34</v>
      </c>
      <c r="C632" s="10">
        <v>1</v>
      </c>
      <c r="D632" s="55"/>
      <c r="E632" s="44"/>
      <c r="F632" s="31"/>
      <c r="G632" s="31"/>
      <c r="H632" s="31"/>
      <c r="I632" s="31"/>
      <c r="J632" s="84"/>
      <c r="K632" s="588"/>
      <c r="L632" s="31"/>
      <c r="M632" s="31"/>
    </row>
    <row r="633" spans="2:16" s="27" customFormat="1">
      <c r="B633" s="10"/>
      <c r="C633" s="10">
        <v>2</v>
      </c>
      <c r="D633" s="596"/>
      <c r="E633" s="10"/>
      <c r="F633" s="305"/>
      <c r="G633" s="305"/>
      <c r="H633" s="305"/>
      <c r="I633" s="305"/>
      <c r="J633" s="76"/>
      <c r="K633" s="588"/>
      <c r="L633" s="31"/>
      <c r="M633" s="31"/>
    </row>
    <row r="634" spans="2:16" s="27" customFormat="1">
      <c r="B634" s="10"/>
      <c r="C634" s="10">
        <v>3</v>
      </c>
      <c r="D634" s="596"/>
      <c r="E634" s="588"/>
      <c r="F634" s="31"/>
      <c r="G634" s="31"/>
      <c r="H634" s="31"/>
      <c r="I634" s="31"/>
      <c r="J634" s="76"/>
      <c r="K634" s="588"/>
      <c r="L634" s="31"/>
      <c r="M634" s="31"/>
    </row>
    <row r="635" spans="2:16">
      <c r="C635" s="10">
        <v>4</v>
      </c>
      <c r="E635" s="76"/>
      <c r="F635" s="31"/>
      <c r="G635" s="31"/>
      <c r="H635" s="31"/>
      <c r="I635" s="31"/>
      <c r="J635" s="84"/>
      <c r="K635" s="169"/>
      <c r="L635" s="305"/>
      <c r="M635" s="305"/>
      <c r="N635" s="306"/>
      <c r="O635" s="306"/>
      <c r="P635" s="306"/>
    </row>
    <row r="636" spans="2:16" s="27" customFormat="1">
      <c r="B636" s="10"/>
      <c r="C636" s="10">
        <v>5</v>
      </c>
      <c r="D636" s="635"/>
      <c r="E636" s="636"/>
      <c r="F636" s="31"/>
      <c r="G636" s="31"/>
      <c r="H636" s="31"/>
      <c r="I636" s="31"/>
      <c r="J636" s="84"/>
      <c r="K636" s="754"/>
      <c r="L636" s="31"/>
      <c r="M636" s="31"/>
    </row>
    <row r="637" spans="2:16" s="27" customFormat="1">
      <c r="B637" s="10"/>
      <c r="C637" s="10">
        <v>6</v>
      </c>
      <c r="D637" s="44"/>
      <c r="E637" s="636"/>
      <c r="F637" s="31"/>
      <c r="G637" s="31"/>
      <c r="H637" s="31"/>
      <c r="I637" s="31"/>
      <c r="J637" s="84"/>
      <c r="K637" s="754"/>
      <c r="L637" s="31"/>
      <c r="M637" s="31"/>
    </row>
    <row r="638" spans="2:16" s="27" customFormat="1">
      <c r="B638" s="10"/>
      <c r="C638" s="10">
        <v>7</v>
      </c>
      <c r="D638" s="44"/>
      <c r="E638" s="636"/>
      <c r="F638" s="31"/>
      <c r="G638" s="31"/>
      <c r="H638" s="31"/>
      <c r="I638" s="31"/>
      <c r="J638" s="84"/>
      <c r="K638" s="755"/>
      <c r="L638" s="31"/>
      <c r="M638" s="31"/>
    </row>
    <row r="639" spans="2:16" s="27" customFormat="1">
      <c r="B639" s="10"/>
      <c r="C639" s="10">
        <v>8</v>
      </c>
      <c r="D639" s="44"/>
      <c r="E639" s="636"/>
      <c r="F639" s="31"/>
      <c r="G639" s="31"/>
      <c r="H639" s="31"/>
      <c r="I639" s="31"/>
      <c r="J639" s="84"/>
      <c r="K639" s="754"/>
      <c r="L639" s="31"/>
      <c r="M639" s="31"/>
    </row>
    <row r="640" spans="2:16" s="27" customFormat="1">
      <c r="B640" s="10"/>
      <c r="C640" s="10">
        <v>9</v>
      </c>
      <c r="D640" s="635"/>
      <c r="E640" s="636"/>
      <c r="F640" s="31"/>
      <c r="G640" s="31"/>
      <c r="H640" s="31"/>
      <c r="I640" s="31"/>
      <c r="J640" s="84"/>
      <c r="K640" s="754"/>
      <c r="L640" s="31"/>
      <c r="M640" s="31"/>
    </row>
    <row r="641" spans="2:16" s="27" customFormat="1">
      <c r="B641" s="10"/>
      <c r="C641" s="10">
        <v>10</v>
      </c>
      <c r="D641" s="44"/>
      <c r="E641" s="636"/>
      <c r="F641" s="31"/>
      <c r="G641" s="31"/>
      <c r="H641" s="31"/>
      <c r="I641" s="31"/>
      <c r="J641" s="84"/>
      <c r="K641" s="754"/>
      <c r="L641" s="31"/>
      <c r="M641" s="31"/>
    </row>
    <row r="642" spans="2:16" s="27" customFormat="1">
      <c r="B642" s="10"/>
      <c r="C642" s="10">
        <v>11</v>
      </c>
      <c r="D642" s="44"/>
      <c r="E642" s="636"/>
      <c r="F642" s="31"/>
      <c r="G642" s="31"/>
      <c r="H642" s="31"/>
      <c r="I642" s="31"/>
      <c r="J642" s="84"/>
      <c r="K642" s="755"/>
      <c r="L642" s="31"/>
      <c r="M642" s="31"/>
    </row>
    <row r="643" spans="2:16" s="27" customFormat="1">
      <c r="B643" s="10"/>
      <c r="C643" s="10">
        <v>12</v>
      </c>
      <c r="D643" s="635"/>
      <c r="E643" s="636"/>
      <c r="F643" s="31"/>
      <c r="G643" s="31"/>
      <c r="H643" s="31"/>
      <c r="I643" s="31"/>
      <c r="J643" s="84"/>
      <c r="K643" s="754"/>
      <c r="L643" s="31"/>
      <c r="M643" s="31"/>
    </row>
    <row r="644" spans="2:16" s="27" customFormat="1">
      <c r="B644" s="10"/>
      <c r="C644" s="10">
        <v>13</v>
      </c>
      <c r="D644" s="635"/>
      <c r="E644" s="636"/>
      <c r="F644" s="31"/>
      <c r="G644" s="31"/>
      <c r="H644" s="31"/>
      <c r="I644" s="31"/>
      <c r="J644" s="84"/>
      <c r="K644" s="754"/>
      <c r="L644" s="31"/>
      <c r="M644" s="31"/>
    </row>
    <row r="645" spans="2:16" s="27" customFormat="1">
      <c r="B645" s="10"/>
      <c r="C645" s="10">
        <v>14</v>
      </c>
      <c r="D645" s="635"/>
      <c r="E645" s="636"/>
      <c r="F645" s="31"/>
      <c r="G645" s="31"/>
      <c r="H645" s="31"/>
      <c r="I645" s="31"/>
      <c r="J645" s="84"/>
      <c r="K645" s="592"/>
      <c r="L645" s="31"/>
      <c r="M645" s="31"/>
    </row>
    <row r="646" spans="2:16" s="27" customFormat="1">
      <c r="B646" s="10"/>
      <c r="C646" s="10">
        <v>15</v>
      </c>
      <c r="D646" s="635"/>
      <c r="E646" s="636"/>
      <c r="F646" s="31"/>
      <c r="G646" s="31"/>
      <c r="H646" s="31"/>
      <c r="I646" s="31"/>
      <c r="J646" s="84"/>
      <c r="K646" s="755"/>
      <c r="L646" s="31"/>
      <c r="M646" s="31"/>
    </row>
    <row r="647" spans="2:16" s="27" customFormat="1">
      <c r="B647" s="10"/>
      <c r="C647" s="10">
        <v>16</v>
      </c>
      <c r="D647" s="635"/>
      <c r="E647" s="636"/>
      <c r="F647" s="31"/>
      <c r="G647" s="31"/>
      <c r="H647" s="31"/>
      <c r="I647" s="31"/>
      <c r="J647" s="84"/>
      <c r="K647" s="754"/>
      <c r="L647" s="31"/>
      <c r="M647" s="31"/>
    </row>
    <row r="648" spans="2:16" s="27" customFormat="1">
      <c r="B648" s="10"/>
      <c r="C648" s="10">
        <v>17</v>
      </c>
      <c r="D648" s="635"/>
      <c r="E648" s="636"/>
      <c r="F648" s="31"/>
      <c r="G648" s="31"/>
      <c r="H648" s="31"/>
      <c r="I648" s="31"/>
      <c r="J648" s="84"/>
      <c r="K648" s="592"/>
      <c r="L648" s="31"/>
      <c r="M648" s="31"/>
    </row>
    <row r="649" spans="2:16" s="27" customFormat="1">
      <c r="B649" s="10"/>
      <c r="C649" s="10">
        <v>18</v>
      </c>
      <c r="D649" s="635"/>
      <c r="E649" s="636"/>
      <c r="F649" s="31"/>
      <c r="G649" s="31"/>
      <c r="H649" s="31"/>
      <c r="I649" s="31"/>
      <c r="J649" s="594"/>
      <c r="K649" s="592"/>
      <c r="L649" s="31"/>
      <c r="M649" s="31"/>
    </row>
    <row r="650" spans="2:16" s="27" customFormat="1">
      <c r="B650" s="28">
        <v>35</v>
      </c>
      <c r="C650" s="10">
        <v>1</v>
      </c>
      <c r="D650" s="55"/>
      <c r="E650" s="44"/>
      <c r="F650" s="31"/>
      <c r="G650" s="31"/>
      <c r="H650" s="31"/>
      <c r="I650" s="31"/>
      <c r="J650" s="84"/>
      <c r="K650" s="588"/>
      <c r="L650" s="31"/>
      <c r="M650" s="31"/>
    </row>
    <row r="651" spans="2:16" s="27" customFormat="1">
      <c r="B651" s="10"/>
      <c r="C651" s="10">
        <v>2</v>
      </c>
      <c r="D651" s="596"/>
      <c r="E651" s="10"/>
      <c r="F651" s="305"/>
      <c r="G651" s="305"/>
      <c r="H651" s="305"/>
      <c r="I651" s="305"/>
      <c r="J651" s="76"/>
      <c r="K651" s="588"/>
      <c r="L651" s="31"/>
      <c r="M651" s="31"/>
    </row>
    <row r="652" spans="2:16" s="27" customFormat="1">
      <c r="B652" s="10"/>
      <c r="C652" s="10">
        <v>3</v>
      </c>
      <c r="D652" s="596"/>
      <c r="E652" s="588"/>
      <c r="F652" s="31"/>
      <c r="G652" s="31"/>
      <c r="H652" s="31"/>
      <c r="I652" s="31"/>
      <c r="J652" s="76"/>
      <c r="K652" s="588"/>
      <c r="L652" s="31"/>
      <c r="M652" s="31"/>
    </row>
    <row r="653" spans="2:16">
      <c r="C653" s="10">
        <v>4</v>
      </c>
      <c r="E653" s="76"/>
      <c r="F653" s="31"/>
      <c r="G653" s="31"/>
      <c r="H653" s="31"/>
      <c r="I653" s="31"/>
      <c r="J653" s="84"/>
      <c r="K653" s="169"/>
      <c r="L653" s="305"/>
      <c r="M653" s="305"/>
      <c r="N653" s="306"/>
      <c r="O653" s="306"/>
      <c r="P653" s="306"/>
    </row>
    <row r="654" spans="2:16" s="27" customFormat="1">
      <c r="B654" s="10"/>
      <c r="C654" s="10">
        <v>5</v>
      </c>
      <c r="D654" s="635"/>
      <c r="E654" s="636"/>
      <c r="F654" s="31"/>
      <c r="G654" s="31"/>
      <c r="H654" s="31"/>
      <c r="I654" s="31"/>
      <c r="J654" s="84"/>
      <c r="K654" s="754"/>
      <c r="L654" s="31"/>
      <c r="M654" s="31"/>
    </row>
    <row r="655" spans="2:16" s="27" customFormat="1">
      <c r="B655" s="10"/>
      <c r="C655" s="10">
        <v>6</v>
      </c>
      <c r="D655" s="44"/>
      <c r="E655" s="636"/>
      <c r="F655" s="31"/>
      <c r="G655" s="31"/>
      <c r="H655" s="31"/>
      <c r="I655" s="31"/>
      <c r="J655" s="84"/>
      <c r="K655" s="754"/>
      <c r="L655" s="31"/>
      <c r="M655" s="31"/>
    </row>
    <row r="656" spans="2:16" s="27" customFormat="1">
      <c r="B656" s="10"/>
      <c r="C656" s="10">
        <v>7</v>
      </c>
      <c r="D656" s="44"/>
      <c r="E656" s="636"/>
      <c r="F656" s="31"/>
      <c r="G656" s="31"/>
      <c r="H656" s="31"/>
      <c r="I656" s="31"/>
      <c r="J656" s="84"/>
      <c r="K656" s="755"/>
      <c r="L656" s="31"/>
      <c r="M656" s="31"/>
    </row>
    <row r="657" spans="2:16" s="27" customFormat="1">
      <c r="B657" s="10"/>
      <c r="C657" s="10">
        <v>8</v>
      </c>
      <c r="D657" s="44"/>
      <c r="E657" s="636"/>
      <c r="F657" s="31"/>
      <c r="G657" s="31"/>
      <c r="H657" s="31"/>
      <c r="I657" s="31"/>
      <c r="J657" s="84"/>
      <c r="K657" s="754"/>
      <c r="L657" s="31"/>
      <c r="M657" s="31"/>
    </row>
    <row r="658" spans="2:16" s="27" customFormat="1">
      <c r="B658" s="10"/>
      <c r="C658" s="10">
        <v>9</v>
      </c>
      <c r="D658" s="635"/>
      <c r="E658" s="636"/>
      <c r="F658" s="31"/>
      <c r="G658" s="31"/>
      <c r="H658" s="31"/>
      <c r="I658" s="31"/>
      <c r="J658" s="84"/>
      <c r="K658" s="754"/>
      <c r="L658" s="31"/>
      <c r="M658" s="31"/>
    </row>
    <row r="659" spans="2:16" s="27" customFormat="1">
      <c r="B659" s="10"/>
      <c r="C659" s="10">
        <v>10</v>
      </c>
      <c r="D659" s="44"/>
      <c r="E659" s="636"/>
      <c r="F659" s="31"/>
      <c r="G659" s="31"/>
      <c r="H659" s="31"/>
      <c r="I659" s="31"/>
      <c r="J659" s="84"/>
      <c r="K659" s="754"/>
      <c r="L659" s="31"/>
      <c r="M659" s="31"/>
    </row>
    <row r="660" spans="2:16" s="27" customFormat="1">
      <c r="B660" s="10"/>
      <c r="C660" s="10">
        <v>11</v>
      </c>
      <c r="D660" s="44"/>
      <c r="E660" s="636"/>
      <c r="F660" s="31"/>
      <c r="G660" s="31"/>
      <c r="H660" s="31"/>
      <c r="I660" s="31"/>
      <c r="J660" s="84"/>
      <c r="K660" s="755"/>
      <c r="L660" s="31"/>
      <c r="M660" s="31"/>
    </row>
    <row r="661" spans="2:16" s="27" customFormat="1">
      <c r="B661" s="10"/>
      <c r="C661" s="10">
        <v>12</v>
      </c>
      <c r="D661" s="635"/>
      <c r="E661" s="636"/>
      <c r="F661" s="31"/>
      <c r="G661" s="31"/>
      <c r="H661" s="31"/>
      <c r="I661" s="31"/>
      <c r="J661" s="84"/>
      <c r="K661" s="754"/>
      <c r="L661" s="31"/>
      <c r="M661" s="31"/>
    </row>
    <row r="662" spans="2:16" s="27" customFormat="1">
      <c r="B662" s="10"/>
      <c r="C662" s="10">
        <v>13</v>
      </c>
      <c r="D662" s="635"/>
      <c r="E662" s="636"/>
      <c r="F662" s="31"/>
      <c r="G662" s="31"/>
      <c r="H662" s="31"/>
      <c r="I662" s="31"/>
      <c r="J662" s="84"/>
      <c r="K662" s="754"/>
      <c r="L662" s="31"/>
      <c r="M662" s="31"/>
    </row>
    <row r="663" spans="2:16" s="27" customFormat="1">
      <c r="B663" s="10"/>
      <c r="C663" s="10">
        <v>14</v>
      </c>
      <c r="D663" s="635"/>
      <c r="E663" s="636"/>
      <c r="F663" s="31"/>
      <c r="G663" s="31"/>
      <c r="H663" s="31"/>
      <c r="I663" s="31"/>
      <c r="J663" s="84"/>
      <c r="K663" s="592"/>
      <c r="L663" s="31"/>
      <c r="M663" s="31"/>
    </row>
    <row r="664" spans="2:16" s="27" customFormat="1">
      <c r="B664" s="10"/>
      <c r="C664" s="10">
        <v>15</v>
      </c>
      <c r="D664" s="635"/>
      <c r="E664" s="636"/>
      <c r="F664" s="31"/>
      <c r="G664" s="31"/>
      <c r="H664" s="31"/>
      <c r="I664" s="31"/>
      <c r="J664" s="84"/>
      <c r="K664" s="755"/>
      <c r="L664" s="31"/>
      <c r="M664" s="31"/>
    </row>
    <row r="665" spans="2:16" s="27" customFormat="1">
      <c r="B665" s="10"/>
      <c r="C665" s="10">
        <v>16</v>
      </c>
      <c r="D665" s="635"/>
      <c r="E665" s="636"/>
      <c r="F665" s="31"/>
      <c r="G665" s="31"/>
      <c r="H665" s="31"/>
      <c r="I665" s="31"/>
      <c r="J665" s="84"/>
      <c r="K665" s="754"/>
      <c r="L665" s="31"/>
      <c r="M665" s="31"/>
    </row>
    <row r="666" spans="2:16" s="27" customFormat="1">
      <c r="B666" s="10"/>
      <c r="C666" s="10">
        <v>17</v>
      </c>
      <c r="D666" s="635"/>
      <c r="E666" s="636"/>
      <c r="F666" s="31"/>
      <c r="G666" s="31"/>
      <c r="H666" s="31"/>
      <c r="I666" s="31"/>
      <c r="J666" s="84"/>
      <c r="K666" s="592"/>
      <c r="L666" s="31"/>
      <c r="M666" s="31"/>
    </row>
    <row r="667" spans="2:16" s="27" customFormat="1">
      <c r="B667" s="10"/>
      <c r="C667" s="10">
        <v>18</v>
      </c>
      <c r="D667" s="635"/>
      <c r="E667" s="636"/>
      <c r="F667" s="31"/>
      <c r="G667" s="31"/>
      <c r="H667" s="31"/>
      <c r="I667" s="31"/>
      <c r="J667" s="594"/>
      <c r="K667" s="592"/>
      <c r="L667" s="31"/>
      <c r="M667" s="31"/>
    </row>
    <row r="668" spans="2:16" s="27" customFormat="1">
      <c r="B668" s="28">
        <v>36</v>
      </c>
      <c r="C668" s="10">
        <v>1</v>
      </c>
      <c r="D668" s="55"/>
      <c r="E668" s="44"/>
      <c r="F668" s="31"/>
      <c r="G668" s="31"/>
      <c r="H668" s="31"/>
      <c r="I668" s="31"/>
      <c r="J668" s="84"/>
      <c r="K668" s="588"/>
      <c r="L668" s="31"/>
      <c r="M668" s="31"/>
    </row>
    <row r="669" spans="2:16" s="27" customFormat="1">
      <c r="C669" s="10">
        <v>2</v>
      </c>
      <c r="D669" s="596"/>
      <c r="E669" s="10"/>
      <c r="F669" s="305"/>
      <c r="G669" s="305"/>
      <c r="H669" s="305"/>
      <c r="I669" s="305"/>
      <c r="J669" s="76"/>
      <c r="K669" s="588"/>
      <c r="L669" s="31"/>
      <c r="M669" s="31"/>
    </row>
    <row r="670" spans="2:16" s="27" customFormat="1">
      <c r="C670" s="10">
        <v>3</v>
      </c>
      <c r="D670" s="596"/>
      <c r="E670" s="588"/>
      <c r="F670" s="31"/>
      <c r="G670" s="31"/>
      <c r="H670" s="31"/>
      <c r="I670" s="31"/>
      <c r="J670" s="76"/>
      <c r="K670" s="588"/>
      <c r="L670" s="31"/>
      <c r="M670" s="31"/>
    </row>
    <row r="671" spans="2:16">
      <c r="B671" s="27"/>
      <c r="C671" s="10">
        <v>4</v>
      </c>
      <c r="E671" s="76"/>
      <c r="F671" s="31"/>
      <c r="G671" s="31"/>
      <c r="H671" s="31"/>
      <c r="I671" s="31"/>
      <c r="J671" s="84"/>
      <c r="K671" s="169"/>
      <c r="L671" s="305"/>
      <c r="M671" s="305"/>
      <c r="N671" s="306"/>
      <c r="O671" s="306"/>
      <c r="P671" s="306"/>
    </row>
    <row r="672" spans="2:16" s="27" customFormat="1">
      <c r="B672" s="306"/>
      <c r="C672" s="10">
        <v>5</v>
      </c>
      <c r="D672" s="635"/>
      <c r="E672" s="636"/>
      <c r="F672" s="31"/>
      <c r="G672" s="31"/>
      <c r="H672" s="31"/>
      <c r="I672" s="31"/>
      <c r="J672" s="84"/>
      <c r="K672" s="754"/>
      <c r="L672" s="31"/>
      <c r="M672" s="31"/>
    </row>
    <row r="673" spans="2:13" s="27" customFormat="1">
      <c r="C673" s="10">
        <v>6</v>
      </c>
      <c r="D673" s="44"/>
      <c r="E673" s="636"/>
      <c r="F673" s="31"/>
      <c r="G673" s="31"/>
      <c r="H673" s="31"/>
      <c r="I673" s="31"/>
      <c r="J673" s="84"/>
      <c r="K673" s="754"/>
      <c r="L673" s="31"/>
      <c r="M673" s="31"/>
    </row>
    <row r="674" spans="2:13" s="27" customFormat="1">
      <c r="C674" s="10">
        <v>7</v>
      </c>
      <c r="D674" s="44"/>
      <c r="E674" s="636"/>
      <c r="F674" s="31"/>
      <c r="G674" s="31"/>
      <c r="H674" s="31"/>
      <c r="I674" s="31"/>
      <c r="J674" s="84"/>
      <c r="K674" s="755"/>
      <c r="L674" s="31"/>
      <c r="M674" s="31"/>
    </row>
    <row r="675" spans="2:13" s="27" customFormat="1">
      <c r="C675" s="10">
        <v>8</v>
      </c>
      <c r="D675" s="44"/>
      <c r="E675" s="636"/>
      <c r="F675" s="31"/>
      <c r="G675" s="31"/>
      <c r="H675" s="31"/>
      <c r="I675" s="31"/>
      <c r="J675" s="84"/>
      <c r="K675" s="754"/>
      <c r="L675" s="31"/>
      <c r="M675" s="31"/>
    </row>
    <row r="676" spans="2:13" s="27" customFormat="1">
      <c r="C676" s="10">
        <v>9</v>
      </c>
      <c r="D676" s="635"/>
      <c r="E676" s="636"/>
      <c r="F676" s="31"/>
      <c r="G676" s="31"/>
      <c r="H676" s="31"/>
      <c r="I676" s="31"/>
      <c r="J676" s="84"/>
      <c r="K676" s="754"/>
      <c r="L676" s="31"/>
      <c r="M676" s="31"/>
    </row>
    <row r="677" spans="2:13" s="27" customFormat="1">
      <c r="C677" s="10">
        <v>10</v>
      </c>
      <c r="D677" s="44"/>
      <c r="E677" s="636"/>
      <c r="F677" s="31"/>
      <c r="G677" s="31"/>
      <c r="H677" s="31"/>
      <c r="I677" s="31"/>
      <c r="J677" s="84"/>
      <c r="K677" s="754"/>
      <c r="L677" s="31"/>
      <c r="M677" s="31"/>
    </row>
    <row r="678" spans="2:13" s="27" customFormat="1">
      <c r="C678" s="10">
        <v>11</v>
      </c>
      <c r="D678" s="44"/>
      <c r="E678" s="636"/>
      <c r="F678" s="31"/>
      <c r="G678" s="31"/>
      <c r="H678" s="31"/>
      <c r="I678" s="31"/>
      <c r="J678" s="84"/>
      <c r="K678" s="755"/>
      <c r="L678" s="31"/>
      <c r="M678" s="31"/>
    </row>
    <row r="679" spans="2:13" s="27" customFormat="1">
      <c r="C679" s="10">
        <v>12</v>
      </c>
      <c r="D679" s="635"/>
      <c r="E679" s="636"/>
      <c r="F679" s="31"/>
      <c r="G679" s="31"/>
      <c r="H679" s="31"/>
      <c r="I679" s="31"/>
      <c r="J679" s="84"/>
      <c r="K679" s="754"/>
      <c r="L679" s="31"/>
      <c r="M679" s="31"/>
    </row>
    <row r="680" spans="2:13" s="27" customFormat="1">
      <c r="C680" s="10">
        <v>13</v>
      </c>
      <c r="D680" s="635"/>
      <c r="E680" s="636"/>
      <c r="F680" s="31"/>
      <c r="G680" s="31"/>
      <c r="H680" s="31"/>
      <c r="I680" s="31"/>
      <c r="J680" s="84"/>
      <c r="K680" s="754"/>
      <c r="L680" s="31"/>
      <c r="M680" s="31"/>
    </row>
    <row r="681" spans="2:13" s="27" customFormat="1">
      <c r="C681" s="10">
        <v>14</v>
      </c>
      <c r="D681" s="635"/>
      <c r="E681" s="636"/>
      <c r="F681" s="31"/>
      <c r="G681" s="31"/>
      <c r="H681" s="31"/>
      <c r="I681" s="31"/>
      <c r="J681" s="84"/>
      <c r="K681" s="592"/>
      <c r="L681" s="31"/>
      <c r="M681" s="31"/>
    </row>
    <row r="682" spans="2:13" s="27" customFormat="1">
      <c r="C682" s="10">
        <v>15</v>
      </c>
      <c r="D682" s="635"/>
      <c r="E682" s="636"/>
      <c r="F682" s="31"/>
      <c r="G682" s="31"/>
      <c r="H682" s="31"/>
      <c r="I682" s="31"/>
      <c r="J682" s="84"/>
      <c r="K682" s="755"/>
      <c r="L682" s="31"/>
      <c r="M682" s="31"/>
    </row>
    <row r="683" spans="2:13" s="27" customFormat="1">
      <c r="C683" s="10">
        <v>16</v>
      </c>
      <c r="D683" s="635"/>
      <c r="E683" s="636"/>
      <c r="F683" s="31"/>
      <c r="G683" s="31"/>
      <c r="H683" s="31"/>
      <c r="I683" s="31"/>
      <c r="J683" s="84"/>
      <c r="K683" s="754"/>
      <c r="L683" s="31"/>
      <c r="M683" s="31"/>
    </row>
    <row r="684" spans="2:13" s="27" customFormat="1">
      <c r="C684" s="10">
        <v>17</v>
      </c>
      <c r="D684" s="635"/>
      <c r="E684" s="636"/>
      <c r="F684" s="31"/>
      <c r="G684" s="31"/>
      <c r="H684" s="31"/>
      <c r="I684" s="31"/>
      <c r="J684" s="84"/>
      <c r="K684" s="592"/>
      <c r="L684" s="31"/>
      <c r="M684" s="31"/>
    </row>
    <row r="685" spans="2:13" s="27" customFormat="1">
      <c r="B685" s="10"/>
      <c r="C685" s="10">
        <v>18</v>
      </c>
      <c r="D685" s="635"/>
      <c r="E685" s="636"/>
      <c r="F685" s="31"/>
      <c r="G685" s="31"/>
      <c r="H685" s="31"/>
      <c r="I685" s="31"/>
      <c r="J685" s="594"/>
      <c r="K685" s="592"/>
      <c r="L685" s="31"/>
      <c r="M685" s="31"/>
    </row>
    <row r="686" spans="2:13" s="27" customFormat="1">
      <c r="B686" s="28">
        <v>37</v>
      </c>
      <c r="C686" s="10">
        <v>1</v>
      </c>
      <c r="D686" s="55"/>
      <c r="E686" s="44"/>
      <c r="F686" s="31"/>
      <c r="G686" s="31"/>
      <c r="H686" s="31"/>
      <c r="I686" s="31"/>
      <c r="J686" s="84"/>
      <c r="K686" s="588"/>
      <c r="L686" s="31"/>
      <c r="M686" s="31"/>
    </row>
    <row r="687" spans="2:13" s="27" customFormat="1">
      <c r="B687" s="10"/>
      <c r="C687" s="10">
        <v>2</v>
      </c>
      <c r="D687" s="596"/>
      <c r="E687" s="10"/>
      <c r="F687" s="305"/>
      <c r="G687" s="305"/>
      <c r="H687" s="305"/>
      <c r="I687" s="305"/>
      <c r="J687" s="76"/>
      <c r="K687" s="588"/>
      <c r="L687" s="31"/>
      <c r="M687" s="31"/>
    </row>
    <row r="688" spans="2:13" s="27" customFormat="1">
      <c r="B688" s="10"/>
      <c r="C688" s="10">
        <v>3</v>
      </c>
      <c r="D688" s="596"/>
      <c r="E688" s="588"/>
      <c r="F688" s="31"/>
      <c r="G688" s="31"/>
      <c r="H688" s="31"/>
      <c r="I688" s="31"/>
      <c r="J688" s="76"/>
      <c r="K688" s="588"/>
      <c r="L688" s="31"/>
      <c r="M688" s="31"/>
    </row>
    <row r="689" spans="2:16">
      <c r="C689" s="10">
        <v>4</v>
      </c>
      <c r="E689" s="76"/>
      <c r="F689" s="31"/>
      <c r="G689" s="31"/>
      <c r="H689" s="31"/>
      <c r="I689" s="31"/>
      <c r="J689" s="84"/>
      <c r="K689" s="169"/>
      <c r="L689" s="305"/>
      <c r="M689" s="305"/>
      <c r="N689" s="306"/>
      <c r="O689" s="306"/>
      <c r="P689" s="306"/>
    </row>
    <row r="690" spans="2:16" s="27" customFormat="1">
      <c r="B690" s="10"/>
      <c r="C690" s="10">
        <v>5</v>
      </c>
      <c r="D690" s="635"/>
      <c r="E690" s="636"/>
      <c r="F690" s="31"/>
      <c r="G690" s="31"/>
      <c r="H690" s="31"/>
      <c r="I690" s="31"/>
      <c r="J690" s="84"/>
      <c r="K690" s="754"/>
      <c r="L690" s="31"/>
      <c r="M690" s="31"/>
    </row>
    <row r="691" spans="2:16" s="27" customFormat="1">
      <c r="B691" s="10"/>
      <c r="C691" s="10">
        <v>6</v>
      </c>
      <c r="D691" s="44"/>
      <c r="E691" s="636"/>
      <c r="F691" s="31"/>
      <c r="G691" s="31"/>
      <c r="H691" s="31"/>
      <c r="I691" s="31"/>
      <c r="J691" s="84"/>
      <c r="K691" s="754"/>
      <c r="L691" s="31"/>
      <c r="M691" s="31"/>
    </row>
    <row r="692" spans="2:16" s="27" customFormat="1">
      <c r="B692" s="10"/>
      <c r="C692" s="10">
        <v>7</v>
      </c>
      <c r="D692" s="44"/>
      <c r="E692" s="636"/>
      <c r="F692" s="31"/>
      <c r="G692" s="31"/>
      <c r="H692" s="31"/>
      <c r="I692" s="31"/>
      <c r="J692" s="84"/>
      <c r="K692" s="755"/>
      <c r="L692" s="31"/>
      <c r="M692" s="31"/>
    </row>
    <row r="693" spans="2:16" s="27" customFormat="1">
      <c r="B693" s="10"/>
      <c r="C693" s="10">
        <v>8</v>
      </c>
      <c r="D693" s="44"/>
      <c r="E693" s="636"/>
      <c r="F693" s="31"/>
      <c r="G693" s="31"/>
      <c r="H693" s="31"/>
      <c r="I693" s="31"/>
      <c r="J693" s="84"/>
      <c r="K693" s="754"/>
      <c r="L693" s="31"/>
      <c r="M693" s="31"/>
    </row>
    <row r="694" spans="2:16" s="27" customFormat="1">
      <c r="B694" s="10"/>
      <c r="C694" s="10">
        <v>9</v>
      </c>
      <c r="D694" s="635"/>
      <c r="E694" s="636"/>
      <c r="F694" s="31"/>
      <c r="G694" s="31"/>
      <c r="H694" s="31"/>
      <c r="I694" s="31"/>
      <c r="J694" s="84"/>
      <c r="K694" s="754"/>
      <c r="L694" s="31"/>
      <c r="M694" s="31"/>
    </row>
    <row r="695" spans="2:16" s="27" customFormat="1">
      <c r="B695" s="10"/>
      <c r="C695" s="10">
        <v>10</v>
      </c>
      <c r="D695" s="44"/>
      <c r="E695" s="636"/>
      <c r="F695" s="31"/>
      <c r="G695" s="31"/>
      <c r="H695" s="31"/>
      <c r="I695" s="31"/>
      <c r="J695" s="84"/>
      <c r="K695" s="754"/>
      <c r="L695" s="31"/>
      <c r="M695" s="31"/>
    </row>
    <row r="696" spans="2:16" s="27" customFormat="1">
      <c r="B696" s="10"/>
      <c r="C696" s="10">
        <v>11</v>
      </c>
      <c r="D696" s="44"/>
      <c r="E696" s="636"/>
      <c r="F696" s="31"/>
      <c r="G696" s="31"/>
      <c r="H696" s="31"/>
      <c r="I696" s="31"/>
      <c r="J696" s="84"/>
      <c r="K696" s="755"/>
      <c r="L696" s="31"/>
      <c r="M696" s="31"/>
    </row>
    <row r="697" spans="2:16" s="27" customFormat="1">
      <c r="B697" s="10"/>
      <c r="C697" s="10">
        <v>12</v>
      </c>
      <c r="D697" s="635"/>
      <c r="E697" s="636"/>
      <c r="F697" s="31"/>
      <c r="G697" s="31"/>
      <c r="H697" s="31"/>
      <c r="I697" s="31"/>
      <c r="J697" s="84"/>
      <c r="K697" s="754"/>
      <c r="L697" s="31"/>
      <c r="M697" s="31"/>
    </row>
    <row r="698" spans="2:16" s="27" customFormat="1">
      <c r="B698" s="10"/>
      <c r="C698" s="10">
        <v>13</v>
      </c>
      <c r="D698" s="635"/>
      <c r="E698" s="636"/>
      <c r="F698" s="31"/>
      <c r="G698" s="31"/>
      <c r="H698" s="31"/>
      <c r="I698" s="31"/>
      <c r="J698" s="84"/>
      <c r="K698" s="754"/>
      <c r="L698" s="31"/>
      <c r="M698" s="31"/>
    </row>
    <row r="699" spans="2:16" s="27" customFormat="1">
      <c r="B699" s="10"/>
      <c r="C699" s="10">
        <v>14</v>
      </c>
      <c r="D699" s="635"/>
      <c r="E699" s="636"/>
      <c r="F699" s="31"/>
      <c r="G699" s="31"/>
      <c r="H699" s="31"/>
      <c r="I699" s="31"/>
      <c r="J699" s="84"/>
      <c r="K699" s="592"/>
      <c r="L699" s="31"/>
      <c r="M699" s="31"/>
    </row>
    <row r="700" spans="2:16" s="27" customFormat="1">
      <c r="B700" s="10"/>
      <c r="C700" s="10">
        <v>15</v>
      </c>
      <c r="D700" s="635"/>
      <c r="E700" s="636"/>
      <c r="F700" s="31"/>
      <c r="G700" s="31"/>
      <c r="H700" s="31"/>
      <c r="I700" s="31"/>
      <c r="J700" s="84"/>
      <c r="K700" s="755"/>
      <c r="L700" s="31"/>
      <c r="M700" s="31"/>
    </row>
    <row r="701" spans="2:16" s="27" customFormat="1">
      <c r="B701" s="10"/>
      <c r="C701" s="10">
        <v>16</v>
      </c>
      <c r="D701" s="635"/>
      <c r="E701" s="636"/>
      <c r="F701" s="31"/>
      <c r="G701" s="31"/>
      <c r="H701" s="31"/>
      <c r="I701" s="31"/>
      <c r="J701" s="84"/>
      <c r="K701" s="754"/>
      <c r="L701" s="31"/>
      <c r="M701" s="31"/>
    </row>
    <row r="702" spans="2:16" s="27" customFormat="1">
      <c r="B702" s="10"/>
      <c r="C702" s="10">
        <v>17</v>
      </c>
      <c r="D702" s="635"/>
      <c r="E702" s="636"/>
      <c r="F702" s="31"/>
      <c r="G702" s="31"/>
      <c r="H702" s="31"/>
      <c r="I702" s="31"/>
      <c r="J702" s="84"/>
      <c r="K702" s="592"/>
      <c r="L702" s="31"/>
      <c r="M702" s="31"/>
    </row>
    <row r="703" spans="2:16" s="27" customFormat="1">
      <c r="B703" s="10"/>
      <c r="C703" s="10">
        <v>18</v>
      </c>
      <c r="D703" s="635"/>
      <c r="E703" s="636"/>
      <c r="F703" s="31"/>
      <c r="G703" s="31"/>
      <c r="H703" s="31"/>
      <c r="I703" s="31"/>
      <c r="J703" s="594"/>
      <c r="K703" s="592"/>
      <c r="L703" s="31"/>
      <c r="M703" s="31"/>
    </row>
    <row r="704" spans="2:16" s="27" customFormat="1">
      <c r="B704" s="28">
        <v>38</v>
      </c>
      <c r="C704" s="10">
        <v>1</v>
      </c>
      <c r="D704" s="55"/>
      <c r="E704" s="44"/>
      <c r="F704" s="31"/>
      <c r="G704" s="31"/>
      <c r="H704" s="31"/>
      <c r="I704" s="31"/>
      <c r="J704" s="84"/>
      <c r="K704" s="588"/>
      <c r="L704" s="31"/>
      <c r="M704" s="31"/>
    </row>
    <row r="705" spans="2:16" s="27" customFormat="1">
      <c r="B705" s="10"/>
      <c r="C705" s="10">
        <v>2</v>
      </c>
      <c r="D705" s="596"/>
      <c r="E705" s="10"/>
      <c r="F705" s="305"/>
      <c r="G705" s="305"/>
      <c r="H705" s="305"/>
      <c r="I705" s="305"/>
      <c r="J705" s="76"/>
      <c r="K705" s="588"/>
      <c r="L705" s="31"/>
      <c r="M705" s="31"/>
    </row>
    <row r="706" spans="2:16" s="27" customFormat="1">
      <c r="B706" s="10"/>
      <c r="C706" s="10">
        <v>3</v>
      </c>
      <c r="D706" s="596"/>
      <c r="E706" s="588"/>
      <c r="F706" s="31"/>
      <c r="G706" s="31"/>
      <c r="H706" s="31"/>
      <c r="I706" s="31"/>
      <c r="J706" s="76"/>
      <c r="K706" s="588"/>
      <c r="L706" s="31"/>
      <c r="M706" s="31"/>
    </row>
    <row r="707" spans="2:16">
      <c r="C707" s="10">
        <v>4</v>
      </c>
      <c r="E707" s="76"/>
      <c r="F707" s="31"/>
      <c r="G707" s="31"/>
      <c r="H707" s="31"/>
      <c r="I707" s="31"/>
      <c r="J707" s="84"/>
      <c r="K707" s="169"/>
      <c r="L707" s="305"/>
      <c r="M707" s="305"/>
      <c r="N707" s="306"/>
      <c r="O707" s="306"/>
      <c r="P707" s="306"/>
    </row>
    <row r="708" spans="2:16" s="27" customFormat="1">
      <c r="B708" s="10"/>
      <c r="C708" s="10">
        <v>5</v>
      </c>
      <c r="D708" s="635"/>
      <c r="E708" s="636"/>
      <c r="F708" s="31"/>
      <c r="G708" s="31"/>
      <c r="H708" s="31"/>
      <c r="I708" s="31"/>
      <c r="J708" s="84"/>
      <c r="K708" s="754"/>
      <c r="L708" s="31"/>
      <c r="M708" s="31"/>
    </row>
    <row r="709" spans="2:16" s="27" customFormat="1">
      <c r="B709" s="10"/>
      <c r="C709" s="10">
        <v>6</v>
      </c>
      <c r="D709" s="44"/>
      <c r="E709" s="636"/>
      <c r="F709" s="31"/>
      <c r="G709" s="31"/>
      <c r="H709" s="31"/>
      <c r="I709" s="31"/>
      <c r="J709" s="84"/>
      <c r="K709" s="754"/>
      <c r="L709" s="31"/>
      <c r="M709" s="31"/>
    </row>
    <row r="710" spans="2:16" s="27" customFormat="1">
      <c r="B710" s="10"/>
      <c r="C710" s="10">
        <v>7</v>
      </c>
      <c r="D710" s="44"/>
      <c r="E710" s="636"/>
      <c r="F710" s="31"/>
      <c r="G710" s="31"/>
      <c r="H710" s="31"/>
      <c r="I710" s="31"/>
      <c r="J710" s="84"/>
      <c r="K710" s="755"/>
      <c r="L710" s="31"/>
      <c r="M710" s="31"/>
    </row>
    <row r="711" spans="2:16" s="27" customFormat="1">
      <c r="B711" s="10"/>
      <c r="C711" s="10">
        <v>8</v>
      </c>
      <c r="D711" s="44"/>
      <c r="E711" s="636"/>
      <c r="F711" s="31"/>
      <c r="G711" s="31"/>
      <c r="H711" s="31"/>
      <c r="I711" s="31"/>
      <c r="J711" s="84"/>
      <c r="K711" s="754"/>
      <c r="L711" s="31"/>
      <c r="M711" s="31"/>
    </row>
    <row r="712" spans="2:16" s="27" customFormat="1">
      <c r="B712" s="10"/>
      <c r="C712" s="10">
        <v>9</v>
      </c>
      <c r="D712" s="635"/>
      <c r="E712" s="636"/>
      <c r="F712" s="31"/>
      <c r="G712" s="31"/>
      <c r="H712" s="31"/>
      <c r="I712" s="31"/>
      <c r="J712" s="84"/>
      <c r="K712" s="754"/>
      <c r="L712" s="31"/>
      <c r="M712" s="31"/>
    </row>
    <row r="713" spans="2:16" s="27" customFormat="1">
      <c r="B713" s="10"/>
      <c r="C713" s="10">
        <v>10</v>
      </c>
      <c r="D713" s="44"/>
      <c r="E713" s="636"/>
      <c r="F713" s="31"/>
      <c r="G713" s="31"/>
      <c r="H713" s="31"/>
      <c r="I713" s="31"/>
      <c r="J713" s="84"/>
      <c r="K713" s="754"/>
      <c r="L713" s="31"/>
      <c r="M713" s="31"/>
    </row>
    <row r="714" spans="2:16" s="27" customFormat="1">
      <c r="B714" s="10"/>
      <c r="C714" s="10">
        <v>11</v>
      </c>
      <c r="D714" s="44"/>
      <c r="E714" s="636"/>
      <c r="F714" s="31"/>
      <c r="G714" s="31"/>
      <c r="H714" s="31"/>
      <c r="I714" s="31"/>
      <c r="J714" s="84"/>
      <c r="K714" s="755"/>
      <c r="L714" s="31"/>
      <c r="M714" s="31"/>
    </row>
    <row r="715" spans="2:16" s="27" customFormat="1">
      <c r="B715" s="10"/>
      <c r="C715" s="10">
        <v>12</v>
      </c>
      <c r="D715" s="635"/>
      <c r="E715" s="636"/>
      <c r="F715" s="31"/>
      <c r="G715" s="31"/>
      <c r="H715" s="31"/>
      <c r="I715" s="31"/>
      <c r="J715" s="84"/>
      <c r="K715" s="754"/>
      <c r="L715" s="31"/>
      <c r="M715" s="31"/>
    </row>
    <row r="716" spans="2:16" s="27" customFormat="1">
      <c r="B716" s="10"/>
      <c r="C716" s="10">
        <v>13</v>
      </c>
      <c r="D716" s="635"/>
      <c r="E716" s="636"/>
      <c r="F716" s="31"/>
      <c r="G716" s="31"/>
      <c r="H716" s="31"/>
      <c r="I716" s="31"/>
      <c r="J716" s="84"/>
      <c r="K716" s="754"/>
      <c r="L716" s="31"/>
      <c r="M716" s="31"/>
    </row>
    <row r="717" spans="2:16" s="27" customFormat="1">
      <c r="B717" s="10"/>
      <c r="C717" s="10">
        <v>14</v>
      </c>
      <c r="D717" s="635"/>
      <c r="E717" s="636"/>
      <c r="F717" s="31"/>
      <c r="G717" s="31"/>
      <c r="H717" s="31"/>
      <c r="I717" s="31"/>
      <c r="J717" s="84"/>
      <c r="K717" s="592"/>
      <c r="L717" s="31"/>
      <c r="M717" s="31"/>
    </row>
    <row r="718" spans="2:16" s="27" customFormat="1">
      <c r="B718" s="10"/>
      <c r="C718" s="10">
        <v>15</v>
      </c>
      <c r="D718" s="635"/>
      <c r="E718" s="636"/>
      <c r="F718" s="31"/>
      <c r="G718" s="31"/>
      <c r="H718" s="31"/>
      <c r="I718" s="31"/>
      <c r="J718" s="84"/>
      <c r="K718" s="755"/>
      <c r="L718" s="31"/>
      <c r="M718" s="31"/>
    </row>
    <row r="719" spans="2:16" s="27" customFormat="1">
      <c r="B719" s="10"/>
      <c r="C719" s="10">
        <v>16</v>
      </c>
      <c r="D719" s="635"/>
      <c r="E719" s="636"/>
      <c r="F719" s="31"/>
      <c r="G719" s="31"/>
      <c r="H719" s="31"/>
      <c r="I719" s="31"/>
      <c r="J719" s="84"/>
      <c r="K719" s="754"/>
      <c r="L719" s="31"/>
      <c r="M719" s="31"/>
    </row>
    <row r="720" spans="2:16" s="27" customFormat="1">
      <c r="B720" s="10"/>
      <c r="C720" s="10">
        <v>17</v>
      </c>
      <c r="D720" s="635"/>
      <c r="E720" s="636"/>
      <c r="F720" s="31"/>
      <c r="G720" s="31"/>
      <c r="H720" s="31"/>
      <c r="I720" s="31"/>
      <c r="J720" s="84"/>
      <c r="K720" s="592"/>
      <c r="L720" s="31"/>
      <c r="M720" s="31"/>
    </row>
    <row r="721" spans="2:16" s="27" customFormat="1">
      <c r="B721" s="10"/>
      <c r="C721" s="10">
        <v>18</v>
      </c>
      <c r="D721" s="635"/>
      <c r="E721" s="636"/>
      <c r="F721" s="31"/>
      <c r="G721" s="31"/>
      <c r="H721" s="31"/>
      <c r="I721" s="31"/>
      <c r="J721" s="594"/>
      <c r="K721" s="592"/>
      <c r="L721" s="31"/>
      <c r="M721" s="31"/>
    </row>
    <row r="722" spans="2:16" s="27" customFormat="1">
      <c r="B722" s="28">
        <v>39</v>
      </c>
      <c r="C722" s="10">
        <v>1</v>
      </c>
      <c r="D722" s="55"/>
      <c r="E722" s="44"/>
      <c r="F722" s="31"/>
      <c r="G722" s="31"/>
      <c r="H722" s="31"/>
      <c r="I722" s="31"/>
      <c r="J722" s="84"/>
      <c r="K722" s="588"/>
      <c r="L722" s="31"/>
      <c r="M722" s="31"/>
    </row>
    <row r="723" spans="2:16" s="27" customFormat="1">
      <c r="B723" s="10"/>
      <c r="C723" s="10">
        <v>2</v>
      </c>
      <c r="D723" s="596"/>
      <c r="E723" s="10"/>
      <c r="F723" s="305"/>
      <c r="G723" s="305"/>
      <c r="H723" s="305"/>
      <c r="I723" s="305"/>
      <c r="J723" s="76"/>
      <c r="K723" s="588"/>
      <c r="L723" s="31"/>
      <c r="M723" s="31"/>
    </row>
    <row r="724" spans="2:16" s="27" customFormat="1">
      <c r="B724" s="10"/>
      <c r="C724" s="10">
        <v>3</v>
      </c>
      <c r="D724" s="596"/>
      <c r="E724" s="588"/>
      <c r="F724" s="31"/>
      <c r="G724" s="31"/>
      <c r="H724" s="31"/>
      <c r="I724" s="31"/>
      <c r="J724" s="76"/>
      <c r="K724" s="588"/>
      <c r="L724" s="31"/>
      <c r="M724" s="31"/>
    </row>
    <row r="725" spans="2:16">
      <c r="C725" s="10">
        <v>4</v>
      </c>
      <c r="E725" s="76"/>
      <c r="F725" s="31"/>
      <c r="G725" s="31"/>
      <c r="H725" s="31"/>
      <c r="I725" s="31"/>
      <c r="J725" s="84"/>
      <c r="K725" s="169"/>
      <c r="L725" s="305"/>
      <c r="M725" s="305"/>
      <c r="N725" s="306"/>
      <c r="O725" s="306"/>
      <c r="P725" s="306"/>
    </row>
    <row r="726" spans="2:16" s="27" customFormat="1">
      <c r="B726" s="10"/>
      <c r="C726" s="10">
        <v>5</v>
      </c>
      <c r="D726" s="635"/>
      <c r="E726" s="636"/>
      <c r="F726" s="31"/>
      <c r="G726" s="31"/>
      <c r="H726" s="31"/>
      <c r="I726" s="31"/>
      <c r="J726" s="84"/>
      <c r="K726" s="754"/>
      <c r="L726" s="31"/>
      <c r="M726" s="31"/>
    </row>
    <row r="727" spans="2:16" s="27" customFormat="1">
      <c r="B727" s="10"/>
      <c r="C727" s="10">
        <v>6</v>
      </c>
      <c r="D727" s="44"/>
      <c r="E727" s="636"/>
      <c r="F727" s="31"/>
      <c r="G727" s="31"/>
      <c r="H727" s="31"/>
      <c r="I727" s="31"/>
      <c r="J727" s="84"/>
      <c r="K727" s="754"/>
      <c r="L727" s="31"/>
      <c r="M727" s="31"/>
    </row>
    <row r="728" spans="2:16" s="27" customFormat="1">
      <c r="B728" s="10"/>
      <c r="C728" s="10">
        <v>7</v>
      </c>
      <c r="D728" s="44"/>
      <c r="E728" s="636"/>
      <c r="F728" s="31"/>
      <c r="G728" s="31"/>
      <c r="H728" s="31"/>
      <c r="I728" s="31"/>
      <c r="J728" s="84"/>
      <c r="K728" s="755"/>
      <c r="L728" s="31"/>
      <c r="M728" s="31"/>
    </row>
    <row r="729" spans="2:16" s="27" customFormat="1">
      <c r="B729" s="10"/>
      <c r="C729" s="10">
        <v>8</v>
      </c>
      <c r="D729" s="44"/>
      <c r="E729" s="636"/>
      <c r="F729" s="31"/>
      <c r="G729" s="31"/>
      <c r="H729" s="31"/>
      <c r="I729" s="31"/>
      <c r="J729" s="84"/>
      <c r="K729" s="754"/>
      <c r="L729" s="31"/>
      <c r="M729" s="31"/>
    </row>
    <row r="730" spans="2:16" s="27" customFormat="1">
      <c r="B730" s="10"/>
      <c r="C730" s="10">
        <v>9</v>
      </c>
      <c r="D730" s="635"/>
      <c r="E730" s="636"/>
      <c r="F730" s="31"/>
      <c r="G730" s="31"/>
      <c r="H730" s="31"/>
      <c r="I730" s="31"/>
      <c r="J730" s="84"/>
      <c r="K730" s="754"/>
      <c r="L730" s="31"/>
      <c r="M730" s="31"/>
    </row>
    <row r="731" spans="2:16" s="27" customFormat="1">
      <c r="B731" s="10"/>
      <c r="C731" s="10">
        <v>10</v>
      </c>
      <c r="D731" s="44"/>
      <c r="E731" s="636"/>
      <c r="F731" s="31"/>
      <c r="G731" s="31"/>
      <c r="H731" s="31"/>
      <c r="I731" s="31"/>
      <c r="J731" s="84"/>
      <c r="K731" s="754"/>
      <c r="L731" s="31"/>
      <c r="M731" s="31"/>
    </row>
    <row r="732" spans="2:16" s="27" customFormat="1">
      <c r="B732" s="10"/>
      <c r="C732" s="10">
        <v>11</v>
      </c>
      <c r="D732" s="44"/>
      <c r="E732" s="636"/>
      <c r="F732" s="31"/>
      <c r="G732" s="31"/>
      <c r="H732" s="31"/>
      <c r="I732" s="31"/>
      <c r="J732" s="84"/>
      <c r="K732" s="755"/>
      <c r="L732" s="31"/>
      <c r="M732" s="31"/>
    </row>
    <row r="733" spans="2:16" s="27" customFormat="1">
      <c r="B733" s="10"/>
      <c r="C733" s="10">
        <v>12</v>
      </c>
      <c r="D733" s="635"/>
      <c r="E733" s="636"/>
      <c r="F733" s="31"/>
      <c r="G733" s="31"/>
      <c r="H733" s="31"/>
      <c r="I733" s="31"/>
      <c r="J733" s="84"/>
      <c r="K733" s="754"/>
      <c r="L733" s="31"/>
      <c r="M733" s="31"/>
    </row>
    <row r="734" spans="2:16" s="27" customFormat="1">
      <c r="B734" s="10"/>
      <c r="C734" s="10">
        <v>13</v>
      </c>
      <c r="D734" s="635"/>
      <c r="E734" s="636"/>
      <c r="F734" s="31"/>
      <c r="G734" s="31"/>
      <c r="H734" s="31"/>
      <c r="I734" s="31"/>
      <c r="J734" s="84"/>
      <c r="K734" s="754"/>
      <c r="L734" s="31"/>
      <c r="M734" s="31"/>
    </row>
    <row r="735" spans="2:16" s="27" customFormat="1">
      <c r="B735" s="10"/>
      <c r="C735" s="10">
        <v>14</v>
      </c>
      <c r="D735" s="635"/>
      <c r="E735" s="636"/>
      <c r="F735" s="31"/>
      <c r="G735" s="31"/>
      <c r="H735" s="31"/>
      <c r="I735" s="31"/>
      <c r="J735" s="84"/>
      <c r="K735" s="592"/>
      <c r="L735" s="31"/>
      <c r="M735" s="31"/>
    </row>
    <row r="736" spans="2:16" s="27" customFormat="1">
      <c r="B736" s="10"/>
      <c r="C736" s="10">
        <v>15</v>
      </c>
      <c r="D736" s="635"/>
      <c r="E736" s="636"/>
      <c r="F736" s="31"/>
      <c r="G736" s="31"/>
      <c r="H736" s="31"/>
      <c r="I736" s="31"/>
      <c r="J736" s="84"/>
      <c r="K736" s="755"/>
      <c r="L736" s="31"/>
      <c r="M736" s="31"/>
    </row>
    <row r="737" spans="2:16" s="27" customFormat="1">
      <c r="B737" s="10"/>
      <c r="C737" s="10">
        <v>16</v>
      </c>
      <c r="D737" s="635"/>
      <c r="E737" s="636"/>
      <c r="F737" s="31"/>
      <c r="G737" s="31"/>
      <c r="H737" s="31"/>
      <c r="I737" s="31"/>
      <c r="J737" s="84"/>
      <c r="K737" s="754"/>
      <c r="L737" s="31"/>
      <c r="M737" s="31"/>
    </row>
    <row r="738" spans="2:16" s="27" customFormat="1">
      <c r="B738" s="10"/>
      <c r="C738" s="10">
        <v>17</v>
      </c>
      <c r="D738" s="635"/>
      <c r="E738" s="636"/>
      <c r="F738" s="31"/>
      <c r="G738" s="31"/>
      <c r="H738" s="31"/>
      <c r="I738" s="31"/>
      <c r="J738" s="84"/>
      <c r="K738" s="592"/>
      <c r="L738" s="31"/>
      <c r="M738" s="31"/>
    </row>
    <row r="739" spans="2:16" s="27" customFormat="1">
      <c r="B739" s="10"/>
      <c r="C739" s="10">
        <v>18</v>
      </c>
      <c r="D739" s="635"/>
      <c r="E739" s="636"/>
      <c r="F739" s="31"/>
      <c r="G739" s="31"/>
      <c r="H739" s="31"/>
      <c r="I739" s="31"/>
      <c r="J739" s="594"/>
      <c r="K739" s="592"/>
      <c r="L739" s="31"/>
      <c r="M739" s="31"/>
    </row>
    <row r="740" spans="2:16" s="27" customFormat="1">
      <c r="B740" s="28">
        <v>40</v>
      </c>
      <c r="C740" s="10">
        <v>1</v>
      </c>
      <c r="D740" s="55"/>
      <c r="E740" s="44"/>
      <c r="F740" s="31"/>
      <c r="G740" s="31"/>
      <c r="H740" s="31"/>
      <c r="I740" s="31"/>
      <c r="J740" s="84"/>
      <c r="K740" s="588"/>
      <c r="L740" s="31"/>
      <c r="M740" s="31"/>
    </row>
    <row r="741" spans="2:16" s="27" customFormat="1">
      <c r="B741" s="10"/>
      <c r="C741" s="10">
        <v>2</v>
      </c>
      <c r="D741" s="596"/>
      <c r="E741" s="10"/>
      <c r="F741" s="305"/>
      <c r="G741" s="305"/>
      <c r="H741" s="305"/>
      <c r="I741" s="305"/>
      <c r="J741" s="76"/>
      <c r="K741" s="588"/>
      <c r="L741" s="31"/>
      <c r="M741" s="31"/>
    </row>
    <row r="742" spans="2:16" s="27" customFormat="1">
      <c r="B742" s="10"/>
      <c r="C742" s="10">
        <v>3</v>
      </c>
      <c r="D742" s="596"/>
      <c r="E742" s="588"/>
      <c r="F742" s="31"/>
      <c r="G742" s="31"/>
      <c r="H742" s="31"/>
      <c r="I742" s="31"/>
      <c r="J742" s="76"/>
      <c r="K742" s="588"/>
      <c r="L742" s="31"/>
      <c r="M742" s="31"/>
    </row>
    <row r="743" spans="2:16">
      <c r="C743" s="10">
        <v>4</v>
      </c>
      <c r="E743" s="76"/>
      <c r="F743" s="31"/>
      <c r="G743" s="31"/>
      <c r="H743" s="31"/>
      <c r="I743" s="31"/>
      <c r="J743" s="84"/>
      <c r="K743" s="169"/>
      <c r="L743" s="305"/>
      <c r="M743" s="305"/>
      <c r="N743" s="306"/>
      <c r="O743" s="306"/>
      <c r="P743" s="306"/>
    </row>
    <row r="744" spans="2:16" s="27" customFormat="1">
      <c r="B744" s="10"/>
      <c r="C744" s="10">
        <v>5</v>
      </c>
      <c r="D744" s="635"/>
      <c r="E744" s="636"/>
      <c r="F744" s="31"/>
      <c r="G744" s="31"/>
      <c r="H744" s="31"/>
      <c r="I744" s="31"/>
      <c r="J744" s="84"/>
      <c r="K744" s="754"/>
      <c r="L744" s="31"/>
      <c r="M744" s="31"/>
    </row>
    <row r="745" spans="2:16" s="27" customFormat="1">
      <c r="B745" s="10"/>
      <c r="C745" s="10">
        <v>6</v>
      </c>
      <c r="D745" s="44"/>
      <c r="E745" s="636"/>
      <c r="F745" s="31"/>
      <c r="G745" s="31"/>
      <c r="H745" s="31"/>
      <c r="I745" s="31"/>
      <c r="J745" s="84"/>
      <c r="K745" s="754"/>
      <c r="L745" s="31"/>
      <c r="M745" s="31"/>
    </row>
    <row r="746" spans="2:16" s="27" customFormat="1">
      <c r="B746" s="10"/>
      <c r="C746" s="10">
        <v>7</v>
      </c>
      <c r="D746" s="44"/>
      <c r="E746" s="636"/>
      <c r="F746" s="31"/>
      <c r="G746" s="31"/>
      <c r="H746" s="31"/>
      <c r="I746" s="31"/>
      <c r="J746" s="84"/>
      <c r="K746" s="755"/>
      <c r="L746" s="31"/>
      <c r="M746" s="31"/>
    </row>
    <row r="747" spans="2:16" s="27" customFormat="1">
      <c r="B747" s="10"/>
      <c r="C747" s="10">
        <v>8</v>
      </c>
      <c r="D747" s="44"/>
      <c r="E747" s="636"/>
      <c r="F747" s="31"/>
      <c r="G747" s="31"/>
      <c r="H747" s="31"/>
      <c r="I747" s="31"/>
      <c r="J747" s="84"/>
      <c r="K747" s="754"/>
      <c r="L747" s="31"/>
      <c r="M747" s="31"/>
    </row>
    <row r="748" spans="2:16" s="27" customFormat="1">
      <c r="B748" s="10"/>
      <c r="C748" s="10">
        <v>9</v>
      </c>
      <c r="D748" s="635"/>
      <c r="E748" s="636"/>
      <c r="F748" s="31"/>
      <c r="G748" s="31"/>
      <c r="H748" s="31"/>
      <c r="I748" s="31"/>
      <c r="J748" s="84"/>
      <c r="K748" s="754"/>
      <c r="L748" s="31"/>
      <c r="M748" s="31"/>
    </row>
    <row r="749" spans="2:16" s="27" customFormat="1">
      <c r="B749" s="10"/>
      <c r="C749" s="10">
        <v>10</v>
      </c>
      <c r="D749" s="44"/>
      <c r="E749" s="636"/>
      <c r="F749" s="31"/>
      <c r="G749" s="31"/>
      <c r="H749" s="31"/>
      <c r="I749" s="31"/>
      <c r="J749" s="84"/>
      <c r="K749" s="754"/>
      <c r="L749" s="31"/>
      <c r="M749" s="31"/>
    </row>
    <row r="750" spans="2:16" s="27" customFormat="1">
      <c r="B750" s="10"/>
      <c r="C750" s="10">
        <v>11</v>
      </c>
      <c r="D750" s="44"/>
      <c r="E750" s="636"/>
      <c r="F750" s="31"/>
      <c r="G750" s="31"/>
      <c r="H750" s="31"/>
      <c r="I750" s="31"/>
      <c r="J750" s="84"/>
      <c r="K750" s="755"/>
      <c r="L750" s="31"/>
      <c r="M750" s="31"/>
    </row>
    <row r="751" spans="2:16" s="27" customFormat="1">
      <c r="B751" s="10"/>
      <c r="C751" s="10">
        <v>12</v>
      </c>
      <c r="D751" s="635"/>
      <c r="E751" s="636"/>
      <c r="F751" s="31"/>
      <c r="G751" s="31"/>
      <c r="H751" s="31"/>
      <c r="I751" s="31"/>
      <c r="J751" s="84"/>
      <c r="K751" s="754"/>
      <c r="L751" s="31"/>
      <c r="M751" s="31"/>
    </row>
    <row r="752" spans="2:16" s="27" customFormat="1">
      <c r="B752" s="10"/>
      <c r="C752" s="10">
        <v>13</v>
      </c>
      <c r="D752" s="635"/>
      <c r="E752" s="636"/>
      <c r="F752" s="31"/>
      <c r="G752" s="31"/>
      <c r="H752" s="31"/>
      <c r="I752" s="31"/>
      <c r="J752" s="84"/>
      <c r="K752" s="754"/>
      <c r="L752" s="31"/>
      <c r="M752" s="31"/>
    </row>
    <row r="753" spans="2:16" s="27" customFormat="1">
      <c r="B753" s="10"/>
      <c r="C753" s="10">
        <v>14</v>
      </c>
      <c r="D753" s="635"/>
      <c r="E753" s="636"/>
      <c r="F753" s="31"/>
      <c r="G753" s="31"/>
      <c r="H753" s="31"/>
      <c r="I753" s="31"/>
      <c r="J753" s="84"/>
      <c r="K753" s="592"/>
      <c r="L753" s="31"/>
      <c r="M753" s="31"/>
    </row>
    <row r="754" spans="2:16" s="27" customFormat="1">
      <c r="B754" s="10"/>
      <c r="C754" s="10">
        <v>15</v>
      </c>
      <c r="D754" s="635"/>
      <c r="E754" s="636"/>
      <c r="F754" s="31"/>
      <c r="G754" s="31"/>
      <c r="H754" s="31"/>
      <c r="I754" s="31"/>
      <c r="J754" s="84"/>
      <c r="K754" s="755"/>
      <c r="L754" s="31"/>
      <c r="M754" s="31"/>
    </row>
    <row r="755" spans="2:16" s="27" customFormat="1">
      <c r="B755" s="10"/>
      <c r="C755" s="10">
        <v>16</v>
      </c>
      <c r="D755" s="635"/>
      <c r="E755" s="636"/>
      <c r="F755" s="31"/>
      <c r="G755" s="31"/>
      <c r="H755" s="31"/>
      <c r="I755" s="31"/>
      <c r="J755" s="84"/>
      <c r="K755" s="754"/>
      <c r="L755" s="31"/>
      <c r="M755" s="31"/>
    </row>
    <row r="756" spans="2:16" s="27" customFormat="1">
      <c r="B756" s="10"/>
      <c r="C756" s="10">
        <v>17</v>
      </c>
      <c r="D756" s="635"/>
      <c r="E756" s="636"/>
      <c r="F756" s="31"/>
      <c r="G756" s="31"/>
      <c r="H756" s="31"/>
      <c r="I756" s="31"/>
      <c r="J756" s="84"/>
      <c r="K756" s="592"/>
      <c r="L756" s="31"/>
      <c r="M756" s="31"/>
    </row>
    <row r="757" spans="2:16" s="27" customFormat="1">
      <c r="B757" s="10"/>
      <c r="C757" s="10">
        <v>18</v>
      </c>
      <c r="D757" s="635"/>
      <c r="E757" s="636"/>
      <c r="F757" s="31"/>
      <c r="G757" s="31"/>
      <c r="H757" s="31"/>
      <c r="I757" s="31"/>
      <c r="J757" s="594"/>
      <c r="K757" s="592"/>
      <c r="L757" s="31"/>
      <c r="M757" s="31"/>
    </row>
    <row r="758" spans="2:16" s="27" customFormat="1">
      <c r="B758" s="28">
        <v>41</v>
      </c>
      <c r="C758" s="10">
        <v>1</v>
      </c>
      <c r="D758" s="55"/>
      <c r="E758" s="44"/>
      <c r="F758" s="31"/>
      <c r="G758" s="31"/>
      <c r="H758" s="31"/>
      <c r="I758" s="31"/>
      <c r="J758" s="84"/>
      <c r="K758" s="588"/>
      <c r="L758" s="31"/>
      <c r="M758" s="31"/>
    </row>
    <row r="759" spans="2:16" s="27" customFormat="1">
      <c r="B759" s="10"/>
      <c r="C759" s="10">
        <v>2</v>
      </c>
      <c r="D759" s="596"/>
      <c r="E759" s="10"/>
      <c r="F759" s="305"/>
      <c r="G759" s="305"/>
      <c r="H759" s="305"/>
      <c r="I759" s="305"/>
      <c r="J759" s="76"/>
      <c r="K759" s="588"/>
      <c r="L759" s="31"/>
      <c r="M759" s="31"/>
    </row>
    <row r="760" spans="2:16" s="27" customFormat="1">
      <c r="B760" s="28"/>
      <c r="C760" s="10">
        <v>3</v>
      </c>
      <c r="D760" s="596"/>
      <c r="E760" s="588"/>
      <c r="F760" s="31"/>
      <c r="G760" s="31"/>
      <c r="H760" s="31"/>
      <c r="I760" s="31"/>
      <c r="J760" s="76"/>
      <c r="K760" s="588"/>
      <c r="L760" s="31"/>
      <c r="M760" s="31"/>
    </row>
    <row r="761" spans="2:16">
      <c r="B761" s="28"/>
      <c r="C761" s="10">
        <v>4</v>
      </c>
      <c r="E761" s="76"/>
      <c r="F761" s="31"/>
      <c r="G761" s="31"/>
      <c r="H761" s="31"/>
      <c r="I761" s="31"/>
      <c r="J761" s="84"/>
      <c r="K761" s="169"/>
      <c r="L761" s="305"/>
      <c r="M761" s="305"/>
      <c r="N761" s="306"/>
      <c r="O761" s="306"/>
      <c r="P761" s="306"/>
    </row>
    <row r="762" spans="2:16" s="27" customFormat="1">
      <c r="B762" s="28"/>
      <c r="C762" s="10">
        <v>5</v>
      </c>
      <c r="D762" s="635"/>
      <c r="E762" s="636"/>
      <c r="F762" s="31"/>
      <c r="G762" s="31"/>
      <c r="H762" s="31"/>
      <c r="I762" s="31"/>
      <c r="J762" s="84"/>
      <c r="K762" s="754"/>
      <c r="L762" s="31"/>
      <c r="M762" s="31"/>
    </row>
    <row r="763" spans="2:16" s="27" customFormat="1">
      <c r="B763" s="28"/>
      <c r="C763" s="10">
        <v>6</v>
      </c>
      <c r="D763" s="44"/>
      <c r="E763" s="636"/>
      <c r="F763" s="31"/>
      <c r="G763" s="31"/>
      <c r="H763" s="31"/>
      <c r="I763" s="31"/>
      <c r="J763" s="84"/>
      <c r="K763" s="754"/>
      <c r="L763" s="31"/>
      <c r="M763" s="31"/>
    </row>
    <row r="764" spans="2:16" s="27" customFormat="1">
      <c r="B764" s="28"/>
      <c r="C764" s="10">
        <v>7</v>
      </c>
      <c r="D764" s="44"/>
      <c r="E764" s="636"/>
      <c r="F764" s="31"/>
      <c r="G764" s="31"/>
      <c r="H764" s="31"/>
      <c r="I764" s="31"/>
      <c r="J764" s="84"/>
      <c r="K764" s="755"/>
      <c r="L764" s="31"/>
      <c r="M764" s="31"/>
    </row>
    <row r="765" spans="2:16" s="27" customFormat="1">
      <c r="B765" s="28"/>
      <c r="C765" s="10">
        <v>8</v>
      </c>
      <c r="D765" s="44"/>
      <c r="E765" s="636"/>
      <c r="F765" s="31"/>
      <c r="G765" s="31"/>
      <c r="H765" s="31"/>
      <c r="I765" s="31"/>
      <c r="J765" s="84"/>
      <c r="K765" s="754"/>
      <c r="L765" s="31"/>
      <c r="M765" s="31"/>
    </row>
    <row r="766" spans="2:16" s="27" customFormat="1">
      <c r="B766" s="28"/>
      <c r="C766" s="10">
        <v>9</v>
      </c>
      <c r="D766" s="635"/>
      <c r="E766" s="636"/>
      <c r="F766" s="31"/>
      <c r="G766" s="31"/>
      <c r="H766" s="31"/>
      <c r="I766" s="31"/>
      <c r="J766" s="84"/>
      <c r="K766" s="754"/>
      <c r="L766" s="31"/>
      <c r="M766" s="31"/>
    </row>
    <row r="767" spans="2:16" s="27" customFormat="1">
      <c r="B767" s="28"/>
      <c r="C767" s="10">
        <v>10</v>
      </c>
      <c r="D767" s="44"/>
      <c r="E767" s="636"/>
      <c r="F767" s="31"/>
      <c r="G767" s="31"/>
      <c r="H767" s="31"/>
      <c r="I767" s="31"/>
      <c r="J767" s="84"/>
      <c r="K767" s="754"/>
      <c r="L767" s="31"/>
      <c r="M767" s="31"/>
    </row>
    <row r="768" spans="2:16" s="27" customFormat="1">
      <c r="B768" s="10"/>
      <c r="C768" s="10">
        <v>11</v>
      </c>
      <c r="D768" s="44"/>
      <c r="E768" s="636"/>
      <c r="F768" s="31"/>
      <c r="G768" s="31"/>
      <c r="H768" s="31"/>
      <c r="I768" s="31"/>
      <c r="J768" s="84"/>
      <c r="K768" s="755"/>
      <c r="L768" s="31"/>
      <c r="M768" s="31"/>
    </row>
    <row r="769" spans="2:16" s="27" customFormat="1">
      <c r="B769" s="10"/>
      <c r="C769" s="10">
        <v>12</v>
      </c>
      <c r="D769" s="635"/>
      <c r="E769" s="636"/>
      <c r="F769" s="31"/>
      <c r="G769" s="31"/>
      <c r="H769" s="31"/>
      <c r="I769" s="31"/>
      <c r="J769" s="84"/>
      <c r="K769" s="754"/>
      <c r="L769" s="31"/>
      <c r="M769" s="31"/>
    </row>
    <row r="770" spans="2:16" s="27" customFormat="1">
      <c r="B770" s="10"/>
      <c r="C770" s="10">
        <v>13</v>
      </c>
      <c r="D770" s="635"/>
      <c r="E770" s="636"/>
      <c r="F770" s="31"/>
      <c r="G770" s="31"/>
      <c r="H770" s="31"/>
      <c r="I770" s="31"/>
      <c r="J770" s="84"/>
      <c r="K770" s="754"/>
      <c r="L770" s="31"/>
      <c r="M770" s="31"/>
    </row>
    <row r="771" spans="2:16" s="27" customFormat="1">
      <c r="B771" s="10"/>
      <c r="C771" s="10">
        <v>14</v>
      </c>
      <c r="D771" s="635"/>
      <c r="E771" s="636"/>
      <c r="F771" s="31"/>
      <c r="G771" s="31"/>
      <c r="H771" s="31"/>
      <c r="I771" s="31"/>
      <c r="J771" s="84"/>
      <c r="K771" s="592"/>
      <c r="L771" s="31"/>
      <c r="M771" s="31"/>
    </row>
    <row r="772" spans="2:16" s="27" customFormat="1">
      <c r="B772" s="10"/>
      <c r="C772" s="10">
        <v>15</v>
      </c>
      <c r="D772" s="635"/>
      <c r="E772" s="636"/>
      <c r="F772" s="31"/>
      <c r="G772" s="31"/>
      <c r="H772" s="31"/>
      <c r="I772" s="31"/>
      <c r="J772" s="84"/>
      <c r="K772" s="755"/>
      <c r="L772" s="31"/>
      <c r="M772" s="31"/>
    </row>
    <row r="773" spans="2:16" s="27" customFormat="1">
      <c r="B773" s="10"/>
      <c r="C773" s="10">
        <v>16</v>
      </c>
      <c r="D773" s="635"/>
      <c r="E773" s="636"/>
      <c r="F773" s="31"/>
      <c r="G773" s="31"/>
      <c r="H773" s="31"/>
      <c r="I773" s="31"/>
      <c r="J773" s="84"/>
      <c r="K773" s="754"/>
      <c r="L773" s="31"/>
      <c r="M773" s="31"/>
    </row>
    <row r="774" spans="2:16" s="27" customFormat="1">
      <c r="B774" s="10"/>
      <c r="C774" s="10">
        <v>17</v>
      </c>
      <c r="D774" s="635"/>
      <c r="E774" s="636"/>
      <c r="F774" s="31"/>
      <c r="G774" s="31"/>
      <c r="H774" s="31"/>
      <c r="I774" s="31"/>
      <c r="J774" s="84"/>
      <c r="K774" s="592"/>
      <c r="L774" s="31"/>
      <c r="M774" s="31"/>
    </row>
    <row r="775" spans="2:16" s="27" customFormat="1">
      <c r="B775" s="10"/>
      <c r="C775" s="10">
        <v>18</v>
      </c>
      <c r="D775" s="635"/>
      <c r="E775" s="636"/>
      <c r="F775" s="31"/>
      <c r="G775" s="31"/>
      <c r="H775" s="31"/>
      <c r="I775" s="31"/>
      <c r="J775" s="594"/>
      <c r="K775" s="592"/>
      <c r="L775" s="31"/>
      <c r="M775" s="31"/>
    </row>
    <row r="776" spans="2:16" s="27" customFormat="1">
      <c r="B776" s="28">
        <v>42</v>
      </c>
      <c r="C776" s="10">
        <v>1</v>
      </c>
      <c r="D776" s="55"/>
      <c r="E776" s="44"/>
      <c r="F776" s="31"/>
      <c r="G776" s="31"/>
      <c r="H776" s="31"/>
      <c r="I776" s="31"/>
      <c r="J776" s="84"/>
      <c r="K776" s="588"/>
      <c r="L776" s="31"/>
      <c r="M776" s="31"/>
    </row>
    <row r="777" spans="2:16" s="27" customFormat="1">
      <c r="B777" s="10"/>
      <c r="C777" s="10">
        <v>2</v>
      </c>
      <c r="D777" s="596"/>
      <c r="E777" s="10"/>
      <c r="F777" s="305"/>
      <c r="G777" s="305"/>
      <c r="H777" s="305"/>
      <c r="I777" s="305"/>
      <c r="J777" s="76"/>
      <c r="K777" s="588"/>
      <c r="L777" s="31"/>
      <c r="M777" s="31"/>
    </row>
    <row r="778" spans="2:16" s="27" customFormat="1">
      <c r="B778" s="10"/>
      <c r="C778" s="10">
        <v>3</v>
      </c>
      <c r="D778" s="596"/>
      <c r="E778" s="588"/>
      <c r="F778" s="31"/>
      <c r="G778" s="31"/>
      <c r="H778" s="31"/>
      <c r="I778" s="31"/>
      <c r="J778" s="76"/>
      <c r="K778" s="588"/>
      <c r="L778" s="31"/>
      <c r="M778" s="31"/>
    </row>
    <row r="779" spans="2:16">
      <c r="C779" s="10">
        <v>4</v>
      </c>
      <c r="E779" s="76"/>
      <c r="F779" s="31"/>
      <c r="G779" s="31"/>
      <c r="H779" s="31"/>
      <c r="I779" s="31"/>
      <c r="J779" s="84"/>
      <c r="K779" s="169"/>
      <c r="L779" s="305"/>
      <c r="M779" s="305"/>
      <c r="N779" s="306"/>
      <c r="O779" s="306"/>
      <c r="P779" s="306"/>
    </row>
    <row r="780" spans="2:16" s="27" customFormat="1">
      <c r="B780" s="10"/>
      <c r="C780" s="10">
        <v>5</v>
      </c>
      <c r="D780" s="635"/>
      <c r="E780" s="636"/>
      <c r="F780" s="31"/>
      <c r="G780" s="31"/>
      <c r="H780" s="31"/>
      <c r="I780" s="31"/>
      <c r="J780" s="84"/>
      <c r="K780" s="754"/>
      <c r="L780" s="31"/>
      <c r="M780" s="31"/>
    </row>
    <row r="781" spans="2:16" s="27" customFormat="1">
      <c r="B781" s="10"/>
      <c r="C781" s="10">
        <v>6</v>
      </c>
      <c r="D781" s="44"/>
      <c r="E781" s="636"/>
      <c r="F781" s="31"/>
      <c r="G781" s="31"/>
      <c r="H781" s="31"/>
      <c r="I781" s="31"/>
      <c r="J781" s="84"/>
      <c r="K781" s="754"/>
      <c r="L781" s="31"/>
      <c r="M781" s="31"/>
    </row>
    <row r="782" spans="2:16" s="27" customFormat="1">
      <c r="B782" s="10"/>
      <c r="C782" s="10">
        <v>7</v>
      </c>
      <c r="D782" s="44"/>
      <c r="E782" s="636"/>
      <c r="F782" s="31"/>
      <c r="G782" s="31"/>
      <c r="H782" s="31"/>
      <c r="I782" s="31"/>
      <c r="J782" s="84"/>
      <c r="K782" s="755"/>
      <c r="L782" s="31"/>
      <c r="M782" s="31"/>
    </row>
    <row r="783" spans="2:16" s="27" customFormat="1">
      <c r="B783" s="10"/>
      <c r="C783" s="10">
        <v>8</v>
      </c>
      <c r="D783" s="44"/>
      <c r="E783" s="636"/>
      <c r="F783" s="31"/>
      <c r="G783" s="31"/>
      <c r="H783" s="31"/>
      <c r="I783" s="31"/>
      <c r="J783" s="84"/>
      <c r="K783" s="754"/>
      <c r="L783" s="31"/>
      <c r="M783" s="31"/>
    </row>
    <row r="784" spans="2:16" s="27" customFormat="1">
      <c r="B784" s="10"/>
      <c r="C784" s="10">
        <v>9</v>
      </c>
      <c r="D784" s="635"/>
      <c r="E784" s="636"/>
      <c r="F784" s="31"/>
      <c r="G784" s="31"/>
      <c r="H784" s="31"/>
      <c r="I784" s="31"/>
      <c r="J784" s="84"/>
      <c r="K784" s="754"/>
      <c r="L784" s="31"/>
      <c r="M784" s="31"/>
    </row>
    <row r="785" spans="2:16" s="27" customFormat="1">
      <c r="B785" s="10"/>
      <c r="C785" s="10">
        <v>10</v>
      </c>
      <c r="D785" s="44"/>
      <c r="E785" s="636"/>
      <c r="F785" s="31"/>
      <c r="G785" s="31"/>
      <c r="H785" s="31"/>
      <c r="I785" s="31"/>
      <c r="J785" s="84"/>
      <c r="K785" s="754"/>
      <c r="L785" s="31"/>
      <c r="M785" s="31"/>
    </row>
    <row r="786" spans="2:16" s="27" customFormat="1">
      <c r="B786" s="10"/>
      <c r="C786" s="10">
        <v>11</v>
      </c>
      <c r="D786" s="44"/>
      <c r="E786" s="636"/>
      <c r="F786" s="31"/>
      <c r="G786" s="31"/>
      <c r="H786" s="31"/>
      <c r="I786" s="31"/>
      <c r="J786" s="84"/>
      <c r="K786" s="755"/>
      <c r="L786" s="31"/>
      <c r="M786" s="31"/>
    </row>
    <row r="787" spans="2:16" s="27" customFormat="1">
      <c r="B787" s="10"/>
      <c r="C787" s="10">
        <v>12</v>
      </c>
      <c r="D787" s="635"/>
      <c r="E787" s="636"/>
      <c r="F787" s="31"/>
      <c r="G787" s="31"/>
      <c r="H787" s="31"/>
      <c r="I787" s="31"/>
      <c r="J787" s="84"/>
      <c r="K787" s="754"/>
      <c r="L787" s="31"/>
      <c r="M787" s="31"/>
    </row>
    <row r="788" spans="2:16" s="27" customFormat="1">
      <c r="B788" s="10"/>
      <c r="C788" s="10">
        <v>13</v>
      </c>
      <c r="D788" s="635"/>
      <c r="E788" s="636"/>
      <c r="F788" s="31"/>
      <c r="G788" s="31"/>
      <c r="H788" s="31"/>
      <c r="I788" s="31"/>
      <c r="J788" s="84"/>
      <c r="K788" s="754"/>
      <c r="L788" s="31"/>
      <c r="M788" s="31"/>
    </row>
    <row r="789" spans="2:16" s="27" customFormat="1">
      <c r="B789" s="10"/>
      <c r="C789" s="10">
        <v>14</v>
      </c>
      <c r="D789" s="635"/>
      <c r="E789" s="636"/>
      <c r="F789" s="31"/>
      <c r="G789" s="31"/>
      <c r="H789" s="31"/>
      <c r="I789" s="31"/>
      <c r="J789" s="84"/>
      <c r="K789" s="592"/>
      <c r="L789" s="31"/>
      <c r="M789" s="31"/>
    </row>
    <row r="790" spans="2:16" s="27" customFormat="1">
      <c r="B790" s="10"/>
      <c r="C790" s="10">
        <v>15</v>
      </c>
      <c r="D790" s="635"/>
      <c r="E790" s="636"/>
      <c r="F790" s="31"/>
      <c r="G790" s="31"/>
      <c r="H790" s="31"/>
      <c r="I790" s="31"/>
      <c r="J790" s="84"/>
      <c r="K790" s="755"/>
      <c r="L790" s="31"/>
      <c r="M790" s="31"/>
    </row>
    <row r="791" spans="2:16" s="27" customFormat="1">
      <c r="B791" s="10"/>
      <c r="C791" s="10">
        <v>16</v>
      </c>
      <c r="D791" s="635"/>
      <c r="E791" s="636"/>
      <c r="F791" s="31"/>
      <c r="G791" s="31"/>
      <c r="H791" s="31"/>
      <c r="I791" s="31"/>
      <c r="J791" s="84"/>
      <c r="K791" s="754"/>
      <c r="L791" s="31"/>
      <c r="M791" s="31"/>
    </row>
    <row r="792" spans="2:16" s="27" customFormat="1">
      <c r="B792" s="10"/>
      <c r="C792" s="10">
        <v>17</v>
      </c>
      <c r="D792" s="635"/>
      <c r="E792" s="636"/>
      <c r="F792" s="31"/>
      <c r="G792" s="31"/>
      <c r="H792" s="31"/>
      <c r="I792" s="31"/>
      <c r="J792" s="84"/>
      <c r="K792" s="592"/>
      <c r="L792" s="31"/>
      <c r="M792" s="31"/>
    </row>
    <row r="793" spans="2:16" s="27" customFormat="1">
      <c r="B793" s="10"/>
      <c r="C793" s="10">
        <v>18</v>
      </c>
      <c r="D793" s="635"/>
      <c r="E793" s="636"/>
      <c r="F793" s="31"/>
      <c r="G793" s="31"/>
      <c r="H793" s="31"/>
      <c r="I793" s="31"/>
      <c r="J793" s="594"/>
      <c r="K793" s="592"/>
      <c r="L793" s="31"/>
      <c r="M793" s="31"/>
    </row>
    <row r="794" spans="2:16" s="27" customFormat="1">
      <c r="B794" s="28">
        <v>43</v>
      </c>
      <c r="C794" s="10">
        <v>1</v>
      </c>
      <c r="D794" s="55"/>
      <c r="E794" s="44"/>
      <c r="F794" s="31"/>
      <c r="G794" s="31"/>
      <c r="H794" s="31"/>
      <c r="I794" s="31"/>
      <c r="J794" s="84"/>
      <c r="K794" s="588"/>
      <c r="L794" s="31"/>
      <c r="M794" s="31"/>
    </row>
    <row r="795" spans="2:16" s="27" customFormat="1">
      <c r="B795" s="10"/>
      <c r="C795" s="10">
        <v>2</v>
      </c>
      <c r="D795" s="596"/>
      <c r="E795" s="10"/>
      <c r="F795" s="305"/>
      <c r="G795" s="305"/>
      <c r="H795" s="305"/>
      <c r="I795" s="305"/>
      <c r="J795" s="76"/>
      <c r="K795" s="588"/>
      <c r="L795" s="31"/>
      <c r="M795" s="31"/>
    </row>
    <row r="796" spans="2:16" s="27" customFormat="1">
      <c r="B796" s="10"/>
      <c r="C796" s="10">
        <v>3</v>
      </c>
      <c r="D796" s="596"/>
      <c r="E796" s="588"/>
      <c r="F796" s="31"/>
      <c r="G796" s="31"/>
      <c r="H796" s="31"/>
      <c r="I796" s="31"/>
      <c r="J796" s="76"/>
      <c r="K796" s="588"/>
      <c r="L796" s="31"/>
      <c r="M796" s="31"/>
    </row>
    <row r="797" spans="2:16">
      <c r="C797" s="10">
        <v>4</v>
      </c>
      <c r="E797" s="76"/>
      <c r="F797" s="31"/>
      <c r="G797" s="31"/>
      <c r="H797" s="31"/>
      <c r="I797" s="31"/>
      <c r="J797" s="84"/>
      <c r="K797" s="169"/>
      <c r="L797" s="305"/>
      <c r="M797" s="305"/>
      <c r="N797" s="306"/>
      <c r="O797" s="306"/>
      <c r="P797" s="306"/>
    </row>
    <row r="798" spans="2:16" s="27" customFormat="1">
      <c r="B798" s="10"/>
      <c r="C798" s="10">
        <v>5</v>
      </c>
      <c r="D798" s="635"/>
      <c r="E798" s="636"/>
      <c r="F798" s="31"/>
      <c r="G798" s="31"/>
      <c r="H798" s="31"/>
      <c r="I798" s="31"/>
      <c r="J798" s="84"/>
      <c r="K798" s="754"/>
      <c r="L798" s="31"/>
      <c r="M798" s="31"/>
    </row>
    <row r="799" spans="2:16" s="27" customFormat="1">
      <c r="B799" s="10"/>
      <c r="C799" s="10">
        <v>6</v>
      </c>
      <c r="D799" s="44"/>
      <c r="E799" s="636"/>
      <c r="F799" s="31"/>
      <c r="G799" s="31"/>
      <c r="H799" s="31"/>
      <c r="I799" s="31"/>
      <c r="J799" s="84"/>
      <c r="K799" s="754"/>
      <c r="L799" s="31"/>
      <c r="M799" s="31"/>
    </row>
    <row r="800" spans="2:16" s="27" customFormat="1">
      <c r="B800" s="10"/>
      <c r="C800" s="10">
        <v>7</v>
      </c>
      <c r="D800" s="44"/>
      <c r="E800" s="636"/>
      <c r="F800" s="31"/>
      <c r="G800" s="31"/>
      <c r="H800" s="31"/>
      <c r="I800" s="31"/>
      <c r="J800" s="84"/>
      <c r="K800" s="755"/>
      <c r="L800" s="31"/>
      <c r="M800" s="31"/>
    </row>
    <row r="801" spans="2:16" s="27" customFormat="1">
      <c r="B801" s="10"/>
      <c r="C801" s="10">
        <v>8</v>
      </c>
      <c r="D801" s="44"/>
      <c r="E801" s="636"/>
      <c r="F801" s="31"/>
      <c r="G801" s="31"/>
      <c r="H801" s="31"/>
      <c r="I801" s="31"/>
      <c r="J801" s="84"/>
      <c r="K801" s="754"/>
      <c r="L801" s="31"/>
      <c r="M801" s="31"/>
    </row>
    <row r="802" spans="2:16" s="27" customFormat="1">
      <c r="B802" s="10"/>
      <c r="C802" s="10">
        <v>9</v>
      </c>
      <c r="D802" s="635"/>
      <c r="E802" s="636"/>
      <c r="F802" s="31"/>
      <c r="G802" s="31"/>
      <c r="H802" s="31"/>
      <c r="I802" s="31"/>
      <c r="J802" s="84"/>
      <c r="K802" s="754"/>
      <c r="L802" s="31"/>
      <c r="M802" s="31"/>
    </row>
    <row r="803" spans="2:16" s="27" customFormat="1">
      <c r="B803" s="10"/>
      <c r="C803" s="10">
        <v>10</v>
      </c>
      <c r="D803" s="44"/>
      <c r="E803" s="636"/>
      <c r="F803" s="31"/>
      <c r="G803" s="31"/>
      <c r="H803" s="31"/>
      <c r="I803" s="31"/>
      <c r="J803" s="84"/>
      <c r="K803" s="754"/>
      <c r="L803" s="31"/>
      <c r="M803" s="31"/>
    </row>
    <row r="804" spans="2:16" s="27" customFormat="1">
      <c r="B804" s="10"/>
      <c r="C804" s="10">
        <v>11</v>
      </c>
      <c r="D804" s="44"/>
      <c r="E804" s="636"/>
      <c r="F804" s="31"/>
      <c r="G804" s="31"/>
      <c r="H804" s="31"/>
      <c r="I804" s="31"/>
      <c r="J804" s="84"/>
      <c r="K804" s="755"/>
      <c r="L804" s="31"/>
      <c r="M804" s="31"/>
    </row>
    <row r="805" spans="2:16" s="27" customFormat="1">
      <c r="B805" s="10"/>
      <c r="C805" s="10">
        <v>12</v>
      </c>
      <c r="D805" s="635"/>
      <c r="E805" s="636"/>
      <c r="F805" s="31"/>
      <c r="G805" s="31"/>
      <c r="H805" s="31"/>
      <c r="I805" s="31"/>
      <c r="J805" s="84"/>
      <c r="K805" s="754"/>
      <c r="L805" s="31"/>
      <c r="M805" s="31"/>
    </row>
    <row r="806" spans="2:16" s="27" customFormat="1">
      <c r="B806" s="10"/>
      <c r="C806" s="10">
        <v>13</v>
      </c>
      <c r="D806" s="635"/>
      <c r="E806" s="636"/>
      <c r="F806" s="31"/>
      <c r="G806" s="31"/>
      <c r="H806" s="31"/>
      <c r="I806" s="31"/>
      <c r="J806" s="84"/>
      <c r="K806" s="754"/>
      <c r="L806" s="31"/>
      <c r="M806" s="31"/>
    </row>
    <row r="807" spans="2:16" s="27" customFormat="1">
      <c r="B807" s="10"/>
      <c r="C807" s="10">
        <v>14</v>
      </c>
      <c r="D807" s="635"/>
      <c r="E807" s="636"/>
      <c r="F807" s="31"/>
      <c r="G807" s="31"/>
      <c r="H807" s="31"/>
      <c r="I807" s="31"/>
      <c r="J807" s="84"/>
      <c r="K807" s="592"/>
      <c r="L807" s="31"/>
      <c r="M807" s="31"/>
    </row>
    <row r="808" spans="2:16" s="27" customFormat="1">
      <c r="B808" s="10"/>
      <c r="C808" s="10">
        <v>15</v>
      </c>
      <c r="D808" s="635"/>
      <c r="E808" s="636"/>
      <c r="F808" s="31"/>
      <c r="G808" s="31"/>
      <c r="H808" s="31"/>
      <c r="I808" s="31"/>
      <c r="J808" s="84"/>
      <c r="K808" s="755"/>
      <c r="L808" s="31"/>
      <c r="M808" s="31"/>
    </row>
    <row r="809" spans="2:16" s="27" customFormat="1">
      <c r="B809" s="10"/>
      <c r="C809" s="10">
        <v>16</v>
      </c>
      <c r="D809" s="635"/>
      <c r="E809" s="636"/>
      <c r="F809" s="31"/>
      <c r="G809" s="31"/>
      <c r="H809" s="31"/>
      <c r="I809" s="31"/>
      <c r="J809" s="84"/>
      <c r="K809" s="754"/>
      <c r="L809" s="31"/>
      <c r="M809" s="31"/>
    </row>
    <row r="810" spans="2:16" s="27" customFormat="1">
      <c r="B810" s="10"/>
      <c r="C810" s="10">
        <v>17</v>
      </c>
      <c r="D810" s="635"/>
      <c r="E810" s="636"/>
      <c r="F810" s="31"/>
      <c r="G810" s="31"/>
      <c r="H810" s="31"/>
      <c r="I810" s="31"/>
      <c r="J810" s="84"/>
      <c r="K810" s="592"/>
      <c r="L810" s="31"/>
      <c r="M810" s="31"/>
    </row>
    <row r="811" spans="2:16" s="27" customFormat="1">
      <c r="B811" s="10"/>
      <c r="C811" s="10">
        <v>18</v>
      </c>
      <c r="D811" s="635"/>
      <c r="E811" s="636"/>
      <c r="F811" s="31"/>
      <c r="G811" s="31"/>
      <c r="H811" s="31"/>
      <c r="I811" s="31"/>
      <c r="J811" s="594"/>
      <c r="K811" s="592"/>
      <c r="L811" s="31"/>
      <c r="M811" s="31"/>
    </row>
    <row r="812" spans="2:16" s="27" customFormat="1">
      <c r="B812" s="28">
        <v>44</v>
      </c>
      <c r="C812" s="10">
        <v>1</v>
      </c>
      <c r="D812" s="55"/>
      <c r="E812" s="44"/>
      <c r="F812" s="31"/>
      <c r="G812" s="31"/>
      <c r="H812" s="31"/>
      <c r="I812" s="31"/>
      <c r="J812" s="84"/>
      <c r="K812" s="588"/>
      <c r="L812" s="31"/>
      <c r="M812" s="31"/>
    </row>
    <row r="813" spans="2:16" s="27" customFormat="1">
      <c r="C813" s="10">
        <v>2</v>
      </c>
      <c r="D813" s="596"/>
      <c r="E813" s="10"/>
      <c r="F813" s="305"/>
      <c r="G813" s="305"/>
      <c r="H813" s="305"/>
      <c r="I813" s="305"/>
      <c r="J813" s="76"/>
      <c r="K813" s="588"/>
      <c r="L813" s="31"/>
      <c r="M813" s="31"/>
    </row>
    <row r="814" spans="2:16" s="27" customFormat="1">
      <c r="C814" s="10">
        <v>3</v>
      </c>
      <c r="D814" s="596"/>
      <c r="E814" s="588"/>
      <c r="F814" s="31"/>
      <c r="G814" s="31"/>
      <c r="H814" s="31"/>
      <c r="I814" s="31"/>
      <c r="J814" s="76"/>
      <c r="K814" s="588"/>
      <c r="L814" s="31"/>
      <c r="M814" s="31"/>
    </row>
    <row r="815" spans="2:16">
      <c r="B815" s="27"/>
      <c r="C815" s="10">
        <v>4</v>
      </c>
      <c r="E815" s="76"/>
      <c r="F815" s="31"/>
      <c r="G815" s="31"/>
      <c r="H815" s="31"/>
      <c r="I815" s="31"/>
      <c r="J815" s="84"/>
      <c r="K815" s="169"/>
      <c r="L815" s="305"/>
      <c r="M815" s="305"/>
      <c r="N815" s="306"/>
      <c r="O815" s="306"/>
      <c r="P815" s="306"/>
    </row>
    <row r="816" spans="2:16" s="27" customFormat="1">
      <c r="B816" s="306"/>
      <c r="C816" s="10">
        <v>5</v>
      </c>
      <c r="D816" s="635"/>
      <c r="E816" s="636"/>
      <c r="F816" s="31"/>
      <c r="G816" s="31"/>
      <c r="H816" s="31"/>
      <c r="I816" s="31"/>
      <c r="J816" s="84"/>
      <c r="K816" s="754"/>
      <c r="L816" s="31"/>
      <c r="M816" s="31"/>
    </row>
    <row r="817" spans="2:13" s="27" customFormat="1">
      <c r="C817" s="10">
        <v>6</v>
      </c>
      <c r="D817" s="44"/>
      <c r="E817" s="636"/>
      <c r="F817" s="31"/>
      <c r="G817" s="31"/>
      <c r="H817" s="31"/>
      <c r="I817" s="31"/>
      <c r="J817" s="84"/>
      <c r="K817" s="754"/>
      <c r="L817" s="31"/>
      <c r="M817" s="31"/>
    </row>
    <row r="818" spans="2:13" s="27" customFormat="1">
      <c r="C818" s="10">
        <v>7</v>
      </c>
      <c r="D818" s="44"/>
      <c r="E818" s="636"/>
      <c r="F818" s="31"/>
      <c r="G818" s="31"/>
      <c r="H818" s="31"/>
      <c r="I818" s="31"/>
      <c r="J818" s="84"/>
      <c r="K818" s="755"/>
      <c r="L818" s="31"/>
      <c r="M818" s="31"/>
    </row>
    <row r="819" spans="2:13" s="27" customFormat="1">
      <c r="C819" s="10">
        <v>8</v>
      </c>
      <c r="D819" s="44"/>
      <c r="E819" s="636"/>
      <c r="F819" s="31"/>
      <c r="G819" s="31"/>
      <c r="H819" s="31"/>
      <c r="I819" s="31"/>
      <c r="J819" s="84"/>
      <c r="K819" s="754"/>
      <c r="L819" s="31"/>
      <c r="M819" s="31"/>
    </row>
    <row r="820" spans="2:13" s="27" customFormat="1">
      <c r="C820" s="10">
        <v>9</v>
      </c>
      <c r="D820" s="635"/>
      <c r="E820" s="636"/>
      <c r="F820" s="31"/>
      <c r="G820" s="31"/>
      <c r="H820" s="31"/>
      <c r="I820" s="31"/>
      <c r="J820" s="84"/>
      <c r="K820" s="754"/>
      <c r="L820" s="31"/>
      <c r="M820" s="31"/>
    </row>
    <row r="821" spans="2:13" s="27" customFormat="1">
      <c r="C821" s="10">
        <v>10</v>
      </c>
      <c r="D821" s="44"/>
      <c r="E821" s="636"/>
      <c r="F821" s="31"/>
      <c r="G821" s="31"/>
      <c r="H821" s="31"/>
      <c r="I821" s="31"/>
      <c r="J821" s="84"/>
      <c r="K821" s="754"/>
      <c r="L821" s="31"/>
      <c r="M821" s="31"/>
    </row>
    <row r="822" spans="2:13" s="27" customFormat="1">
      <c r="C822" s="10">
        <v>11</v>
      </c>
      <c r="D822" s="44"/>
      <c r="E822" s="636"/>
      <c r="F822" s="31"/>
      <c r="G822" s="31"/>
      <c r="H822" s="31"/>
      <c r="I822" s="31"/>
      <c r="J822" s="84"/>
      <c r="K822" s="755"/>
      <c r="L822" s="31"/>
      <c r="M822" s="31"/>
    </row>
    <row r="823" spans="2:13" s="27" customFormat="1">
      <c r="C823" s="10">
        <v>12</v>
      </c>
      <c r="D823" s="635"/>
      <c r="E823" s="636"/>
      <c r="F823" s="31"/>
      <c r="G823" s="31"/>
      <c r="H823" s="31"/>
      <c r="I823" s="31"/>
      <c r="J823" s="84"/>
      <c r="K823" s="754"/>
      <c r="L823" s="31"/>
      <c r="M823" s="31"/>
    </row>
    <row r="824" spans="2:13" s="27" customFormat="1">
      <c r="C824" s="10">
        <v>13</v>
      </c>
      <c r="D824" s="635"/>
      <c r="E824" s="636"/>
      <c r="F824" s="31"/>
      <c r="G824" s="31"/>
      <c r="H824" s="31"/>
      <c r="I824" s="31"/>
      <c r="J824" s="84"/>
      <c r="K824" s="754"/>
      <c r="L824" s="31"/>
      <c r="M824" s="31"/>
    </row>
    <row r="825" spans="2:13" s="27" customFormat="1">
      <c r="C825" s="10">
        <v>14</v>
      </c>
      <c r="D825" s="635"/>
      <c r="E825" s="636"/>
      <c r="F825" s="31"/>
      <c r="G825" s="31"/>
      <c r="H825" s="31"/>
      <c r="I825" s="31"/>
      <c r="J825" s="84"/>
      <c r="K825" s="592"/>
      <c r="L825" s="31"/>
      <c r="M825" s="31"/>
    </row>
    <row r="826" spans="2:13" s="27" customFormat="1">
      <c r="C826" s="10">
        <v>15</v>
      </c>
      <c r="D826" s="635"/>
      <c r="E826" s="636"/>
      <c r="F826" s="31"/>
      <c r="G826" s="31"/>
      <c r="H826" s="31"/>
      <c r="I826" s="31"/>
      <c r="J826" s="84"/>
      <c r="K826" s="755"/>
      <c r="L826" s="31"/>
      <c r="M826" s="31"/>
    </row>
    <row r="827" spans="2:13" s="27" customFormat="1">
      <c r="C827" s="10">
        <v>16</v>
      </c>
      <c r="D827" s="635"/>
      <c r="E827" s="636"/>
      <c r="F827" s="31"/>
      <c r="G827" s="31"/>
      <c r="H827" s="31"/>
      <c r="I827" s="31"/>
      <c r="J827" s="84"/>
      <c r="K827" s="754"/>
      <c r="L827" s="31"/>
      <c r="M827" s="31"/>
    </row>
    <row r="828" spans="2:13" s="27" customFormat="1">
      <c r="C828" s="10">
        <v>17</v>
      </c>
      <c r="D828" s="635"/>
      <c r="E828" s="636"/>
      <c r="F828" s="31"/>
      <c r="G828" s="31"/>
      <c r="H828" s="31"/>
      <c r="I828" s="31"/>
      <c r="J828" s="84"/>
      <c r="K828" s="592"/>
      <c r="L828" s="31"/>
      <c r="M828" s="31"/>
    </row>
    <row r="829" spans="2:13" s="27" customFormat="1">
      <c r="B829" s="10"/>
      <c r="C829" s="10">
        <v>18</v>
      </c>
      <c r="D829" s="635"/>
      <c r="E829" s="636"/>
      <c r="F829" s="31"/>
      <c r="G829" s="31"/>
      <c r="H829" s="31"/>
      <c r="I829" s="31"/>
      <c r="J829" s="594"/>
      <c r="K829" s="592"/>
      <c r="L829" s="31"/>
      <c r="M829" s="31"/>
    </row>
    <row r="830" spans="2:13" s="27" customFormat="1">
      <c r="B830" s="28">
        <v>45</v>
      </c>
      <c r="C830" s="10">
        <v>1</v>
      </c>
      <c r="D830" s="55"/>
      <c r="E830" s="44"/>
      <c r="F830" s="31"/>
      <c r="G830" s="31"/>
      <c r="H830" s="31"/>
      <c r="I830" s="31"/>
      <c r="J830" s="84"/>
      <c r="K830" s="588"/>
      <c r="L830" s="31"/>
      <c r="M830" s="31"/>
    </row>
    <row r="831" spans="2:13" s="27" customFormat="1">
      <c r="B831" s="10"/>
      <c r="C831" s="10">
        <v>2</v>
      </c>
      <c r="D831" s="596"/>
      <c r="E831" s="10"/>
      <c r="F831" s="305"/>
      <c r="G831" s="305"/>
      <c r="H831" s="305"/>
      <c r="I831" s="305"/>
      <c r="J831" s="76"/>
      <c r="K831" s="588"/>
      <c r="L831" s="31"/>
      <c r="M831" s="31"/>
    </row>
    <row r="832" spans="2:13" s="27" customFormat="1">
      <c r="B832" s="10"/>
      <c r="C832" s="10">
        <v>3</v>
      </c>
      <c r="D832" s="596"/>
      <c r="E832" s="588"/>
      <c r="F832" s="31"/>
      <c r="G832" s="31"/>
      <c r="H832" s="31"/>
      <c r="I832" s="31"/>
      <c r="J832" s="76"/>
      <c r="K832" s="588"/>
      <c r="L832" s="31"/>
      <c r="M832" s="31"/>
    </row>
    <row r="833" spans="2:16">
      <c r="C833" s="10">
        <v>4</v>
      </c>
      <c r="E833" s="76"/>
      <c r="F833" s="31"/>
      <c r="G833" s="31"/>
      <c r="H833" s="31"/>
      <c r="I833" s="31"/>
      <c r="J833" s="84"/>
      <c r="K833" s="169"/>
      <c r="L833" s="305"/>
      <c r="M833" s="305"/>
      <c r="N833" s="306"/>
      <c r="O833" s="306"/>
      <c r="P833" s="306"/>
    </row>
    <row r="834" spans="2:16" s="27" customFormat="1">
      <c r="B834" s="10"/>
      <c r="C834" s="10">
        <v>5</v>
      </c>
      <c r="D834" s="635"/>
      <c r="E834" s="636"/>
      <c r="F834" s="31"/>
      <c r="G834" s="31"/>
      <c r="H834" s="31"/>
      <c r="I834" s="31"/>
      <c r="J834" s="84"/>
      <c r="K834" s="754"/>
      <c r="L834" s="31"/>
      <c r="M834" s="31"/>
    </row>
    <row r="835" spans="2:16" s="27" customFormat="1">
      <c r="B835" s="10"/>
      <c r="C835" s="10">
        <v>6</v>
      </c>
      <c r="D835" s="44"/>
      <c r="E835" s="636"/>
      <c r="F835" s="31"/>
      <c r="G835" s="31"/>
      <c r="H835" s="31"/>
      <c r="I835" s="31"/>
      <c r="J835" s="84"/>
      <c r="K835" s="754"/>
      <c r="L835" s="31"/>
      <c r="M835" s="31"/>
    </row>
    <row r="836" spans="2:16" s="27" customFormat="1">
      <c r="B836" s="10"/>
      <c r="C836" s="10">
        <v>7</v>
      </c>
      <c r="D836" s="44"/>
      <c r="E836" s="636"/>
      <c r="F836" s="31"/>
      <c r="G836" s="31"/>
      <c r="H836" s="31"/>
      <c r="I836" s="31"/>
      <c r="J836" s="84"/>
      <c r="K836" s="755"/>
      <c r="L836" s="31"/>
      <c r="M836" s="31"/>
    </row>
    <row r="837" spans="2:16" s="27" customFormat="1">
      <c r="B837" s="10"/>
      <c r="C837" s="10">
        <v>8</v>
      </c>
      <c r="D837" s="44"/>
      <c r="E837" s="636"/>
      <c r="F837" s="31"/>
      <c r="G837" s="31"/>
      <c r="H837" s="31"/>
      <c r="I837" s="31"/>
      <c r="J837" s="84"/>
      <c r="K837" s="754"/>
      <c r="L837" s="31"/>
      <c r="M837" s="31"/>
    </row>
    <row r="838" spans="2:16" s="27" customFormat="1">
      <c r="B838" s="10"/>
      <c r="C838" s="10">
        <v>9</v>
      </c>
      <c r="D838" s="635"/>
      <c r="E838" s="636"/>
      <c r="F838" s="31"/>
      <c r="G838" s="31"/>
      <c r="H838" s="31"/>
      <c r="I838" s="31"/>
      <c r="J838" s="84"/>
      <c r="K838" s="754"/>
      <c r="L838" s="31"/>
      <c r="M838" s="31"/>
    </row>
    <row r="839" spans="2:16" s="27" customFormat="1">
      <c r="B839" s="10"/>
      <c r="C839" s="10">
        <v>10</v>
      </c>
      <c r="D839" s="44"/>
      <c r="E839" s="636"/>
      <c r="F839" s="31"/>
      <c r="G839" s="31"/>
      <c r="H839" s="31"/>
      <c r="I839" s="31"/>
      <c r="J839" s="84"/>
      <c r="K839" s="754"/>
      <c r="L839" s="31"/>
      <c r="M839" s="31"/>
    </row>
    <row r="840" spans="2:16" s="27" customFormat="1">
      <c r="B840" s="10"/>
      <c r="C840" s="10">
        <v>11</v>
      </c>
      <c r="D840" s="44"/>
      <c r="E840" s="636"/>
      <c r="F840" s="31"/>
      <c r="G840" s="31"/>
      <c r="H840" s="31"/>
      <c r="I840" s="31"/>
      <c r="J840" s="84"/>
      <c r="K840" s="755"/>
      <c r="L840" s="31"/>
      <c r="M840" s="31"/>
    </row>
    <row r="841" spans="2:16" s="27" customFormat="1">
      <c r="B841" s="10"/>
      <c r="C841" s="10">
        <v>12</v>
      </c>
      <c r="D841" s="635"/>
      <c r="E841" s="636"/>
      <c r="F841" s="31"/>
      <c r="G841" s="31"/>
      <c r="H841" s="31"/>
      <c r="I841" s="31"/>
      <c r="J841" s="84"/>
      <c r="K841" s="754"/>
      <c r="L841" s="31"/>
      <c r="M841" s="31"/>
    </row>
    <row r="842" spans="2:16" s="27" customFormat="1">
      <c r="B842" s="10"/>
      <c r="C842" s="10">
        <v>13</v>
      </c>
      <c r="D842" s="635"/>
      <c r="E842" s="636"/>
      <c r="F842" s="31"/>
      <c r="G842" s="31"/>
      <c r="H842" s="31"/>
      <c r="I842" s="31"/>
      <c r="J842" s="84"/>
      <c r="K842" s="754"/>
      <c r="L842" s="31"/>
      <c r="M842" s="31"/>
    </row>
    <row r="843" spans="2:16" s="27" customFormat="1">
      <c r="B843" s="10"/>
      <c r="C843" s="10">
        <v>14</v>
      </c>
      <c r="D843" s="635"/>
      <c r="E843" s="636"/>
      <c r="F843" s="31"/>
      <c r="G843" s="31"/>
      <c r="H843" s="31"/>
      <c r="I843" s="31"/>
      <c r="J843" s="84"/>
      <c r="K843" s="592"/>
      <c r="L843" s="31"/>
      <c r="M843" s="31"/>
    </row>
    <row r="844" spans="2:16" s="27" customFormat="1">
      <c r="B844" s="10"/>
      <c r="C844" s="10">
        <v>15</v>
      </c>
      <c r="D844" s="635"/>
      <c r="E844" s="636"/>
      <c r="F844" s="31"/>
      <c r="G844" s="31"/>
      <c r="H844" s="31"/>
      <c r="I844" s="31"/>
      <c r="J844" s="84"/>
      <c r="K844" s="755"/>
      <c r="L844" s="31"/>
      <c r="M844" s="31"/>
    </row>
    <row r="845" spans="2:16" s="27" customFormat="1">
      <c r="B845" s="10"/>
      <c r="C845" s="10">
        <v>16</v>
      </c>
      <c r="D845" s="635"/>
      <c r="E845" s="636"/>
      <c r="F845" s="31"/>
      <c r="G845" s="31"/>
      <c r="H845" s="31"/>
      <c r="I845" s="31"/>
      <c r="J845" s="84"/>
      <c r="K845" s="754"/>
      <c r="L845" s="31"/>
      <c r="M845" s="31"/>
    </row>
    <row r="846" spans="2:16" s="27" customFormat="1">
      <c r="B846" s="10"/>
      <c r="C846" s="10">
        <v>17</v>
      </c>
      <c r="D846" s="635"/>
      <c r="E846" s="636"/>
      <c r="F846" s="31"/>
      <c r="G846" s="31"/>
      <c r="H846" s="31"/>
      <c r="I846" s="31"/>
      <c r="J846" s="84"/>
      <c r="K846" s="592"/>
      <c r="L846" s="31"/>
      <c r="M846" s="31"/>
    </row>
    <row r="847" spans="2:16" s="27" customFormat="1">
      <c r="B847" s="10"/>
      <c r="C847" s="10">
        <v>18</v>
      </c>
      <c r="D847" s="635"/>
      <c r="E847" s="636"/>
      <c r="F847" s="31"/>
      <c r="G847" s="31"/>
      <c r="H847" s="31"/>
      <c r="I847" s="31"/>
      <c r="J847" s="594"/>
      <c r="K847" s="592"/>
      <c r="L847" s="31"/>
      <c r="M847" s="31"/>
    </row>
    <row r="848" spans="2:16" s="27" customFormat="1">
      <c r="B848" s="28">
        <v>46</v>
      </c>
      <c r="C848" s="10">
        <v>1</v>
      </c>
      <c r="D848" s="55"/>
      <c r="E848" s="44"/>
      <c r="F848" s="31"/>
      <c r="G848" s="31"/>
      <c r="H848" s="31"/>
      <c r="I848" s="31"/>
      <c r="J848" s="84"/>
      <c r="K848" s="588"/>
      <c r="L848" s="31"/>
      <c r="M848" s="31"/>
    </row>
    <row r="849" spans="2:16" s="27" customFormat="1">
      <c r="B849" s="10"/>
      <c r="C849" s="10">
        <v>2</v>
      </c>
      <c r="D849" s="596"/>
      <c r="E849" s="10"/>
      <c r="F849" s="305"/>
      <c r="G849" s="305"/>
      <c r="H849" s="305"/>
      <c r="I849" s="305"/>
      <c r="J849" s="76"/>
      <c r="K849" s="588"/>
      <c r="L849" s="31"/>
      <c r="M849" s="31"/>
    </row>
    <row r="850" spans="2:16" s="27" customFormat="1">
      <c r="B850" s="10"/>
      <c r="C850" s="10">
        <v>3</v>
      </c>
      <c r="D850" s="596"/>
      <c r="E850" s="588"/>
      <c r="F850" s="31"/>
      <c r="G850" s="31"/>
      <c r="H850" s="31"/>
      <c r="I850" s="31"/>
      <c r="J850" s="76"/>
      <c r="K850" s="588"/>
      <c r="L850" s="31"/>
      <c r="M850" s="31"/>
    </row>
    <row r="851" spans="2:16">
      <c r="C851" s="10">
        <v>4</v>
      </c>
      <c r="E851" s="76"/>
      <c r="F851" s="31"/>
      <c r="G851" s="31"/>
      <c r="H851" s="31"/>
      <c r="I851" s="31"/>
      <c r="J851" s="84"/>
      <c r="K851" s="169"/>
      <c r="L851" s="305"/>
      <c r="M851" s="305"/>
      <c r="N851" s="306"/>
      <c r="O851" s="306"/>
      <c r="P851" s="306"/>
    </row>
    <row r="852" spans="2:16" s="27" customFormat="1">
      <c r="B852" s="10"/>
      <c r="C852" s="10">
        <v>5</v>
      </c>
      <c r="D852" s="635"/>
      <c r="E852" s="636"/>
      <c r="F852" s="31"/>
      <c r="G852" s="31"/>
      <c r="H852" s="31"/>
      <c r="I852" s="31"/>
      <c r="J852" s="84"/>
      <c r="K852" s="754"/>
      <c r="L852" s="31"/>
      <c r="M852" s="31"/>
    </row>
    <row r="853" spans="2:16" s="27" customFormat="1">
      <c r="B853" s="10"/>
      <c r="C853" s="10">
        <v>6</v>
      </c>
      <c r="D853" s="44"/>
      <c r="E853" s="636"/>
      <c r="F853" s="31"/>
      <c r="G853" s="31"/>
      <c r="H853" s="31"/>
      <c r="I853" s="31"/>
      <c r="J853" s="84"/>
      <c r="K853" s="754"/>
      <c r="L853" s="31"/>
      <c r="M853" s="31"/>
    </row>
    <row r="854" spans="2:16" s="27" customFormat="1">
      <c r="B854" s="10"/>
      <c r="C854" s="10">
        <v>7</v>
      </c>
      <c r="D854" s="44"/>
      <c r="E854" s="636"/>
      <c r="F854" s="31"/>
      <c r="G854" s="31"/>
      <c r="H854" s="31"/>
      <c r="I854" s="31"/>
      <c r="J854" s="84"/>
      <c r="K854" s="755"/>
      <c r="L854" s="31"/>
      <c r="M854" s="31"/>
    </row>
    <row r="855" spans="2:16" s="27" customFormat="1">
      <c r="B855" s="10"/>
      <c r="C855" s="10">
        <v>8</v>
      </c>
      <c r="D855" s="44"/>
      <c r="E855" s="636"/>
      <c r="F855" s="31"/>
      <c r="G855" s="31"/>
      <c r="H855" s="31"/>
      <c r="I855" s="31"/>
      <c r="J855" s="84"/>
      <c r="K855" s="754"/>
      <c r="L855" s="31"/>
      <c r="M855" s="31"/>
    </row>
    <row r="856" spans="2:16" s="27" customFormat="1">
      <c r="B856" s="10"/>
      <c r="C856" s="10">
        <v>9</v>
      </c>
      <c r="D856" s="635"/>
      <c r="E856" s="636"/>
      <c r="F856" s="31"/>
      <c r="G856" s="31"/>
      <c r="H856" s="31"/>
      <c r="I856" s="31"/>
      <c r="J856" s="84"/>
      <c r="K856" s="754"/>
      <c r="L856" s="31"/>
      <c r="M856" s="31"/>
    </row>
    <row r="857" spans="2:16" s="27" customFormat="1">
      <c r="B857" s="10"/>
      <c r="C857" s="10">
        <v>10</v>
      </c>
      <c r="D857" s="44"/>
      <c r="E857" s="636"/>
      <c r="F857" s="31"/>
      <c r="G857" s="31"/>
      <c r="H857" s="31"/>
      <c r="I857" s="31"/>
      <c r="J857" s="84"/>
      <c r="K857" s="754"/>
      <c r="L857" s="31"/>
      <c r="M857" s="31"/>
    </row>
    <row r="858" spans="2:16" s="27" customFormat="1">
      <c r="B858" s="10"/>
      <c r="C858" s="10">
        <v>11</v>
      </c>
      <c r="D858" s="44"/>
      <c r="E858" s="636"/>
      <c r="F858" s="31"/>
      <c r="G858" s="31"/>
      <c r="H858" s="31"/>
      <c r="I858" s="31"/>
      <c r="J858" s="84"/>
      <c r="K858" s="755"/>
      <c r="L858" s="31"/>
      <c r="M858" s="31"/>
    </row>
    <row r="859" spans="2:16" s="27" customFormat="1">
      <c r="B859" s="10"/>
      <c r="C859" s="10">
        <v>12</v>
      </c>
      <c r="D859" s="635"/>
      <c r="E859" s="636"/>
      <c r="F859" s="31"/>
      <c r="G859" s="31"/>
      <c r="H859" s="31"/>
      <c r="I859" s="31"/>
      <c r="J859" s="84"/>
      <c r="K859" s="754"/>
      <c r="L859" s="31"/>
      <c r="M859" s="31"/>
    </row>
    <row r="860" spans="2:16" s="27" customFormat="1">
      <c r="B860" s="10"/>
      <c r="C860" s="10">
        <v>13</v>
      </c>
      <c r="D860" s="635"/>
      <c r="E860" s="636"/>
      <c r="F860" s="31"/>
      <c r="G860" s="31"/>
      <c r="H860" s="31"/>
      <c r="I860" s="31"/>
      <c r="J860" s="84"/>
      <c r="K860" s="754"/>
      <c r="L860" s="31"/>
      <c r="M860" s="31"/>
    </row>
    <row r="861" spans="2:16" s="27" customFormat="1">
      <c r="B861" s="10"/>
      <c r="C861" s="10">
        <v>14</v>
      </c>
      <c r="D861" s="635"/>
      <c r="E861" s="636"/>
      <c r="F861" s="31"/>
      <c r="G861" s="31"/>
      <c r="H861" s="31"/>
      <c r="I861" s="31"/>
      <c r="J861" s="84"/>
      <c r="K861" s="592"/>
      <c r="L861" s="31"/>
      <c r="M861" s="31"/>
    </row>
    <row r="862" spans="2:16" s="27" customFormat="1">
      <c r="B862" s="10"/>
      <c r="C862" s="10">
        <v>15</v>
      </c>
      <c r="D862" s="635"/>
      <c r="E862" s="636"/>
      <c r="F862" s="31"/>
      <c r="G862" s="31"/>
      <c r="H862" s="31"/>
      <c r="I862" s="31"/>
      <c r="J862" s="84"/>
      <c r="K862" s="755"/>
      <c r="L862" s="31"/>
      <c r="M862" s="31"/>
    </row>
    <row r="863" spans="2:16" s="27" customFormat="1">
      <c r="B863" s="10"/>
      <c r="C863" s="10">
        <v>16</v>
      </c>
      <c r="D863" s="635"/>
      <c r="E863" s="636"/>
      <c r="F863" s="31"/>
      <c r="G863" s="31"/>
      <c r="H863" s="31"/>
      <c r="I863" s="31"/>
      <c r="J863" s="84"/>
      <c r="K863" s="754"/>
      <c r="L863" s="31"/>
      <c r="M863" s="31"/>
    </row>
    <row r="864" spans="2:16" s="27" customFormat="1">
      <c r="B864" s="10"/>
      <c r="C864" s="10">
        <v>17</v>
      </c>
      <c r="D864" s="635"/>
      <c r="E864" s="636"/>
      <c r="F864" s="31"/>
      <c r="G864" s="31"/>
      <c r="H864" s="31"/>
      <c r="I864" s="31"/>
      <c r="J864" s="84"/>
      <c r="K864" s="592"/>
      <c r="L864" s="31"/>
      <c r="M864" s="31"/>
    </row>
    <row r="865" spans="2:16" s="27" customFormat="1">
      <c r="B865" s="10"/>
      <c r="C865" s="10">
        <v>18</v>
      </c>
      <c r="D865" s="635"/>
      <c r="E865" s="636"/>
      <c r="F865" s="31"/>
      <c r="G865" s="31"/>
      <c r="H865" s="31"/>
      <c r="I865" s="31"/>
      <c r="J865" s="594"/>
      <c r="K865" s="592"/>
      <c r="L865" s="31"/>
      <c r="M865" s="31"/>
    </row>
    <row r="866" spans="2:16" s="27" customFormat="1">
      <c r="B866" s="28">
        <v>47</v>
      </c>
      <c r="C866" s="10">
        <v>1</v>
      </c>
      <c r="D866" s="55"/>
      <c r="E866" s="44"/>
      <c r="F866" s="31"/>
      <c r="G866" s="31"/>
      <c r="H866" s="31"/>
      <c r="I866" s="31"/>
      <c r="J866" s="84"/>
      <c r="K866" s="588"/>
      <c r="L866" s="31"/>
      <c r="M866" s="31"/>
    </row>
    <row r="867" spans="2:16" s="27" customFormat="1">
      <c r="B867" s="10"/>
      <c r="C867" s="10">
        <v>2</v>
      </c>
      <c r="D867" s="596"/>
      <c r="E867" s="10"/>
      <c r="F867" s="305"/>
      <c r="G867" s="305"/>
      <c r="H867" s="305"/>
      <c r="I867" s="305"/>
      <c r="J867" s="76"/>
      <c r="K867" s="588"/>
      <c r="L867" s="31"/>
      <c r="M867" s="31"/>
    </row>
    <row r="868" spans="2:16" s="27" customFormat="1">
      <c r="B868" s="10"/>
      <c r="C868" s="10">
        <v>3</v>
      </c>
      <c r="D868" s="596"/>
      <c r="E868" s="588"/>
      <c r="F868" s="31"/>
      <c r="G868" s="31"/>
      <c r="H868" s="31"/>
      <c r="I868" s="31"/>
      <c r="J868" s="76"/>
      <c r="K868" s="588"/>
      <c r="L868" s="31"/>
      <c r="M868" s="31"/>
    </row>
    <row r="869" spans="2:16">
      <c r="C869" s="10">
        <v>4</v>
      </c>
      <c r="E869" s="76"/>
      <c r="F869" s="31"/>
      <c r="G869" s="31"/>
      <c r="H869" s="31"/>
      <c r="I869" s="31"/>
      <c r="J869" s="84"/>
      <c r="K869" s="169"/>
      <c r="L869" s="305"/>
      <c r="M869" s="305"/>
      <c r="N869" s="306"/>
      <c r="O869" s="306"/>
      <c r="P869" s="306"/>
    </row>
    <row r="870" spans="2:16" s="27" customFormat="1">
      <c r="B870" s="10"/>
      <c r="C870" s="10">
        <v>5</v>
      </c>
      <c r="D870" s="635"/>
      <c r="E870" s="636"/>
      <c r="F870" s="31"/>
      <c r="G870" s="31"/>
      <c r="H870" s="31"/>
      <c r="I870" s="31"/>
      <c r="J870" s="84"/>
      <c r="K870" s="754"/>
      <c r="L870" s="31"/>
      <c r="M870" s="31"/>
    </row>
    <row r="871" spans="2:16" s="27" customFormat="1">
      <c r="B871" s="10"/>
      <c r="C871" s="10">
        <v>6</v>
      </c>
      <c r="D871" s="44"/>
      <c r="E871" s="636"/>
      <c r="F871" s="31"/>
      <c r="G871" s="31"/>
      <c r="H871" s="31"/>
      <c r="I871" s="31"/>
      <c r="J871" s="84"/>
      <c r="K871" s="754"/>
      <c r="L871" s="31"/>
      <c r="M871" s="31"/>
    </row>
    <row r="872" spans="2:16" s="27" customFormat="1">
      <c r="B872" s="10"/>
      <c r="C872" s="10">
        <v>7</v>
      </c>
      <c r="D872" s="44"/>
      <c r="E872" s="636"/>
      <c r="F872" s="31"/>
      <c r="G872" s="31"/>
      <c r="H872" s="31"/>
      <c r="I872" s="31"/>
      <c r="J872" s="84"/>
      <c r="K872" s="755"/>
      <c r="L872" s="31"/>
      <c r="M872" s="31"/>
    </row>
    <row r="873" spans="2:16" s="27" customFormat="1">
      <c r="B873" s="10"/>
      <c r="C873" s="10">
        <v>8</v>
      </c>
      <c r="D873" s="44"/>
      <c r="E873" s="636"/>
      <c r="F873" s="31"/>
      <c r="G873" s="31"/>
      <c r="H873" s="31"/>
      <c r="I873" s="31"/>
      <c r="J873" s="84"/>
      <c r="K873" s="754"/>
      <c r="L873" s="31"/>
      <c r="M873" s="31"/>
    </row>
    <row r="874" spans="2:16" s="27" customFormat="1">
      <c r="B874" s="10"/>
      <c r="C874" s="10">
        <v>9</v>
      </c>
      <c r="D874" s="635"/>
      <c r="E874" s="636"/>
      <c r="F874" s="31"/>
      <c r="G874" s="31"/>
      <c r="H874" s="31"/>
      <c r="I874" s="31"/>
      <c r="J874" s="84"/>
      <c r="K874" s="754"/>
      <c r="L874" s="31"/>
      <c r="M874" s="31"/>
    </row>
    <row r="875" spans="2:16" s="27" customFormat="1">
      <c r="B875" s="10"/>
      <c r="C875" s="10">
        <v>10</v>
      </c>
      <c r="D875" s="44"/>
      <c r="E875" s="636"/>
      <c r="F875" s="31"/>
      <c r="G875" s="31"/>
      <c r="H875" s="31"/>
      <c r="I875" s="31"/>
      <c r="J875" s="84"/>
      <c r="K875" s="754"/>
      <c r="L875" s="31"/>
      <c r="M875" s="31"/>
    </row>
    <row r="876" spans="2:16" s="27" customFormat="1">
      <c r="B876" s="10"/>
      <c r="C876" s="10">
        <v>11</v>
      </c>
      <c r="D876" s="44"/>
      <c r="E876" s="636"/>
      <c r="F876" s="31"/>
      <c r="G876" s="31"/>
      <c r="H876" s="31"/>
      <c r="I876" s="31"/>
      <c r="J876" s="84"/>
      <c r="K876" s="755"/>
      <c r="L876" s="31"/>
      <c r="M876" s="31"/>
    </row>
    <row r="877" spans="2:16" s="27" customFormat="1">
      <c r="B877" s="10"/>
      <c r="C877" s="10">
        <v>12</v>
      </c>
      <c r="D877" s="635"/>
      <c r="E877" s="636"/>
      <c r="F877" s="31"/>
      <c r="G877" s="31"/>
      <c r="H877" s="31"/>
      <c r="I877" s="31"/>
      <c r="J877" s="84"/>
      <c r="K877" s="754"/>
      <c r="L877" s="31"/>
      <c r="M877" s="31"/>
    </row>
    <row r="878" spans="2:16" s="27" customFormat="1">
      <c r="B878" s="10"/>
      <c r="C878" s="10">
        <v>13</v>
      </c>
      <c r="D878" s="635"/>
      <c r="E878" s="636"/>
      <c r="F878" s="31"/>
      <c r="G878" s="31"/>
      <c r="H878" s="31"/>
      <c r="I878" s="31"/>
      <c r="J878" s="84"/>
      <c r="K878" s="754"/>
      <c r="L878" s="31"/>
      <c r="M878" s="31"/>
    </row>
    <row r="879" spans="2:16" s="27" customFormat="1">
      <c r="B879" s="10"/>
      <c r="C879" s="10">
        <v>14</v>
      </c>
      <c r="D879" s="635"/>
      <c r="E879" s="636"/>
      <c r="F879" s="31"/>
      <c r="G879" s="31"/>
      <c r="H879" s="31"/>
      <c r="I879" s="31"/>
      <c r="J879" s="84"/>
      <c r="K879" s="592"/>
      <c r="L879" s="31"/>
      <c r="M879" s="31"/>
    </row>
    <row r="880" spans="2:16" s="27" customFormat="1">
      <c r="B880" s="10"/>
      <c r="C880" s="10">
        <v>15</v>
      </c>
      <c r="D880" s="635"/>
      <c r="E880" s="636"/>
      <c r="F880" s="31"/>
      <c r="G880" s="31"/>
      <c r="H880" s="31"/>
      <c r="I880" s="31"/>
      <c r="J880" s="84"/>
      <c r="K880" s="755"/>
      <c r="L880" s="31"/>
      <c r="M880" s="31"/>
    </row>
    <row r="881" spans="2:16" s="27" customFormat="1">
      <c r="B881" s="10"/>
      <c r="C881" s="10">
        <v>16</v>
      </c>
      <c r="D881" s="635"/>
      <c r="E881" s="636"/>
      <c r="F881" s="31"/>
      <c r="G881" s="31"/>
      <c r="H881" s="31"/>
      <c r="I881" s="31"/>
      <c r="J881" s="84"/>
      <c r="K881" s="754"/>
      <c r="L881" s="31"/>
      <c r="M881" s="31"/>
    </row>
    <row r="882" spans="2:16" s="27" customFormat="1">
      <c r="B882" s="10"/>
      <c r="C882" s="10">
        <v>17</v>
      </c>
      <c r="D882" s="635"/>
      <c r="E882" s="636"/>
      <c r="F882" s="31"/>
      <c r="G882" s="31"/>
      <c r="H882" s="31"/>
      <c r="I882" s="31"/>
      <c r="J882" s="84"/>
      <c r="K882" s="592"/>
      <c r="L882" s="31"/>
      <c r="M882" s="31"/>
    </row>
    <row r="883" spans="2:16" s="27" customFormat="1">
      <c r="B883" s="10"/>
      <c r="C883" s="10">
        <v>18</v>
      </c>
      <c r="D883" s="635"/>
      <c r="E883" s="636"/>
      <c r="F883" s="31"/>
      <c r="G883" s="31"/>
      <c r="H883" s="31"/>
      <c r="I883" s="31"/>
      <c r="J883" s="594"/>
      <c r="K883" s="592"/>
      <c r="L883" s="31"/>
      <c r="M883" s="31"/>
    </row>
    <row r="884" spans="2:16" s="27" customFormat="1">
      <c r="B884" s="28">
        <v>48</v>
      </c>
      <c r="C884" s="10">
        <v>1</v>
      </c>
      <c r="D884" s="55"/>
      <c r="E884" s="44"/>
      <c r="F884" s="31"/>
      <c r="G884" s="31"/>
      <c r="H884" s="31"/>
      <c r="I884" s="31"/>
      <c r="J884" s="84"/>
      <c r="K884" s="588"/>
      <c r="L884" s="31"/>
      <c r="M884" s="31"/>
    </row>
    <row r="885" spans="2:16" s="27" customFormat="1">
      <c r="B885" s="10"/>
      <c r="C885" s="10">
        <v>2</v>
      </c>
      <c r="D885" s="596"/>
      <c r="E885" s="10"/>
      <c r="F885" s="305"/>
      <c r="G885" s="305"/>
      <c r="H885" s="305"/>
      <c r="I885" s="305"/>
      <c r="J885" s="76"/>
      <c r="K885" s="588"/>
      <c r="L885" s="31"/>
      <c r="M885" s="31"/>
    </row>
    <row r="886" spans="2:16" s="27" customFormat="1">
      <c r="B886" s="10"/>
      <c r="C886" s="10">
        <v>3</v>
      </c>
      <c r="D886" s="596"/>
      <c r="E886" s="588"/>
      <c r="F886" s="31"/>
      <c r="G886" s="31"/>
      <c r="H886" s="31"/>
      <c r="I886" s="31"/>
      <c r="J886" s="76"/>
      <c r="K886" s="588"/>
      <c r="L886" s="31"/>
      <c r="M886" s="31"/>
    </row>
    <row r="887" spans="2:16">
      <c r="C887" s="10">
        <v>4</v>
      </c>
      <c r="E887" s="76"/>
      <c r="F887" s="31"/>
      <c r="G887" s="31"/>
      <c r="H887" s="31"/>
      <c r="I887" s="31"/>
      <c r="J887" s="84"/>
      <c r="K887" s="169"/>
      <c r="L887" s="305"/>
      <c r="M887" s="305"/>
      <c r="N887" s="306"/>
      <c r="O887" s="306"/>
      <c r="P887" s="306"/>
    </row>
    <row r="888" spans="2:16" s="27" customFormat="1">
      <c r="B888" s="10"/>
      <c r="C888" s="10">
        <v>5</v>
      </c>
      <c r="D888" s="635"/>
      <c r="E888" s="636"/>
      <c r="F888" s="31"/>
      <c r="G888" s="31"/>
      <c r="H888" s="31"/>
      <c r="I888" s="31"/>
      <c r="J888" s="84"/>
      <c r="K888" s="754"/>
      <c r="L888" s="31"/>
      <c r="M888" s="31"/>
    </row>
    <row r="889" spans="2:16" s="27" customFormat="1">
      <c r="B889" s="10"/>
      <c r="C889" s="10">
        <v>6</v>
      </c>
      <c r="D889" s="44"/>
      <c r="E889" s="636"/>
      <c r="F889" s="31"/>
      <c r="G889" s="31"/>
      <c r="H889" s="31"/>
      <c r="I889" s="31"/>
      <c r="J889" s="84"/>
      <c r="K889" s="754"/>
      <c r="L889" s="31"/>
      <c r="M889" s="31"/>
    </row>
    <row r="890" spans="2:16" s="27" customFormat="1">
      <c r="B890" s="10"/>
      <c r="C890" s="10">
        <v>7</v>
      </c>
      <c r="D890" s="44"/>
      <c r="E890" s="636"/>
      <c r="F890" s="31"/>
      <c r="G890" s="31"/>
      <c r="H890" s="31"/>
      <c r="I890" s="31"/>
      <c r="J890" s="84"/>
      <c r="K890" s="755"/>
      <c r="L890" s="31"/>
      <c r="M890" s="31"/>
    </row>
    <row r="891" spans="2:16" s="27" customFormat="1">
      <c r="B891" s="10"/>
      <c r="C891" s="10">
        <v>8</v>
      </c>
      <c r="D891" s="44"/>
      <c r="E891" s="636"/>
      <c r="F891" s="31"/>
      <c r="G891" s="31"/>
      <c r="H891" s="31"/>
      <c r="I891" s="31"/>
      <c r="J891" s="84"/>
      <c r="K891" s="754"/>
      <c r="L891" s="31"/>
      <c r="M891" s="31"/>
    </row>
    <row r="892" spans="2:16" s="27" customFormat="1">
      <c r="B892" s="10"/>
      <c r="C892" s="10">
        <v>9</v>
      </c>
      <c r="D892" s="635"/>
      <c r="E892" s="636"/>
      <c r="F892" s="31"/>
      <c r="G892" s="31"/>
      <c r="H892" s="31"/>
      <c r="I892" s="31"/>
      <c r="J892" s="84"/>
      <c r="K892" s="754"/>
      <c r="L892" s="31"/>
      <c r="M892" s="31"/>
    </row>
    <row r="893" spans="2:16" s="27" customFormat="1">
      <c r="B893" s="10"/>
      <c r="C893" s="10">
        <v>10</v>
      </c>
      <c r="D893" s="44"/>
      <c r="E893" s="636"/>
      <c r="F893" s="31"/>
      <c r="G893" s="31"/>
      <c r="H893" s="31"/>
      <c r="I893" s="31"/>
      <c r="J893" s="84"/>
      <c r="K893" s="754"/>
      <c r="L893" s="31"/>
      <c r="M893" s="31"/>
    </row>
    <row r="894" spans="2:16" s="27" customFormat="1">
      <c r="B894" s="10"/>
      <c r="C894" s="10">
        <v>11</v>
      </c>
      <c r="D894" s="44"/>
      <c r="E894" s="636"/>
      <c r="F894" s="31"/>
      <c r="G894" s="31"/>
      <c r="H894" s="31"/>
      <c r="I894" s="31"/>
      <c r="J894" s="84"/>
      <c r="K894" s="755"/>
      <c r="L894" s="31"/>
      <c r="M894" s="31"/>
    </row>
    <row r="895" spans="2:16" s="27" customFormat="1">
      <c r="B895" s="10"/>
      <c r="C895" s="10">
        <v>12</v>
      </c>
      <c r="D895" s="635"/>
      <c r="E895" s="636"/>
      <c r="F895" s="31"/>
      <c r="G895" s="31"/>
      <c r="H895" s="31"/>
      <c r="I895" s="31"/>
      <c r="J895" s="84"/>
      <c r="K895" s="754"/>
      <c r="L895" s="31"/>
      <c r="M895" s="31"/>
    </row>
    <row r="896" spans="2:16" s="27" customFormat="1">
      <c r="B896" s="10"/>
      <c r="C896" s="10">
        <v>13</v>
      </c>
      <c r="D896" s="635"/>
      <c r="E896" s="636"/>
      <c r="F896" s="31"/>
      <c r="G896" s="31"/>
      <c r="H896" s="31"/>
      <c r="I896" s="31"/>
      <c r="J896" s="84"/>
      <c r="K896" s="754"/>
      <c r="L896" s="31"/>
      <c r="M896" s="31"/>
    </row>
    <row r="897" spans="2:16" s="27" customFormat="1">
      <c r="B897" s="10"/>
      <c r="C897" s="10">
        <v>14</v>
      </c>
      <c r="D897" s="635"/>
      <c r="E897" s="636"/>
      <c r="F897" s="31"/>
      <c r="G897" s="31"/>
      <c r="H897" s="31"/>
      <c r="I897" s="31"/>
      <c r="J897" s="84"/>
      <c r="K897" s="592"/>
      <c r="L897" s="31"/>
      <c r="M897" s="31"/>
    </row>
    <row r="898" spans="2:16" s="27" customFormat="1">
      <c r="B898" s="10"/>
      <c r="C898" s="10">
        <v>15</v>
      </c>
      <c r="D898" s="635"/>
      <c r="E898" s="636"/>
      <c r="F898" s="31"/>
      <c r="G898" s="31"/>
      <c r="H898" s="31"/>
      <c r="I898" s="31"/>
      <c r="J898" s="84"/>
      <c r="K898" s="755"/>
      <c r="L898" s="31"/>
      <c r="M898" s="31"/>
    </row>
    <row r="899" spans="2:16" s="27" customFormat="1">
      <c r="B899" s="10"/>
      <c r="C899" s="10">
        <v>16</v>
      </c>
      <c r="D899" s="635"/>
      <c r="E899" s="636"/>
      <c r="F899" s="31"/>
      <c r="G899" s="31"/>
      <c r="H899" s="31"/>
      <c r="I899" s="31"/>
      <c r="J899" s="84"/>
      <c r="K899" s="754"/>
      <c r="L899" s="31"/>
      <c r="M899" s="31"/>
    </row>
    <row r="900" spans="2:16" s="27" customFormat="1">
      <c r="B900" s="10"/>
      <c r="C900" s="10">
        <v>17</v>
      </c>
      <c r="D900" s="635"/>
      <c r="E900" s="636"/>
      <c r="F900" s="31"/>
      <c r="G900" s="31"/>
      <c r="H900" s="31"/>
      <c r="I900" s="31"/>
      <c r="J900" s="84"/>
      <c r="K900" s="592"/>
      <c r="L900" s="31"/>
      <c r="M900" s="31"/>
    </row>
    <row r="901" spans="2:16" s="27" customFormat="1">
      <c r="B901" s="10"/>
      <c r="C901" s="10">
        <v>18</v>
      </c>
      <c r="D901" s="635"/>
      <c r="E901" s="636"/>
      <c r="F901" s="31"/>
      <c r="G901" s="31"/>
      <c r="H901" s="31"/>
      <c r="I901" s="31"/>
      <c r="J901" s="594"/>
      <c r="K901" s="592"/>
      <c r="L901" s="31"/>
      <c r="M901" s="31"/>
    </row>
    <row r="902" spans="2:16" s="27" customFormat="1">
      <c r="B902" s="28">
        <v>49</v>
      </c>
      <c r="C902" s="10">
        <v>1</v>
      </c>
      <c r="D902" s="55"/>
      <c r="E902" s="44"/>
      <c r="F902" s="31"/>
      <c r="G902" s="31"/>
      <c r="H902" s="31"/>
      <c r="I902" s="31"/>
      <c r="J902" s="84"/>
      <c r="K902" s="588"/>
      <c r="L902" s="31"/>
      <c r="M902" s="31"/>
    </row>
    <row r="903" spans="2:16" s="27" customFormat="1">
      <c r="B903" s="10"/>
      <c r="C903" s="10">
        <v>2</v>
      </c>
      <c r="D903" s="596"/>
      <c r="E903" s="10"/>
      <c r="F903" s="305"/>
      <c r="G903" s="305"/>
      <c r="H903" s="305"/>
      <c r="I903" s="305"/>
      <c r="J903" s="76"/>
      <c r="K903" s="588"/>
      <c r="L903" s="31"/>
      <c r="M903" s="31"/>
    </row>
    <row r="904" spans="2:16" s="27" customFormat="1">
      <c r="B904" s="10"/>
      <c r="C904" s="10">
        <v>3</v>
      </c>
      <c r="D904" s="596"/>
      <c r="E904" s="588"/>
      <c r="F904" s="31"/>
      <c r="G904" s="31"/>
      <c r="H904" s="31"/>
      <c r="I904" s="31"/>
      <c r="J904" s="76"/>
      <c r="K904" s="588"/>
      <c r="L904" s="31"/>
      <c r="M904" s="31"/>
    </row>
    <row r="905" spans="2:16">
      <c r="C905" s="10">
        <v>4</v>
      </c>
      <c r="E905" s="76"/>
      <c r="F905" s="31"/>
      <c r="G905" s="31"/>
      <c r="H905" s="31"/>
      <c r="I905" s="31"/>
      <c r="J905" s="84"/>
      <c r="K905" s="169"/>
      <c r="L905" s="305"/>
      <c r="M905" s="305"/>
      <c r="N905" s="306"/>
      <c r="O905" s="306"/>
      <c r="P905" s="306"/>
    </row>
    <row r="906" spans="2:16" s="27" customFormat="1">
      <c r="B906" s="10"/>
      <c r="C906" s="10">
        <v>5</v>
      </c>
      <c r="D906" s="635"/>
      <c r="E906" s="636"/>
      <c r="F906" s="31"/>
      <c r="G906" s="31"/>
      <c r="H906" s="31"/>
      <c r="I906" s="31"/>
      <c r="J906" s="84"/>
      <c r="K906" s="754"/>
      <c r="L906" s="31"/>
      <c r="M906" s="31"/>
    </row>
    <row r="907" spans="2:16" s="27" customFormat="1">
      <c r="B907" s="10"/>
      <c r="C907" s="10">
        <v>6</v>
      </c>
      <c r="D907" s="44"/>
      <c r="E907" s="636"/>
      <c r="F907" s="31"/>
      <c r="G907" s="31"/>
      <c r="H907" s="31"/>
      <c r="I907" s="31"/>
      <c r="J907" s="84"/>
      <c r="K907" s="754"/>
      <c r="L907" s="31"/>
      <c r="M907" s="31"/>
    </row>
    <row r="908" spans="2:16" s="27" customFormat="1">
      <c r="B908" s="10"/>
      <c r="C908" s="10">
        <v>7</v>
      </c>
      <c r="D908" s="44"/>
      <c r="E908" s="636"/>
      <c r="F908" s="31"/>
      <c r="G908" s="31"/>
      <c r="H908" s="31"/>
      <c r="I908" s="31"/>
      <c r="J908" s="84"/>
      <c r="K908" s="755"/>
      <c r="L908" s="31"/>
      <c r="M908" s="31"/>
    </row>
    <row r="909" spans="2:16" s="27" customFormat="1">
      <c r="B909" s="10"/>
      <c r="C909" s="10">
        <v>8</v>
      </c>
      <c r="D909" s="44"/>
      <c r="E909" s="636"/>
      <c r="F909" s="31"/>
      <c r="G909" s="31"/>
      <c r="H909" s="31"/>
      <c r="I909" s="31"/>
      <c r="J909" s="84"/>
      <c r="K909" s="754"/>
      <c r="L909" s="31"/>
      <c r="M909" s="31"/>
    </row>
    <row r="910" spans="2:16" s="27" customFormat="1">
      <c r="B910" s="10"/>
      <c r="C910" s="10">
        <v>9</v>
      </c>
      <c r="D910" s="635"/>
      <c r="E910" s="636"/>
      <c r="F910" s="31"/>
      <c r="G910" s="31"/>
      <c r="H910" s="31"/>
      <c r="I910" s="31"/>
      <c r="J910" s="84"/>
      <c r="K910" s="754"/>
      <c r="L910" s="31"/>
      <c r="M910" s="31"/>
    </row>
    <row r="911" spans="2:16" s="27" customFormat="1">
      <c r="B911" s="10"/>
      <c r="C911" s="10">
        <v>10</v>
      </c>
      <c r="D911" s="44"/>
      <c r="E911" s="636"/>
      <c r="F911" s="31"/>
      <c r="G911" s="31"/>
      <c r="H911" s="31"/>
      <c r="I911" s="31"/>
      <c r="J911" s="84"/>
      <c r="K911" s="754"/>
      <c r="L911" s="31"/>
      <c r="M911" s="31"/>
    </row>
    <row r="912" spans="2:16" s="27" customFormat="1">
      <c r="B912" s="10"/>
      <c r="C912" s="10">
        <v>11</v>
      </c>
      <c r="D912" s="44"/>
      <c r="E912" s="636"/>
      <c r="F912" s="31"/>
      <c r="G912" s="31"/>
      <c r="H912" s="31"/>
      <c r="I912" s="31"/>
      <c r="J912" s="84"/>
      <c r="K912" s="755"/>
      <c r="L912" s="31"/>
      <c r="M912" s="31"/>
    </row>
    <row r="913" spans="2:16" s="27" customFormat="1">
      <c r="B913" s="10"/>
      <c r="C913" s="10">
        <v>12</v>
      </c>
      <c r="D913" s="635"/>
      <c r="E913" s="636"/>
      <c r="F913" s="31"/>
      <c r="G913" s="31"/>
      <c r="H913" s="31"/>
      <c r="I913" s="31"/>
      <c r="J913" s="84"/>
      <c r="K913" s="754"/>
      <c r="L913" s="31"/>
      <c r="M913" s="31"/>
    </row>
    <row r="914" spans="2:16" s="27" customFormat="1">
      <c r="B914" s="10"/>
      <c r="C914" s="10">
        <v>13</v>
      </c>
      <c r="D914" s="635"/>
      <c r="E914" s="636"/>
      <c r="F914" s="31"/>
      <c r="G914" s="31"/>
      <c r="H914" s="31"/>
      <c r="I914" s="31"/>
      <c r="J914" s="84"/>
      <c r="K914" s="754"/>
      <c r="L914" s="31"/>
      <c r="M914" s="31"/>
    </row>
    <row r="915" spans="2:16" s="27" customFormat="1">
      <c r="B915" s="10"/>
      <c r="C915" s="10">
        <v>14</v>
      </c>
      <c r="D915" s="635"/>
      <c r="E915" s="636"/>
      <c r="F915" s="31"/>
      <c r="G915" s="31"/>
      <c r="H915" s="31"/>
      <c r="I915" s="31"/>
      <c r="J915" s="84"/>
      <c r="K915" s="592"/>
      <c r="L915" s="31"/>
      <c r="M915" s="31"/>
    </row>
    <row r="916" spans="2:16" s="27" customFormat="1">
      <c r="B916" s="10"/>
      <c r="C916" s="10">
        <v>15</v>
      </c>
      <c r="D916" s="635"/>
      <c r="E916" s="636"/>
      <c r="F916" s="31"/>
      <c r="G916" s="31"/>
      <c r="H916" s="31"/>
      <c r="I916" s="31"/>
      <c r="J916" s="84"/>
      <c r="K916" s="755"/>
      <c r="L916" s="31"/>
      <c r="M916" s="31"/>
    </row>
    <row r="917" spans="2:16" s="27" customFormat="1">
      <c r="B917" s="10"/>
      <c r="C917" s="10">
        <v>16</v>
      </c>
      <c r="D917" s="635"/>
      <c r="E917" s="636"/>
      <c r="F917" s="31"/>
      <c r="G917" s="31"/>
      <c r="H917" s="31"/>
      <c r="I917" s="31"/>
      <c r="J917" s="84"/>
      <c r="K917" s="754"/>
      <c r="L917" s="31"/>
      <c r="M917" s="31"/>
    </row>
    <row r="918" spans="2:16" s="27" customFormat="1">
      <c r="B918" s="10"/>
      <c r="C918" s="10">
        <v>17</v>
      </c>
      <c r="D918" s="635"/>
      <c r="E918" s="636"/>
      <c r="F918" s="31"/>
      <c r="G918" s="31"/>
      <c r="H918" s="31"/>
      <c r="I918" s="31"/>
      <c r="J918" s="84"/>
      <c r="K918" s="592"/>
      <c r="L918" s="31"/>
      <c r="M918" s="31"/>
    </row>
    <row r="919" spans="2:16" s="27" customFormat="1">
      <c r="B919" s="10"/>
      <c r="C919" s="10">
        <v>18</v>
      </c>
      <c r="D919" s="635"/>
      <c r="E919" s="636"/>
      <c r="F919" s="31"/>
      <c r="G919" s="31"/>
      <c r="H919" s="31"/>
      <c r="I919" s="31"/>
      <c r="J919" s="594"/>
      <c r="K919" s="592"/>
      <c r="L919" s="31"/>
      <c r="M919" s="31"/>
    </row>
    <row r="920" spans="2:16" s="27" customFormat="1">
      <c r="B920" s="28">
        <v>50</v>
      </c>
      <c r="C920" s="10">
        <v>1</v>
      </c>
      <c r="D920" s="55"/>
      <c r="E920" s="44"/>
      <c r="F920" s="31"/>
      <c r="G920" s="31"/>
      <c r="H920" s="31"/>
      <c r="I920" s="31"/>
      <c r="J920" s="84"/>
      <c r="K920" s="588"/>
      <c r="L920" s="31"/>
      <c r="M920" s="31"/>
    </row>
    <row r="921" spans="2:16" s="27" customFormat="1">
      <c r="B921" s="10"/>
      <c r="C921" s="10">
        <v>2</v>
      </c>
      <c r="D921" s="596"/>
      <c r="E921" s="10"/>
      <c r="F921" s="305"/>
      <c r="G921" s="305"/>
      <c r="H921" s="305"/>
      <c r="I921" s="305"/>
      <c r="J921" s="76"/>
      <c r="K921" s="588"/>
      <c r="L921" s="31"/>
      <c r="M921" s="31"/>
    </row>
    <row r="922" spans="2:16" s="27" customFormat="1">
      <c r="B922" s="10"/>
      <c r="C922" s="10">
        <v>3</v>
      </c>
      <c r="D922" s="596"/>
      <c r="E922" s="588"/>
      <c r="F922" s="31"/>
      <c r="G922" s="31"/>
      <c r="H922" s="31"/>
      <c r="I922" s="31"/>
      <c r="J922" s="76"/>
      <c r="K922" s="588"/>
      <c r="L922" s="31"/>
      <c r="M922" s="31"/>
    </row>
    <row r="923" spans="2:16">
      <c r="C923" s="10">
        <v>4</v>
      </c>
      <c r="E923" s="76"/>
      <c r="F923" s="31"/>
      <c r="G923" s="31"/>
      <c r="H923" s="31"/>
      <c r="I923" s="31"/>
      <c r="J923" s="84"/>
      <c r="K923" s="169"/>
      <c r="L923" s="305"/>
      <c r="M923" s="305"/>
      <c r="N923" s="306"/>
      <c r="O923" s="306"/>
      <c r="P923" s="306"/>
    </row>
    <row r="924" spans="2:16" s="27" customFormat="1">
      <c r="B924" s="10"/>
      <c r="C924" s="10">
        <v>5</v>
      </c>
      <c r="D924" s="635"/>
      <c r="E924" s="636"/>
      <c r="F924" s="31"/>
      <c r="G924" s="31"/>
      <c r="H924" s="31"/>
      <c r="I924" s="31"/>
      <c r="J924" s="84"/>
      <c r="K924" s="754"/>
      <c r="L924" s="31"/>
      <c r="M924" s="31"/>
    </row>
    <row r="925" spans="2:16" s="27" customFormat="1">
      <c r="B925" s="10"/>
      <c r="C925" s="10">
        <v>6</v>
      </c>
      <c r="D925" s="44"/>
      <c r="E925" s="636"/>
      <c r="F925" s="31"/>
      <c r="G925" s="31"/>
      <c r="H925" s="31"/>
      <c r="I925" s="31"/>
      <c r="J925" s="84"/>
      <c r="K925" s="754"/>
      <c r="L925" s="31"/>
      <c r="M925" s="31"/>
    </row>
    <row r="926" spans="2:16" s="27" customFormat="1">
      <c r="B926" s="10"/>
      <c r="C926" s="10">
        <v>7</v>
      </c>
      <c r="D926" s="44"/>
      <c r="E926" s="636"/>
      <c r="F926" s="31"/>
      <c r="G926" s="31"/>
      <c r="H926" s="31"/>
      <c r="I926" s="31"/>
      <c r="J926" s="84"/>
      <c r="K926" s="755"/>
      <c r="L926" s="31"/>
      <c r="M926" s="31"/>
    </row>
    <row r="927" spans="2:16" s="27" customFormat="1">
      <c r="B927" s="10"/>
      <c r="C927" s="10">
        <v>8</v>
      </c>
      <c r="D927" s="44"/>
      <c r="E927" s="636"/>
      <c r="F927" s="31"/>
      <c r="G927" s="31"/>
      <c r="H927" s="31"/>
      <c r="I927" s="31"/>
      <c r="J927" s="84"/>
      <c r="K927" s="754"/>
      <c r="L927" s="31"/>
      <c r="M927" s="31"/>
    </row>
    <row r="928" spans="2:16" s="27" customFormat="1">
      <c r="B928" s="10"/>
      <c r="C928" s="10">
        <v>9</v>
      </c>
      <c r="D928" s="635"/>
      <c r="E928" s="636"/>
      <c r="F928" s="31"/>
      <c r="G928" s="31"/>
      <c r="H928" s="31"/>
      <c r="I928" s="31"/>
      <c r="J928" s="84"/>
      <c r="K928" s="754"/>
      <c r="L928" s="31"/>
      <c r="M928" s="31"/>
    </row>
    <row r="929" spans="2:16" s="27" customFormat="1">
      <c r="B929" s="10"/>
      <c r="C929" s="10">
        <v>10</v>
      </c>
      <c r="D929" s="44"/>
      <c r="E929" s="636"/>
      <c r="F929" s="31"/>
      <c r="G929" s="31"/>
      <c r="H929" s="31"/>
      <c r="I929" s="31"/>
      <c r="J929" s="84"/>
      <c r="K929" s="754"/>
      <c r="L929" s="31"/>
      <c r="M929" s="31"/>
    </row>
    <row r="930" spans="2:16" s="27" customFormat="1">
      <c r="B930" s="10"/>
      <c r="C930" s="10">
        <v>11</v>
      </c>
      <c r="D930" s="44"/>
      <c r="E930" s="636"/>
      <c r="F930" s="31"/>
      <c r="G930" s="31"/>
      <c r="H930" s="31"/>
      <c r="I930" s="31"/>
      <c r="J930" s="84"/>
      <c r="K930" s="755"/>
      <c r="L930" s="31"/>
      <c r="M930" s="31"/>
    </row>
    <row r="931" spans="2:16" s="27" customFormat="1">
      <c r="B931" s="10"/>
      <c r="C931" s="10">
        <v>12</v>
      </c>
      <c r="D931" s="635"/>
      <c r="E931" s="636"/>
      <c r="F931" s="31"/>
      <c r="G931" s="31"/>
      <c r="H931" s="31"/>
      <c r="I931" s="31"/>
      <c r="J931" s="84"/>
      <c r="K931" s="754"/>
      <c r="L931" s="31"/>
      <c r="M931" s="31"/>
    </row>
    <row r="932" spans="2:16" s="27" customFormat="1">
      <c r="B932" s="10"/>
      <c r="C932" s="10">
        <v>13</v>
      </c>
      <c r="D932" s="635"/>
      <c r="E932" s="636"/>
      <c r="F932" s="31"/>
      <c r="G932" s="31"/>
      <c r="H932" s="31"/>
      <c r="I932" s="31"/>
      <c r="J932" s="84"/>
      <c r="K932" s="754"/>
      <c r="L932" s="31"/>
      <c r="M932" s="31"/>
    </row>
    <row r="933" spans="2:16" s="27" customFormat="1">
      <c r="B933" s="10"/>
      <c r="C933" s="10">
        <v>14</v>
      </c>
      <c r="D933" s="635"/>
      <c r="E933" s="636"/>
      <c r="F933" s="31"/>
      <c r="G933" s="31"/>
      <c r="H933" s="31"/>
      <c r="I933" s="31"/>
      <c r="J933" s="84"/>
      <c r="K933" s="592"/>
      <c r="L933" s="31"/>
      <c r="M933" s="31"/>
    </row>
    <row r="934" spans="2:16" s="27" customFormat="1">
      <c r="B934" s="10"/>
      <c r="C934" s="10">
        <v>15</v>
      </c>
      <c r="D934" s="635"/>
      <c r="E934" s="636"/>
      <c r="F934" s="31"/>
      <c r="G934" s="31"/>
      <c r="H934" s="31"/>
      <c r="I934" s="31"/>
      <c r="J934" s="84"/>
      <c r="K934" s="755"/>
      <c r="L934" s="31"/>
      <c r="M934" s="31"/>
    </row>
    <row r="935" spans="2:16" s="27" customFormat="1">
      <c r="B935" s="10"/>
      <c r="C935" s="10">
        <v>16</v>
      </c>
      <c r="D935" s="635"/>
      <c r="E935" s="636"/>
      <c r="F935" s="31"/>
      <c r="G935" s="31"/>
      <c r="H935" s="31"/>
      <c r="I935" s="31"/>
      <c r="J935" s="84"/>
      <c r="K935" s="754"/>
      <c r="L935" s="31"/>
      <c r="M935" s="31"/>
    </row>
    <row r="936" spans="2:16" s="27" customFormat="1">
      <c r="B936" s="10"/>
      <c r="C936" s="10">
        <v>17</v>
      </c>
      <c r="D936" s="635"/>
      <c r="E936" s="636"/>
      <c r="F936" s="31"/>
      <c r="G936" s="31"/>
      <c r="H936" s="31"/>
      <c r="I936" s="31"/>
      <c r="J936" s="84"/>
      <c r="K936" s="592"/>
      <c r="L936" s="31"/>
      <c r="M936" s="31"/>
    </row>
    <row r="937" spans="2:16" s="27" customFormat="1">
      <c r="B937" s="10"/>
      <c r="C937" s="10">
        <v>18</v>
      </c>
      <c r="D937" s="635"/>
      <c r="E937" s="636"/>
      <c r="F937" s="31"/>
      <c r="G937" s="31"/>
      <c r="H937" s="31"/>
      <c r="I937" s="31"/>
      <c r="J937" s="594"/>
      <c r="K937" s="592"/>
      <c r="L937" s="31"/>
      <c r="M937" s="31"/>
    </row>
    <row r="938" spans="2:16" s="27" customFormat="1">
      <c r="B938" s="28">
        <v>51</v>
      </c>
      <c r="C938" s="10">
        <v>1</v>
      </c>
      <c r="D938" s="55"/>
      <c r="E938" s="44"/>
      <c r="F938" s="31"/>
      <c r="G938" s="31"/>
      <c r="H938" s="31"/>
      <c r="I938" s="31"/>
      <c r="J938" s="84"/>
      <c r="K938" s="588"/>
      <c r="L938" s="31"/>
      <c r="M938" s="31"/>
    </row>
    <row r="939" spans="2:16" s="27" customFormat="1">
      <c r="B939" s="10"/>
      <c r="C939" s="10">
        <v>2</v>
      </c>
      <c r="D939" s="596"/>
      <c r="E939" s="10"/>
      <c r="F939" s="305"/>
      <c r="G939" s="305"/>
      <c r="H939" s="305"/>
      <c r="I939" s="305"/>
      <c r="J939" s="76"/>
      <c r="K939" s="588"/>
      <c r="L939" s="31"/>
      <c r="M939" s="31"/>
    </row>
    <row r="940" spans="2:16" s="27" customFormat="1">
      <c r="B940" s="28"/>
      <c r="C940" s="10">
        <v>3</v>
      </c>
      <c r="D940" s="596"/>
      <c r="E940" s="588"/>
      <c r="F940" s="31"/>
      <c r="G940" s="31"/>
      <c r="H940" s="31"/>
      <c r="I940" s="31"/>
      <c r="J940" s="76"/>
      <c r="K940" s="588"/>
      <c r="L940" s="31"/>
      <c r="M940" s="31"/>
    </row>
    <row r="941" spans="2:16">
      <c r="B941" s="28"/>
      <c r="C941" s="10">
        <v>4</v>
      </c>
      <c r="E941" s="76"/>
      <c r="F941" s="31"/>
      <c r="G941" s="31"/>
      <c r="H941" s="31"/>
      <c r="I941" s="31"/>
      <c r="J941" s="84"/>
      <c r="K941" s="169"/>
      <c r="L941" s="305"/>
      <c r="M941" s="305"/>
      <c r="N941" s="306"/>
      <c r="O941" s="306"/>
      <c r="P941" s="306"/>
    </row>
    <row r="942" spans="2:16" s="27" customFormat="1">
      <c r="B942" s="28"/>
      <c r="C942" s="10">
        <v>5</v>
      </c>
      <c r="D942" s="635"/>
      <c r="E942" s="636"/>
      <c r="F942" s="31"/>
      <c r="G942" s="31"/>
      <c r="H942" s="31"/>
      <c r="I942" s="31"/>
      <c r="J942" s="84"/>
      <c r="K942" s="754"/>
      <c r="L942" s="31"/>
      <c r="M942" s="31"/>
    </row>
    <row r="943" spans="2:16" s="27" customFormat="1">
      <c r="B943" s="28"/>
      <c r="C943" s="10">
        <v>6</v>
      </c>
      <c r="D943" s="44"/>
      <c r="E943" s="636"/>
      <c r="F943" s="31"/>
      <c r="G943" s="31"/>
      <c r="H943" s="31"/>
      <c r="I943" s="31"/>
      <c r="J943" s="84"/>
      <c r="K943" s="754"/>
      <c r="L943" s="31"/>
      <c r="M943" s="31"/>
    </row>
    <row r="944" spans="2:16" s="27" customFormat="1">
      <c r="B944" s="28"/>
      <c r="C944" s="10">
        <v>7</v>
      </c>
      <c r="D944" s="44"/>
      <c r="E944" s="636"/>
      <c r="F944" s="31"/>
      <c r="G944" s="31"/>
      <c r="H944" s="31"/>
      <c r="I944" s="31"/>
      <c r="J944" s="84"/>
      <c r="K944" s="755"/>
      <c r="L944" s="31"/>
      <c r="M944" s="31"/>
    </row>
    <row r="945" spans="2:16" s="27" customFormat="1">
      <c r="B945" s="28"/>
      <c r="C945" s="10">
        <v>8</v>
      </c>
      <c r="D945" s="44"/>
      <c r="E945" s="636"/>
      <c r="F945" s="31"/>
      <c r="G945" s="31"/>
      <c r="H945" s="31"/>
      <c r="I945" s="31"/>
      <c r="J945" s="84"/>
      <c r="K945" s="754"/>
      <c r="L945" s="31"/>
      <c r="M945" s="31"/>
    </row>
    <row r="946" spans="2:16" s="27" customFormat="1">
      <c r="B946" s="28"/>
      <c r="C946" s="10">
        <v>9</v>
      </c>
      <c r="D946" s="635"/>
      <c r="E946" s="636"/>
      <c r="F946" s="31"/>
      <c r="G946" s="31"/>
      <c r="H946" s="31"/>
      <c r="I946" s="31"/>
      <c r="J946" s="84"/>
      <c r="K946" s="754"/>
      <c r="L946" s="31"/>
      <c r="M946" s="31"/>
    </row>
    <row r="947" spans="2:16" s="27" customFormat="1">
      <c r="B947" s="28"/>
      <c r="C947" s="10">
        <v>10</v>
      </c>
      <c r="D947" s="44"/>
      <c r="E947" s="636"/>
      <c r="F947" s="31"/>
      <c r="G947" s="31"/>
      <c r="H947" s="31"/>
      <c r="I947" s="31"/>
      <c r="J947" s="84"/>
      <c r="K947" s="754"/>
      <c r="L947" s="31"/>
      <c r="M947" s="31"/>
    </row>
    <row r="948" spans="2:16" s="27" customFormat="1">
      <c r="B948" s="10"/>
      <c r="C948" s="10">
        <v>11</v>
      </c>
      <c r="D948" s="44"/>
      <c r="E948" s="636"/>
      <c r="F948" s="31"/>
      <c r="G948" s="31"/>
      <c r="H948" s="31"/>
      <c r="I948" s="31"/>
      <c r="J948" s="84"/>
      <c r="K948" s="755"/>
      <c r="L948" s="31"/>
      <c r="M948" s="31"/>
    </row>
    <row r="949" spans="2:16" s="27" customFormat="1">
      <c r="B949" s="10"/>
      <c r="C949" s="10">
        <v>12</v>
      </c>
      <c r="D949" s="635"/>
      <c r="E949" s="636"/>
      <c r="F949" s="31"/>
      <c r="G949" s="31"/>
      <c r="H949" s="31"/>
      <c r="I949" s="31"/>
      <c r="J949" s="84"/>
      <c r="K949" s="754"/>
      <c r="L949" s="31"/>
      <c r="M949" s="31"/>
    </row>
    <row r="950" spans="2:16" s="27" customFormat="1">
      <c r="B950" s="10"/>
      <c r="C950" s="10">
        <v>13</v>
      </c>
      <c r="D950" s="635"/>
      <c r="E950" s="636"/>
      <c r="F950" s="31"/>
      <c r="G950" s="31"/>
      <c r="H950" s="31"/>
      <c r="I950" s="31"/>
      <c r="J950" s="84"/>
      <c r="K950" s="754"/>
      <c r="L950" s="31"/>
      <c r="M950" s="31"/>
    </row>
    <row r="951" spans="2:16" s="27" customFormat="1">
      <c r="B951" s="10"/>
      <c r="C951" s="10">
        <v>14</v>
      </c>
      <c r="D951" s="635"/>
      <c r="E951" s="636"/>
      <c r="F951" s="31"/>
      <c r="G951" s="31"/>
      <c r="H951" s="31"/>
      <c r="I951" s="31"/>
      <c r="J951" s="84"/>
      <c r="K951" s="592"/>
      <c r="L951" s="31"/>
      <c r="M951" s="31"/>
    </row>
    <row r="952" spans="2:16" s="27" customFormat="1">
      <c r="B952" s="10"/>
      <c r="C952" s="10">
        <v>15</v>
      </c>
      <c r="D952" s="635"/>
      <c r="E952" s="636"/>
      <c r="F952" s="31"/>
      <c r="G952" s="31"/>
      <c r="H952" s="31"/>
      <c r="I952" s="31"/>
      <c r="J952" s="84"/>
      <c r="K952" s="755"/>
      <c r="L952" s="31"/>
      <c r="M952" s="31"/>
    </row>
    <row r="953" spans="2:16" s="27" customFormat="1">
      <c r="B953" s="10"/>
      <c r="C953" s="10">
        <v>16</v>
      </c>
      <c r="D953" s="635"/>
      <c r="E953" s="636"/>
      <c r="F953" s="31"/>
      <c r="G953" s="31"/>
      <c r="H953" s="31"/>
      <c r="I953" s="31"/>
      <c r="J953" s="84"/>
      <c r="K953" s="754"/>
      <c r="L953" s="31"/>
      <c r="M953" s="31"/>
    </row>
    <row r="954" spans="2:16" s="27" customFormat="1">
      <c r="B954" s="10"/>
      <c r="C954" s="10">
        <v>17</v>
      </c>
      <c r="D954" s="635"/>
      <c r="E954" s="636"/>
      <c r="F954" s="31"/>
      <c r="G954" s="31"/>
      <c r="H954" s="31"/>
      <c r="I954" s="31"/>
      <c r="J954" s="84"/>
      <c r="K954" s="592"/>
      <c r="L954" s="31"/>
      <c r="M954" s="31"/>
    </row>
    <row r="955" spans="2:16" s="27" customFormat="1">
      <c r="B955" s="10"/>
      <c r="C955" s="10">
        <v>18</v>
      </c>
      <c r="D955" s="635"/>
      <c r="E955" s="636"/>
      <c r="F955" s="31"/>
      <c r="G955" s="31"/>
      <c r="H955" s="31"/>
      <c r="I955" s="31"/>
      <c r="J955" s="594"/>
      <c r="K955" s="592"/>
      <c r="L955" s="31"/>
      <c r="M955" s="31"/>
    </row>
    <row r="956" spans="2:16" s="27" customFormat="1">
      <c r="B956" s="28">
        <v>52</v>
      </c>
      <c r="C956" s="10">
        <v>1</v>
      </c>
      <c r="D956" s="55"/>
      <c r="E956" s="44"/>
      <c r="F956" s="31"/>
      <c r="G956" s="31"/>
      <c r="H956" s="31"/>
      <c r="I956" s="31"/>
      <c r="J956" s="84"/>
      <c r="K956" s="588"/>
      <c r="L956" s="31"/>
      <c r="M956" s="31"/>
    </row>
    <row r="957" spans="2:16" s="27" customFormat="1">
      <c r="C957" s="10">
        <v>2</v>
      </c>
      <c r="D957" s="596"/>
      <c r="E957" s="10"/>
      <c r="F957" s="305"/>
      <c r="G957" s="305"/>
      <c r="H957" s="305"/>
      <c r="I957" s="305"/>
      <c r="J957" s="76"/>
      <c r="K957" s="588"/>
      <c r="L957" s="31"/>
      <c r="M957" s="31"/>
    </row>
    <row r="958" spans="2:16" s="27" customFormat="1">
      <c r="C958" s="10">
        <v>3</v>
      </c>
      <c r="D958" s="596"/>
      <c r="E958" s="588"/>
      <c r="F958" s="31"/>
      <c r="G958" s="31"/>
      <c r="H958" s="31"/>
      <c r="I958" s="31"/>
      <c r="J958" s="76"/>
      <c r="K958" s="588"/>
      <c r="L958" s="31"/>
      <c r="M958" s="31"/>
    </row>
    <row r="959" spans="2:16">
      <c r="B959" s="27"/>
      <c r="C959" s="10">
        <v>4</v>
      </c>
      <c r="E959" s="76"/>
      <c r="F959" s="31"/>
      <c r="G959" s="31"/>
      <c r="H959" s="31"/>
      <c r="I959" s="31"/>
      <c r="J959" s="84"/>
      <c r="K959" s="169"/>
      <c r="L959" s="305"/>
      <c r="M959" s="305"/>
      <c r="N959" s="306"/>
      <c r="O959" s="306"/>
      <c r="P959" s="306"/>
    </row>
    <row r="960" spans="2:16" s="27" customFormat="1">
      <c r="B960" s="306"/>
      <c r="C960" s="10">
        <v>5</v>
      </c>
      <c r="D960" s="635"/>
      <c r="E960" s="636"/>
      <c r="F960" s="31"/>
      <c r="G960" s="31"/>
      <c r="H960" s="31"/>
      <c r="I960" s="31"/>
      <c r="J960" s="84"/>
      <c r="K960" s="754"/>
      <c r="L960" s="31"/>
      <c r="M960" s="31"/>
    </row>
    <row r="961" spans="2:13" s="27" customFormat="1">
      <c r="C961" s="10">
        <v>6</v>
      </c>
      <c r="D961" s="44"/>
      <c r="E961" s="636"/>
      <c r="F961" s="31"/>
      <c r="G961" s="31"/>
      <c r="H961" s="31"/>
      <c r="I961" s="31"/>
      <c r="J961" s="84"/>
      <c r="K961" s="754"/>
      <c r="L961" s="31"/>
      <c r="M961" s="31"/>
    </row>
    <row r="962" spans="2:13" s="27" customFormat="1">
      <c r="C962" s="10">
        <v>7</v>
      </c>
      <c r="D962" s="44"/>
      <c r="E962" s="636"/>
      <c r="F962" s="31"/>
      <c r="G962" s="31"/>
      <c r="H962" s="31"/>
      <c r="I962" s="31"/>
      <c r="J962" s="84"/>
      <c r="K962" s="755"/>
      <c r="L962" s="31"/>
      <c r="M962" s="31"/>
    </row>
    <row r="963" spans="2:13" s="27" customFormat="1">
      <c r="C963" s="10">
        <v>8</v>
      </c>
      <c r="D963" s="44"/>
      <c r="E963" s="636"/>
      <c r="F963" s="31"/>
      <c r="G963" s="31"/>
      <c r="H963" s="31"/>
      <c r="I963" s="31"/>
      <c r="J963" s="84"/>
      <c r="K963" s="754"/>
      <c r="L963" s="31"/>
      <c r="M963" s="31"/>
    </row>
    <row r="964" spans="2:13" s="27" customFormat="1">
      <c r="C964" s="10">
        <v>9</v>
      </c>
      <c r="D964" s="635"/>
      <c r="E964" s="636"/>
      <c r="F964" s="31"/>
      <c r="G964" s="31"/>
      <c r="H964" s="31"/>
      <c r="I964" s="31"/>
      <c r="J964" s="84"/>
      <c r="K964" s="754"/>
      <c r="L964" s="31"/>
      <c r="M964" s="31"/>
    </row>
    <row r="965" spans="2:13" s="27" customFormat="1">
      <c r="C965" s="10">
        <v>10</v>
      </c>
      <c r="D965" s="44"/>
      <c r="E965" s="636"/>
      <c r="F965" s="31"/>
      <c r="G965" s="31"/>
      <c r="H965" s="31"/>
      <c r="I965" s="31"/>
      <c r="J965" s="84"/>
      <c r="K965" s="754"/>
      <c r="L965" s="31"/>
      <c r="M965" s="31"/>
    </row>
    <row r="966" spans="2:13" s="27" customFormat="1">
      <c r="C966" s="10">
        <v>11</v>
      </c>
      <c r="D966" s="44"/>
      <c r="E966" s="636"/>
      <c r="F966" s="31"/>
      <c r="G966" s="31"/>
      <c r="H966" s="31"/>
      <c r="I966" s="31"/>
      <c r="J966" s="84"/>
      <c r="K966" s="755"/>
      <c r="L966" s="31"/>
      <c r="M966" s="31"/>
    </row>
    <row r="967" spans="2:13" s="27" customFormat="1">
      <c r="C967" s="10">
        <v>12</v>
      </c>
      <c r="D967" s="635"/>
      <c r="E967" s="636"/>
      <c r="F967" s="31"/>
      <c r="G967" s="31"/>
      <c r="H967" s="31"/>
      <c r="I967" s="31"/>
      <c r="J967" s="84"/>
      <c r="K967" s="754"/>
      <c r="L967" s="31"/>
      <c r="M967" s="31"/>
    </row>
    <row r="968" spans="2:13" s="27" customFormat="1">
      <c r="C968" s="10">
        <v>13</v>
      </c>
      <c r="D968" s="635"/>
      <c r="E968" s="636"/>
      <c r="F968" s="31"/>
      <c r="G968" s="31"/>
      <c r="H968" s="31"/>
      <c r="I968" s="31"/>
      <c r="J968" s="84"/>
      <c r="K968" s="754"/>
      <c r="L968" s="31"/>
      <c r="M968" s="31"/>
    </row>
    <row r="969" spans="2:13" s="27" customFormat="1">
      <c r="C969" s="10">
        <v>14</v>
      </c>
      <c r="D969" s="635"/>
      <c r="E969" s="636"/>
      <c r="F969" s="31"/>
      <c r="G969" s="31"/>
      <c r="H969" s="31"/>
      <c r="I969" s="31"/>
      <c r="J969" s="84"/>
      <c r="K969" s="592"/>
      <c r="L969" s="31"/>
      <c r="M969" s="31"/>
    </row>
    <row r="970" spans="2:13" s="27" customFormat="1">
      <c r="C970" s="10">
        <v>15</v>
      </c>
      <c r="D970" s="635"/>
      <c r="E970" s="636"/>
      <c r="F970" s="31"/>
      <c r="G970" s="31"/>
      <c r="H970" s="31"/>
      <c r="I970" s="31"/>
      <c r="J970" s="84"/>
      <c r="K970" s="755"/>
      <c r="L970" s="31"/>
      <c r="M970" s="31"/>
    </row>
    <row r="971" spans="2:13" s="27" customFormat="1">
      <c r="C971" s="10">
        <v>16</v>
      </c>
      <c r="D971" s="635"/>
      <c r="E971" s="636"/>
      <c r="F971" s="31"/>
      <c r="G971" s="31"/>
      <c r="H971" s="31"/>
      <c r="I971" s="31"/>
      <c r="J971" s="84"/>
      <c r="K971" s="754"/>
      <c r="L971" s="31"/>
      <c r="M971" s="31"/>
    </row>
    <row r="972" spans="2:13" s="27" customFormat="1">
      <c r="C972" s="10">
        <v>17</v>
      </c>
      <c r="D972" s="635"/>
      <c r="E972" s="636"/>
      <c r="F972" s="31"/>
      <c r="G972" s="31"/>
      <c r="H972" s="31"/>
      <c r="I972" s="31"/>
      <c r="J972" s="84"/>
      <c r="K972" s="592"/>
      <c r="L972" s="31"/>
      <c r="M972" s="31"/>
    </row>
    <row r="973" spans="2:13" s="27" customFormat="1">
      <c r="B973" s="10"/>
      <c r="C973" s="10">
        <v>18</v>
      </c>
      <c r="D973" s="635"/>
      <c r="E973" s="636"/>
      <c r="F973" s="31"/>
      <c r="G973" s="31"/>
      <c r="H973" s="31"/>
      <c r="I973" s="31"/>
      <c r="J973" s="594"/>
      <c r="K973" s="592"/>
      <c r="L973" s="31"/>
      <c r="M973" s="31"/>
    </row>
    <row r="974" spans="2:13" s="27" customFormat="1">
      <c r="B974" s="28">
        <v>53</v>
      </c>
      <c r="C974" s="10">
        <v>1</v>
      </c>
      <c r="D974" s="55"/>
      <c r="E974" s="44"/>
      <c r="F974" s="31"/>
      <c r="G974" s="31"/>
      <c r="H974" s="31"/>
      <c r="I974" s="31"/>
      <c r="J974" s="84"/>
      <c r="K974" s="588"/>
      <c r="L974" s="31"/>
      <c r="M974" s="31"/>
    </row>
    <row r="975" spans="2:13" s="27" customFormat="1">
      <c r="B975" s="10"/>
      <c r="C975" s="10">
        <v>2</v>
      </c>
      <c r="D975" s="596"/>
      <c r="E975" s="10"/>
      <c r="F975" s="305"/>
      <c r="G975" s="305"/>
      <c r="H975" s="305"/>
      <c r="I975" s="305"/>
      <c r="J975" s="76"/>
      <c r="K975" s="588"/>
      <c r="L975" s="31"/>
      <c r="M975" s="31"/>
    </row>
    <row r="976" spans="2:13" s="27" customFormat="1">
      <c r="B976" s="10"/>
      <c r="C976" s="10">
        <v>3</v>
      </c>
      <c r="D976" s="596"/>
      <c r="E976" s="588"/>
      <c r="F976" s="31"/>
      <c r="G976" s="31"/>
      <c r="H976" s="31"/>
      <c r="I976" s="31"/>
      <c r="J976" s="76"/>
      <c r="K976" s="588"/>
      <c r="L976" s="31"/>
      <c r="M976" s="31"/>
    </row>
    <row r="977" spans="2:16">
      <c r="C977" s="10">
        <v>4</v>
      </c>
      <c r="E977" s="76"/>
      <c r="F977" s="31"/>
      <c r="G977" s="31"/>
      <c r="H977" s="31"/>
      <c r="I977" s="31"/>
      <c r="J977" s="84"/>
      <c r="K977" s="169"/>
      <c r="L977" s="305"/>
      <c r="M977" s="305"/>
      <c r="N977" s="306"/>
      <c r="O977" s="306"/>
      <c r="P977" s="306"/>
    </row>
    <row r="978" spans="2:16" s="27" customFormat="1">
      <c r="B978" s="10"/>
      <c r="C978" s="10">
        <v>5</v>
      </c>
      <c r="D978" s="635"/>
      <c r="E978" s="636"/>
      <c r="F978" s="31"/>
      <c r="G978" s="31"/>
      <c r="H978" s="31"/>
      <c r="I978" s="31"/>
      <c r="J978" s="84"/>
      <c r="K978" s="754"/>
      <c r="L978" s="31"/>
      <c r="M978" s="31"/>
    </row>
    <row r="979" spans="2:16" s="27" customFormat="1">
      <c r="B979" s="10"/>
      <c r="C979" s="10">
        <v>6</v>
      </c>
      <c r="D979" s="44"/>
      <c r="E979" s="636"/>
      <c r="F979" s="31"/>
      <c r="G979" s="31"/>
      <c r="H979" s="31"/>
      <c r="I979" s="31"/>
      <c r="J979" s="84"/>
      <c r="K979" s="754"/>
      <c r="L979" s="31"/>
      <c r="M979" s="31"/>
    </row>
    <row r="980" spans="2:16" s="27" customFormat="1">
      <c r="B980" s="10"/>
      <c r="C980" s="10">
        <v>7</v>
      </c>
      <c r="D980" s="44"/>
      <c r="E980" s="636"/>
      <c r="F980" s="31"/>
      <c r="G980" s="31"/>
      <c r="H980" s="31"/>
      <c r="I980" s="31"/>
      <c r="J980" s="84"/>
      <c r="K980" s="755"/>
      <c r="L980" s="31"/>
      <c r="M980" s="31"/>
    </row>
    <row r="981" spans="2:16" s="27" customFormat="1">
      <c r="B981" s="10"/>
      <c r="C981" s="10">
        <v>8</v>
      </c>
      <c r="D981" s="44"/>
      <c r="E981" s="636"/>
      <c r="F981" s="31"/>
      <c r="G981" s="31"/>
      <c r="H981" s="31"/>
      <c r="I981" s="31"/>
      <c r="J981" s="84"/>
      <c r="K981" s="754"/>
      <c r="L981" s="31"/>
      <c r="M981" s="31"/>
    </row>
    <row r="982" spans="2:16" s="27" customFormat="1">
      <c r="B982" s="10"/>
      <c r="C982" s="10">
        <v>9</v>
      </c>
      <c r="D982" s="635"/>
      <c r="E982" s="636"/>
      <c r="F982" s="31"/>
      <c r="G982" s="31"/>
      <c r="H982" s="31"/>
      <c r="I982" s="31"/>
      <c r="J982" s="84"/>
      <c r="K982" s="754"/>
      <c r="L982" s="31"/>
      <c r="M982" s="31"/>
    </row>
    <row r="983" spans="2:16" s="27" customFormat="1">
      <c r="B983" s="10"/>
      <c r="C983" s="10">
        <v>10</v>
      </c>
      <c r="D983" s="44"/>
      <c r="E983" s="636"/>
      <c r="F983" s="31"/>
      <c r="G983" s="31"/>
      <c r="H983" s="31"/>
      <c r="I983" s="31"/>
      <c r="J983" s="84"/>
      <c r="K983" s="754"/>
      <c r="L983" s="31"/>
      <c r="M983" s="31"/>
    </row>
    <row r="984" spans="2:16" s="27" customFormat="1">
      <c r="B984" s="10"/>
      <c r="C984" s="10">
        <v>11</v>
      </c>
      <c r="D984" s="44"/>
      <c r="E984" s="636"/>
      <c r="F984" s="31"/>
      <c r="G984" s="31"/>
      <c r="H984" s="31"/>
      <c r="I984" s="31"/>
      <c r="J984" s="84"/>
      <c r="K984" s="755"/>
      <c r="L984" s="31"/>
      <c r="M984" s="31"/>
    </row>
    <row r="985" spans="2:16" s="27" customFormat="1">
      <c r="B985" s="10"/>
      <c r="C985" s="10">
        <v>12</v>
      </c>
      <c r="D985" s="635"/>
      <c r="E985" s="636"/>
      <c r="F985" s="31"/>
      <c r="G985" s="31"/>
      <c r="H985" s="31"/>
      <c r="I985" s="31"/>
      <c r="J985" s="84"/>
      <c r="K985" s="754"/>
      <c r="L985" s="31"/>
      <c r="M985" s="31"/>
    </row>
    <row r="986" spans="2:16" s="27" customFormat="1">
      <c r="B986" s="10"/>
      <c r="C986" s="10">
        <v>13</v>
      </c>
      <c r="D986" s="635"/>
      <c r="E986" s="636"/>
      <c r="F986" s="31"/>
      <c r="G986" s="31"/>
      <c r="H986" s="31"/>
      <c r="I986" s="31"/>
      <c r="J986" s="84"/>
      <c r="K986" s="754"/>
      <c r="L986" s="31"/>
      <c r="M986" s="31"/>
    </row>
    <row r="987" spans="2:16" s="27" customFormat="1">
      <c r="B987" s="10"/>
      <c r="C987" s="10">
        <v>14</v>
      </c>
      <c r="D987" s="635"/>
      <c r="E987" s="636"/>
      <c r="F987" s="31"/>
      <c r="G987" s="31"/>
      <c r="H987" s="31"/>
      <c r="I987" s="31"/>
      <c r="J987" s="84"/>
      <c r="K987" s="592"/>
      <c r="L987" s="31"/>
      <c r="M987" s="31"/>
    </row>
    <row r="988" spans="2:16" s="27" customFormat="1">
      <c r="B988" s="10"/>
      <c r="C988" s="10">
        <v>15</v>
      </c>
      <c r="D988" s="635"/>
      <c r="E988" s="636"/>
      <c r="F988" s="31"/>
      <c r="G988" s="31"/>
      <c r="H988" s="31"/>
      <c r="I988" s="31"/>
      <c r="J988" s="84"/>
      <c r="K988" s="755"/>
      <c r="L988" s="31"/>
      <c r="M988" s="31"/>
    </row>
    <row r="989" spans="2:16" s="27" customFormat="1">
      <c r="B989" s="10"/>
      <c r="C989" s="10">
        <v>16</v>
      </c>
      <c r="D989" s="635"/>
      <c r="E989" s="636"/>
      <c r="F989" s="31"/>
      <c r="G989" s="31"/>
      <c r="H989" s="31"/>
      <c r="I989" s="31"/>
      <c r="J989" s="84"/>
      <c r="K989" s="754"/>
      <c r="L989" s="31"/>
      <c r="M989" s="31"/>
    </row>
    <row r="990" spans="2:16" s="27" customFormat="1">
      <c r="B990" s="10"/>
      <c r="C990" s="10">
        <v>17</v>
      </c>
      <c r="D990" s="635"/>
      <c r="E990" s="636"/>
      <c r="F990" s="31"/>
      <c r="G990" s="31"/>
      <c r="H990" s="31"/>
      <c r="I990" s="31"/>
      <c r="J990" s="84"/>
      <c r="K990" s="592"/>
      <c r="L990" s="31"/>
      <c r="M990" s="31"/>
    </row>
    <row r="991" spans="2:16" s="27" customFormat="1">
      <c r="B991" s="10"/>
      <c r="C991" s="10">
        <v>18</v>
      </c>
      <c r="D991" s="635"/>
      <c r="E991" s="636"/>
      <c r="F991" s="31"/>
      <c r="G991" s="31"/>
      <c r="H991" s="31"/>
      <c r="I991" s="31"/>
      <c r="J991" s="594"/>
      <c r="K991" s="592"/>
      <c r="L991" s="31"/>
      <c r="M991" s="31"/>
    </row>
    <row r="992" spans="2:16" s="27" customFormat="1">
      <c r="B992" s="28">
        <v>54</v>
      </c>
      <c r="C992" s="10">
        <v>1</v>
      </c>
      <c r="D992" s="55"/>
      <c r="E992" s="44"/>
      <c r="F992" s="31"/>
      <c r="G992" s="31"/>
      <c r="H992" s="31"/>
      <c r="I992" s="31"/>
      <c r="J992" s="84"/>
      <c r="K992" s="588"/>
      <c r="L992" s="31"/>
      <c r="M992" s="31"/>
    </row>
    <row r="993" spans="2:16" s="27" customFormat="1">
      <c r="B993" s="10"/>
      <c r="C993" s="10">
        <v>2</v>
      </c>
      <c r="D993" s="596"/>
      <c r="E993" s="10"/>
      <c r="F993" s="305"/>
      <c r="G993" s="305"/>
      <c r="H993" s="305"/>
      <c r="I993" s="305"/>
      <c r="J993" s="76"/>
      <c r="K993" s="588"/>
      <c r="L993" s="31"/>
      <c r="M993" s="31"/>
    </row>
    <row r="994" spans="2:16" s="27" customFormat="1">
      <c r="B994" s="10"/>
      <c r="C994" s="10">
        <v>3</v>
      </c>
      <c r="D994" s="596"/>
      <c r="E994" s="588"/>
      <c r="F994" s="31"/>
      <c r="G994" s="31"/>
      <c r="H994" s="31"/>
      <c r="I994" s="31"/>
      <c r="J994" s="76"/>
      <c r="K994" s="588"/>
      <c r="L994" s="31"/>
      <c r="M994" s="31"/>
    </row>
    <row r="995" spans="2:16">
      <c r="C995" s="10">
        <v>4</v>
      </c>
      <c r="E995" s="76"/>
      <c r="F995" s="31"/>
      <c r="G995" s="31"/>
      <c r="H995" s="31"/>
      <c r="I995" s="31"/>
      <c r="J995" s="84"/>
      <c r="K995" s="169"/>
      <c r="L995" s="305"/>
      <c r="M995" s="305"/>
      <c r="N995" s="306"/>
      <c r="O995" s="306"/>
      <c r="P995" s="306"/>
    </row>
    <row r="996" spans="2:16" s="27" customFormat="1">
      <c r="B996" s="10"/>
      <c r="C996" s="10">
        <v>5</v>
      </c>
      <c r="D996" s="635"/>
      <c r="E996" s="636"/>
      <c r="F996" s="31"/>
      <c r="G996" s="31"/>
      <c r="H996" s="31"/>
      <c r="I996" s="31"/>
      <c r="J996" s="84"/>
      <c r="K996" s="754"/>
      <c r="L996" s="31"/>
      <c r="M996" s="31"/>
    </row>
    <row r="997" spans="2:16" s="27" customFormat="1">
      <c r="B997" s="10"/>
      <c r="C997" s="10">
        <v>6</v>
      </c>
      <c r="D997" s="44"/>
      <c r="E997" s="636"/>
      <c r="F997" s="31"/>
      <c r="G997" s="31"/>
      <c r="H997" s="31"/>
      <c r="I997" s="31"/>
      <c r="J997" s="84"/>
      <c r="K997" s="754"/>
      <c r="L997" s="31"/>
      <c r="M997" s="31"/>
    </row>
    <row r="998" spans="2:16" s="27" customFormat="1">
      <c r="B998" s="10"/>
      <c r="C998" s="10">
        <v>7</v>
      </c>
      <c r="D998" s="44"/>
      <c r="E998" s="636"/>
      <c r="F998" s="31"/>
      <c r="G998" s="31"/>
      <c r="H998" s="31"/>
      <c r="I998" s="31"/>
      <c r="J998" s="84"/>
      <c r="K998" s="755"/>
      <c r="L998" s="31"/>
      <c r="M998" s="31"/>
    </row>
    <row r="999" spans="2:16" s="27" customFormat="1">
      <c r="B999" s="10"/>
      <c r="C999" s="10">
        <v>8</v>
      </c>
      <c r="D999" s="44"/>
      <c r="E999" s="636"/>
      <c r="F999" s="31"/>
      <c r="G999" s="31"/>
      <c r="H999" s="31"/>
      <c r="I999" s="31"/>
      <c r="J999" s="84"/>
      <c r="K999" s="754"/>
      <c r="L999" s="31"/>
      <c r="M999" s="31"/>
    </row>
    <row r="1000" spans="2:16" s="27" customFormat="1">
      <c r="B1000" s="10"/>
      <c r="C1000" s="10">
        <v>9</v>
      </c>
      <c r="D1000" s="635"/>
      <c r="E1000" s="636"/>
      <c r="F1000" s="31"/>
      <c r="G1000" s="31"/>
      <c r="H1000" s="31"/>
      <c r="I1000" s="31"/>
      <c r="J1000" s="84"/>
      <c r="K1000" s="754"/>
      <c r="L1000" s="31"/>
      <c r="M1000" s="31"/>
    </row>
    <row r="1001" spans="2:16" s="27" customFormat="1">
      <c r="B1001" s="10"/>
      <c r="C1001" s="10">
        <v>10</v>
      </c>
      <c r="D1001" s="44"/>
      <c r="E1001" s="636"/>
      <c r="F1001" s="31"/>
      <c r="G1001" s="31"/>
      <c r="H1001" s="31"/>
      <c r="I1001" s="31"/>
      <c r="J1001" s="84"/>
      <c r="K1001" s="754"/>
      <c r="L1001" s="31"/>
      <c r="M1001" s="31"/>
    </row>
    <row r="1002" spans="2:16" s="27" customFormat="1">
      <c r="B1002" s="10"/>
      <c r="C1002" s="10">
        <v>11</v>
      </c>
      <c r="D1002" s="44"/>
      <c r="E1002" s="636"/>
      <c r="F1002" s="31"/>
      <c r="G1002" s="31"/>
      <c r="H1002" s="31"/>
      <c r="I1002" s="31"/>
      <c r="J1002" s="84"/>
      <c r="K1002" s="755"/>
      <c r="L1002" s="31"/>
      <c r="M1002" s="31"/>
    </row>
    <row r="1003" spans="2:16" s="27" customFormat="1">
      <c r="B1003" s="10"/>
      <c r="C1003" s="10">
        <v>12</v>
      </c>
      <c r="D1003" s="635"/>
      <c r="E1003" s="636"/>
      <c r="F1003" s="31"/>
      <c r="G1003" s="31"/>
      <c r="H1003" s="31"/>
      <c r="I1003" s="31"/>
      <c r="J1003" s="84"/>
      <c r="K1003" s="754"/>
      <c r="L1003" s="31"/>
      <c r="M1003" s="31"/>
    </row>
    <row r="1004" spans="2:16" s="27" customFormat="1">
      <c r="B1004" s="10"/>
      <c r="C1004" s="10">
        <v>13</v>
      </c>
      <c r="D1004" s="635"/>
      <c r="E1004" s="636"/>
      <c r="F1004" s="31"/>
      <c r="G1004" s="31"/>
      <c r="H1004" s="31"/>
      <c r="I1004" s="31"/>
      <c r="J1004" s="84"/>
      <c r="K1004" s="754"/>
      <c r="L1004" s="31"/>
      <c r="M1004" s="31"/>
    </row>
    <row r="1005" spans="2:16" s="27" customFormat="1">
      <c r="B1005" s="10"/>
      <c r="C1005" s="10">
        <v>14</v>
      </c>
      <c r="D1005" s="635"/>
      <c r="E1005" s="636"/>
      <c r="F1005" s="31"/>
      <c r="G1005" s="31"/>
      <c r="H1005" s="31"/>
      <c r="I1005" s="31"/>
      <c r="J1005" s="84"/>
      <c r="K1005" s="592"/>
      <c r="L1005" s="31"/>
      <c r="M1005" s="31"/>
    </row>
    <row r="1006" spans="2:16" s="27" customFormat="1">
      <c r="B1006" s="10"/>
      <c r="C1006" s="10">
        <v>15</v>
      </c>
      <c r="D1006" s="635"/>
      <c r="E1006" s="636"/>
      <c r="F1006" s="31"/>
      <c r="G1006" s="31"/>
      <c r="H1006" s="31"/>
      <c r="I1006" s="31"/>
      <c r="J1006" s="84"/>
      <c r="K1006" s="755"/>
      <c r="L1006" s="31"/>
      <c r="M1006" s="31"/>
    </row>
    <row r="1007" spans="2:16" s="27" customFormat="1">
      <c r="B1007" s="10"/>
      <c r="C1007" s="10">
        <v>16</v>
      </c>
      <c r="D1007" s="635"/>
      <c r="E1007" s="636"/>
      <c r="F1007" s="31"/>
      <c r="G1007" s="31"/>
      <c r="H1007" s="31"/>
      <c r="I1007" s="31"/>
      <c r="J1007" s="84"/>
      <c r="K1007" s="754"/>
      <c r="L1007" s="31"/>
      <c r="M1007" s="31"/>
    </row>
    <row r="1008" spans="2:16" s="27" customFormat="1">
      <c r="B1008" s="10"/>
      <c r="C1008" s="10">
        <v>17</v>
      </c>
      <c r="D1008" s="635"/>
      <c r="E1008" s="636"/>
      <c r="F1008" s="31"/>
      <c r="G1008" s="31"/>
      <c r="H1008" s="31"/>
      <c r="I1008" s="31"/>
      <c r="J1008" s="84"/>
      <c r="K1008" s="592"/>
      <c r="L1008" s="31"/>
      <c r="M1008" s="31"/>
    </row>
    <row r="1009" spans="2:16" s="27" customFormat="1">
      <c r="B1009" s="10"/>
      <c r="C1009" s="10">
        <v>18</v>
      </c>
      <c r="D1009" s="635"/>
      <c r="E1009" s="636"/>
      <c r="F1009" s="31"/>
      <c r="G1009" s="31"/>
      <c r="H1009" s="31"/>
      <c r="I1009" s="31"/>
      <c r="J1009" s="594"/>
      <c r="K1009" s="592"/>
      <c r="L1009" s="31"/>
      <c r="M1009" s="31"/>
    </row>
    <row r="1010" spans="2:16" s="27" customFormat="1">
      <c r="B1010" s="28">
        <v>55</v>
      </c>
      <c r="C1010" s="10">
        <v>1</v>
      </c>
      <c r="D1010" s="55"/>
      <c r="E1010" s="44"/>
      <c r="F1010" s="31"/>
      <c r="G1010" s="31"/>
      <c r="H1010" s="31"/>
      <c r="I1010" s="31"/>
      <c r="J1010" s="84"/>
      <c r="K1010" s="588"/>
      <c r="L1010" s="31"/>
      <c r="M1010" s="31"/>
    </row>
    <row r="1011" spans="2:16" s="27" customFormat="1">
      <c r="B1011" s="10"/>
      <c r="C1011" s="10">
        <v>2</v>
      </c>
      <c r="D1011" s="596"/>
      <c r="E1011" s="10"/>
      <c r="F1011" s="305"/>
      <c r="G1011" s="305"/>
      <c r="H1011" s="305"/>
      <c r="I1011" s="305"/>
      <c r="J1011" s="76"/>
      <c r="K1011" s="588"/>
      <c r="L1011" s="31"/>
      <c r="M1011" s="31"/>
    </row>
    <row r="1012" spans="2:16" s="27" customFormat="1">
      <c r="B1012" s="10"/>
      <c r="C1012" s="10">
        <v>3</v>
      </c>
      <c r="D1012" s="596"/>
      <c r="E1012" s="588"/>
      <c r="F1012" s="31"/>
      <c r="G1012" s="31"/>
      <c r="H1012" s="31"/>
      <c r="I1012" s="31"/>
      <c r="J1012" s="76"/>
      <c r="K1012" s="588"/>
      <c r="L1012" s="31"/>
      <c r="M1012" s="31"/>
    </row>
    <row r="1013" spans="2:16">
      <c r="C1013" s="10">
        <v>4</v>
      </c>
      <c r="E1013" s="76"/>
      <c r="F1013" s="31"/>
      <c r="G1013" s="31"/>
      <c r="H1013" s="31"/>
      <c r="I1013" s="31"/>
      <c r="J1013" s="84"/>
      <c r="K1013" s="169"/>
      <c r="L1013" s="305"/>
      <c r="M1013" s="305"/>
      <c r="N1013" s="306"/>
      <c r="O1013" s="306"/>
      <c r="P1013" s="306"/>
    </row>
    <row r="1014" spans="2:16" s="27" customFormat="1">
      <c r="B1014" s="10"/>
      <c r="C1014" s="10">
        <v>5</v>
      </c>
      <c r="D1014" s="635"/>
      <c r="E1014" s="636"/>
      <c r="F1014" s="31"/>
      <c r="G1014" s="31"/>
      <c r="H1014" s="31"/>
      <c r="I1014" s="31"/>
      <c r="J1014" s="84"/>
      <c r="K1014" s="754"/>
      <c r="L1014" s="31"/>
      <c r="M1014" s="31"/>
    </row>
    <row r="1015" spans="2:16" s="27" customFormat="1">
      <c r="B1015" s="10"/>
      <c r="C1015" s="10">
        <v>6</v>
      </c>
      <c r="D1015" s="44"/>
      <c r="E1015" s="636"/>
      <c r="F1015" s="31"/>
      <c r="G1015" s="31"/>
      <c r="H1015" s="31"/>
      <c r="I1015" s="31"/>
      <c r="J1015" s="84"/>
      <c r="K1015" s="754"/>
      <c r="L1015" s="31"/>
      <c r="M1015" s="31"/>
    </row>
    <row r="1016" spans="2:16" s="27" customFormat="1">
      <c r="B1016" s="10"/>
      <c r="C1016" s="10">
        <v>7</v>
      </c>
      <c r="D1016" s="44"/>
      <c r="E1016" s="636"/>
      <c r="F1016" s="31"/>
      <c r="G1016" s="31"/>
      <c r="H1016" s="31"/>
      <c r="I1016" s="31"/>
      <c r="J1016" s="84"/>
      <c r="K1016" s="755"/>
      <c r="L1016" s="31"/>
      <c r="M1016" s="31"/>
    </row>
    <row r="1017" spans="2:16" s="27" customFormat="1">
      <c r="B1017" s="10"/>
      <c r="C1017" s="10">
        <v>8</v>
      </c>
      <c r="D1017" s="44"/>
      <c r="E1017" s="636"/>
      <c r="F1017" s="31"/>
      <c r="G1017" s="31"/>
      <c r="H1017" s="31"/>
      <c r="I1017" s="31"/>
      <c r="J1017" s="84"/>
      <c r="K1017" s="754"/>
      <c r="L1017" s="31"/>
      <c r="M1017" s="31"/>
    </row>
    <row r="1018" spans="2:16" s="27" customFormat="1">
      <c r="B1018" s="10"/>
      <c r="C1018" s="10">
        <v>9</v>
      </c>
      <c r="D1018" s="635"/>
      <c r="E1018" s="636"/>
      <c r="F1018" s="31"/>
      <c r="G1018" s="31"/>
      <c r="H1018" s="31"/>
      <c r="I1018" s="31"/>
      <c r="J1018" s="84"/>
      <c r="K1018" s="754"/>
      <c r="L1018" s="31"/>
      <c r="M1018" s="31"/>
    </row>
    <row r="1019" spans="2:16" s="27" customFormat="1">
      <c r="B1019" s="10"/>
      <c r="C1019" s="10">
        <v>10</v>
      </c>
      <c r="D1019" s="44"/>
      <c r="E1019" s="636"/>
      <c r="F1019" s="31"/>
      <c r="G1019" s="31"/>
      <c r="H1019" s="31"/>
      <c r="I1019" s="31"/>
      <c r="J1019" s="84"/>
      <c r="K1019" s="754"/>
      <c r="L1019" s="31"/>
      <c r="M1019" s="31"/>
    </row>
    <row r="1020" spans="2:16" s="27" customFormat="1">
      <c r="B1020" s="10"/>
      <c r="C1020" s="10">
        <v>11</v>
      </c>
      <c r="D1020" s="44"/>
      <c r="E1020" s="636"/>
      <c r="F1020" s="31"/>
      <c r="G1020" s="31"/>
      <c r="H1020" s="31"/>
      <c r="I1020" s="31"/>
      <c r="J1020" s="84"/>
      <c r="K1020" s="755"/>
      <c r="L1020" s="31"/>
      <c r="M1020" s="31"/>
    </row>
    <row r="1021" spans="2:16" s="27" customFormat="1">
      <c r="B1021" s="10"/>
      <c r="C1021" s="10">
        <v>12</v>
      </c>
      <c r="D1021" s="635"/>
      <c r="E1021" s="636"/>
      <c r="F1021" s="31"/>
      <c r="G1021" s="31"/>
      <c r="H1021" s="31"/>
      <c r="I1021" s="31"/>
      <c r="J1021" s="84"/>
      <c r="K1021" s="754"/>
      <c r="L1021" s="31"/>
      <c r="M1021" s="31"/>
    </row>
    <row r="1022" spans="2:16" s="27" customFormat="1">
      <c r="B1022" s="10"/>
      <c r="C1022" s="10">
        <v>13</v>
      </c>
      <c r="D1022" s="635"/>
      <c r="E1022" s="636"/>
      <c r="F1022" s="31"/>
      <c r="G1022" s="31"/>
      <c r="H1022" s="31"/>
      <c r="I1022" s="31"/>
      <c r="J1022" s="84"/>
      <c r="K1022" s="754"/>
      <c r="L1022" s="31"/>
      <c r="M1022" s="31"/>
    </row>
    <row r="1023" spans="2:16" s="27" customFormat="1">
      <c r="B1023" s="10"/>
      <c r="C1023" s="10">
        <v>14</v>
      </c>
      <c r="D1023" s="635"/>
      <c r="E1023" s="636"/>
      <c r="F1023" s="31"/>
      <c r="G1023" s="31"/>
      <c r="H1023" s="31"/>
      <c r="I1023" s="31"/>
      <c r="J1023" s="84"/>
      <c r="K1023" s="592"/>
      <c r="L1023" s="31"/>
      <c r="M1023" s="31"/>
    </row>
    <row r="1024" spans="2:16" s="27" customFormat="1">
      <c r="B1024" s="10"/>
      <c r="C1024" s="10">
        <v>15</v>
      </c>
      <c r="D1024" s="635"/>
      <c r="E1024" s="636"/>
      <c r="F1024" s="31"/>
      <c r="G1024" s="31"/>
      <c r="H1024" s="31"/>
      <c r="I1024" s="31"/>
      <c r="J1024" s="84"/>
      <c r="K1024" s="755"/>
      <c r="L1024" s="31"/>
      <c r="M1024" s="31"/>
    </row>
    <row r="1025" spans="2:16" s="27" customFormat="1">
      <c r="B1025" s="10"/>
      <c r="C1025" s="10">
        <v>16</v>
      </c>
      <c r="D1025" s="635"/>
      <c r="E1025" s="636"/>
      <c r="F1025" s="31"/>
      <c r="G1025" s="31"/>
      <c r="H1025" s="31"/>
      <c r="I1025" s="31"/>
      <c r="J1025" s="84"/>
      <c r="K1025" s="754"/>
      <c r="L1025" s="31"/>
      <c r="M1025" s="31"/>
    </row>
    <row r="1026" spans="2:16" s="27" customFormat="1">
      <c r="B1026" s="10"/>
      <c r="C1026" s="10">
        <v>17</v>
      </c>
      <c r="D1026" s="635"/>
      <c r="E1026" s="636"/>
      <c r="F1026" s="31"/>
      <c r="G1026" s="31"/>
      <c r="H1026" s="31"/>
      <c r="I1026" s="31"/>
      <c r="J1026" s="84"/>
      <c r="K1026" s="592"/>
      <c r="L1026" s="31"/>
      <c r="M1026" s="31"/>
    </row>
    <row r="1027" spans="2:16" s="27" customFormat="1">
      <c r="B1027" s="10"/>
      <c r="C1027" s="10">
        <v>18</v>
      </c>
      <c r="D1027" s="635"/>
      <c r="E1027" s="636"/>
      <c r="F1027" s="31"/>
      <c r="G1027" s="31"/>
      <c r="H1027" s="31"/>
      <c r="I1027" s="31"/>
      <c r="J1027" s="594"/>
      <c r="K1027" s="592"/>
      <c r="L1027" s="31"/>
      <c r="M1027" s="31"/>
    </row>
    <row r="1028" spans="2:16" s="27" customFormat="1">
      <c r="B1028" s="28">
        <v>56</v>
      </c>
      <c r="C1028" s="10">
        <v>1</v>
      </c>
      <c r="D1028" s="55"/>
      <c r="E1028" s="44"/>
      <c r="F1028" s="31"/>
      <c r="G1028" s="31"/>
      <c r="H1028" s="31"/>
      <c r="I1028" s="31"/>
      <c r="J1028" s="84"/>
      <c r="K1028" s="588"/>
      <c r="L1028" s="31"/>
      <c r="M1028" s="31"/>
    </row>
    <row r="1029" spans="2:16" s="27" customFormat="1">
      <c r="B1029" s="10"/>
      <c r="C1029" s="10">
        <v>2</v>
      </c>
      <c r="D1029" s="596"/>
      <c r="E1029" s="10"/>
      <c r="F1029" s="305"/>
      <c r="G1029" s="305"/>
      <c r="H1029" s="305"/>
      <c r="I1029" s="305"/>
      <c r="J1029" s="76"/>
      <c r="K1029" s="588"/>
      <c r="L1029" s="31"/>
      <c r="M1029" s="31"/>
    </row>
    <row r="1030" spans="2:16" s="27" customFormat="1">
      <c r="B1030" s="10"/>
      <c r="C1030" s="10">
        <v>3</v>
      </c>
      <c r="D1030" s="596"/>
      <c r="E1030" s="588"/>
      <c r="F1030" s="31"/>
      <c r="G1030" s="31"/>
      <c r="H1030" s="31"/>
      <c r="I1030" s="31"/>
      <c r="J1030" s="76"/>
      <c r="K1030" s="588"/>
      <c r="L1030" s="31"/>
      <c r="M1030" s="31"/>
    </row>
    <row r="1031" spans="2:16">
      <c r="C1031" s="10">
        <v>4</v>
      </c>
      <c r="E1031" s="76"/>
      <c r="F1031" s="31"/>
      <c r="G1031" s="31"/>
      <c r="H1031" s="31"/>
      <c r="I1031" s="31"/>
      <c r="J1031" s="84"/>
      <c r="K1031" s="169"/>
      <c r="L1031" s="305"/>
      <c r="M1031" s="305"/>
      <c r="N1031" s="306"/>
      <c r="O1031" s="306"/>
      <c r="P1031" s="306"/>
    </row>
    <row r="1032" spans="2:16" s="27" customFormat="1">
      <c r="B1032" s="10"/>
      <c r="C1032" s="10">
        <v>5</v>
      </c>
      <c r="D1032" s="635"/>
      <c r="E1032" s="636"/>
      <c r="F1032" s="31"/>
      <c r="G1032" s="31"/>
      <c r="H1032" s="31"/>
      <c r="I1032" s="31"/>
      <c r="J1032" s="84"/>
      <c r="K1032" s="754"/>
      <c r="L1032" s="31"/>
      <c r="M1032" s="31"/>
    </row>
    <row r="1033" spans="2:16" s="27" customFormat="1">
      <c r="B1033" s="10"/>
      <c r="C1033" s="10">
        <v>6</v>
      </c>
      <c r="D1033" s="44"/>
      <c r="E1033" s="636"/>
      <c r="F1033" s="31"/>
      <c r="G1033" s="31"/>
      <c r="H1033" s="31"/>
      <c r="I1033" s="31"/>
      <c r="J1033" s="84"/>
      <c r="K1033" s="754"/>
      <c r="L1033" s="31"/>
      <c r="M1033" s="31"/>
    </row>
    <row r="1034" spans="2:16" s="27" customFormat="1">
      <c r="B1034" s="10"/>
      <c r="C1034" s="10">
        <v>7</v>
      </c>
      <c r="D1034" s="44"/>
      <c r="E1034" s="636"/>
      <c r="F1034" s="31"/>
      <c r="G1034" s="31"/>
      <c r="H1034" s="31"/>
      <c r="I1034" s="31"/>
      <c r="J1034" s="84"/>
      <c r="K1034" s="755"/>
      <c r="L1034" s="31"/>
      <c r="M1034" s="31"/>
    </row>
    <row r="1035" spans="2:16" s="27" customFormat="1">
      <c r="B1035" s="10"/>
      <c r="C1035" s="10">
        <v>8</v>
      </c>
      <c r="D1035" s="44"/>
      <c r="E1035" s="636"/>
      <c r="F1035" s="31"/>
      <c r="G1035" s="31"/>
      <c r="H1035" s="31"/>
      <c r="I1035" s="31"/>
      <c r="J1035" s="84"/>
      <c r="K1035" s="754"/>
      <c r="L1035" s="31"/>
      <c r="M1035" s="31"/>
    </row>
    <row r="1036" spans="2:16" s="27" customFormat="1">
      <c r="B1036" s="10"/>
      <c r="C1036" s="10">
        <v>9</v>
      </c>
      <c r="D1036" s="635"/>
      <c r="E1036" s="636"/>
      <c r="F1036" s="31"/>
      <c r="G1036" s="31"/>
      <c r="H1036" s="31"/>
      <c r="I1036" s="31"/>
      <c r="J1036" s="84"/>
      <c r="K1036" s="754"/>
      <c r="L1036" s="31"/>
      <c r="M1036" s="31"/>
    </row>
    <row r="1037" spans="2:16" s="27" customFormat="1">
      <c r="B1037" s="10"/>
      <c r="C1037" s="10">
        <v>10</v>
      </c>
      <c r="D1037" s="44"/>
      <c r="E1037" s="636"/>
      <c r="F1037" s="31"/>
      <c r="G1037" s="31"/>
      <c r="H1037" s="31"/>
      <c r="I1037" s="31"/>
      <c r="J1037" s="84"/>
      <c r="K1037" s="754"/>
      <c r="L1037" s="31"/>
      <c r="M1037" s="31"/>
    </row>
    <row r="1038" spans="2:16" s="27" customFormat="1">
      <c r="B1038" s="10"/>
      <c r="C1038" s="10">
        <v>11</v>
      </c>
      <c r="D1038" s="44"/>
      <c r="E1038" s="636"/>
      <c r="F1038" s="31"/>
      <c r="G1038" s="31"/>
      <c r="H1038" s="31"/>
      <c r="I1038" s="31"/>
      <c r="J1038" s="84"/>
      <c r="K1038" s="755"/>
      <c r="L1038" s="31"/>
      <c r="M1038" s="31"/>
    </row>
    <row r="1039" spans="2:16" s="27" customFormat="1">
      <c r="B1039" s="10"/>
      <c r="C1039" s="10">
        <v>12</v>
      </c>
      <c r="D1039" s="635"/>
      <c r="E1039" s="636"/>
      <c r="F1039" s="31"/>
      <c r="G1039" s="31"/>
      <c r="H1039" s="31"/>
      <c r="I1039" s="31"/>
      <c r="J1039" s="84"/>
      <c r="K1039" s="754"/>
      <c r="L1039" s="31"/>
      <c r="M1039" s="31"/>
    </row>
    <row r="1040" spans="2:16" s="27" customFormat="1">
      <c r="B1040" s="10"/>
      <c r="C1040" s="10">
        <v>13</v>
      </c>
      <c r="D1040" s="635"/>
      <c r="E1040" s="636"/>
      <c r="F1040" s="31"/>
      <c r="G1040" s="31"/>
      <c r="H1040" s="31"/>
      <c r="I1040" s="31"/>
      <c r="J1040" s="84"/>
      <c r="K1040" s="754"/>
      <c r="L1040" s="31"/>
      <c r="M1040" s="31"/>
    </row>
    <row r="1041" spans="2:16" s="27" customFormat="1">
      <c r="B1041" s="10"/>
      <c r="C1041" s="10">
        <v>14</v>
      </c>
      <c r="D1041" s="635"/>
      <c r="E1041" s="636"/>
      <c r="F1041" s="31"/>
      <c r="G1041" s="31"/>
      <c r="H1041" s="31"/>
      <c r="I1041" s="31"/>
      <c r="J1041" s="84"/>
      <c r="K1041" s="592"/>
      <c r="L1041" s="31"/>
      <c r="M1041" s="31"/>
    </row>
    <row r="1042" spans="2:16" s="27" customFormat="1">
      <c r="B1042" s="10"/>
      <c r="C1042" s="10">
        <v>15</v>
      </c>
      <c r="D1042" s="635"/>
      <c r="E1042" s="636"/>
      <c r="F1042" s="31"/>
      <c r="G1042" s="31"/>
      <c r="H1042" s="31"/>
      <c r="I1042" s="31"/>
      <c r="J1042" s="84"/>
      <c r="K1042" s="755"/>
      <c r="L1042" s="31"/>
      <c r="M1042" s="31"/>
    </row>
    <row r="1043" spans="2:16" s="27" customFormat="1">
      <c r="B1043" s="10"/>
      <c r="C1043" s="10">
        <v>16</v>
      </c>
      <c r="D1043" s="635"/>
      <c r="E1043" s="636"/>
      <c r="F1043" s="31"/>
      <c r="G1043" s="31"/>
      <c r="H1043" s="31"/>
      <c r="I1043" s="31"/>
      <c r="J1043" s="84"/>
      <c r="K1043" s="754"/>
      <c r="L1043" s="31"/>
      <c r="M1043" s="31"/>
    </row>
    <row r="1044" spans="2:16" s="27" customFormat="1">
      <c r="B1044" s="10"/>
      <c r="C1044" s="10">
        <v>17</v>
      </c>
      <c r="D1044" s="635"/>
      <c r="E1044" s="636"/>
      <c r="F1044" s="31"/>
      <c r="G1044" s="31"/>
      <c r="H1044" s="31"/>
      <c r="I1044" s="31"/>
      <c r="J1044" s="84"/>
      <c r="K1044" s="592"/>
      <c r="L1044" s="31"/>
      <c r="M1044" s="31"/>
    </row>
    <row r="1045" spans="2:16" s="27" customFormat="1">
      <c r="B1045" s="10"/>
      <c r="C1045" s="10">
        <v>18</v>
      </c>
      <c r="D1045" s="635"/>
      <c r="E1045" s="636"/>
      <c r="F1045" s="31"/>
      <c r="G1045" s="31"/>
      <c r="H1045" s="31"/>
      <c r="I1045" s="31"/>
      <c r="J1045" s="594"/>
      <c r="K1045" s="592"/>
      <c r="L1045" s="31"/>
      <c r="M1045" s="31"/>
    </row>
    <row r="1046" spans="2:16" s="27" customFormat="1">
      <c r="B1046" s="28">
        <v>57</v>
      </c>
      <c r="C1046" s="10">
        <v>1</v>
      </c>
      <c r="D1046" s="55"/>
      <c r="E1046" s="44"/>
      <c r="F1046" s="31"/>
      <c r="G1046" s="31"/>
      <c r="H1046" s="31"/>
      <c r="I1046" s="31"/>
      <c r="J1046" s="84"/>
      <c r="K1046" s="588"/>
      <c r="L1046" s="31"/>
      <c r="M1046" s="31"/>
    </row>
    <row r="1047" spans="2:16" s="27" customFormat="1">
      <c r="B1047" s="10"/>
      <c r="C1047" s="10">
        <v>2</v>
      </c>
      <c r="D1047" s="596"/>
      <c r="E1047" s="10"/>
      <c r="F1047" s="305"/>
      <c r="G1047" s="305"/>
      <c r="H1047" s="305"/>
      <c r="I1047" s="305"/>
      <c r="J1047" s="76"/>
      <c r="K1047" s="588"/>
      <c r="L1047" s="31"/>
      <c r="M1047" s="31"/>
    </row>
    <row r="1048" spans="2:16" s="27" customFormat="1">
      <c r="B1048" s="10"/>
      <c r="C1048" s="10">
        <v>3</v>
      </c>
      <c r="D1048" s="596"/>
      <c r="E1048" s="588"/>
      <c r="F1048" s="31"/>
      <c r="G1048" s="31"/>
      <c r="H1048" s="31"/>
      <c r="I1048" s="31"/>
      <c r="J1048" s="76"/>
      <c r="K1048" s="588"/>
      <c r="L1048" s="31"/>
      <c r="M1048" s="31"/>
    </row>
    <row r="1049" spans="2:16">
      <c r="C1049" s="10">
        <v>4</v>
      </c>
      <c r="E1049" s="76"/>
      <c r="F1049" s="31"/>
      <c r="G1049" s="31"/>
      <c r="H1049" s="31"/>
      <c r="I1049" s="31"/>
      <c r="J1049" s="84"/>
      <c r="K1049" s="169"/>
      <c r="L1049" s="305"/>
      <c r="M1049" s="305"/>
      <c r="N1049" s="306"/>
      <c r="O1049" s="306"/>
      <c r="P1049" s="306"/>
    </row>
    <row r="1050" spans="2:16" s="27" customFormat="1">
      <c r="B1050" s="10"/>
      <c r="C1050" s="10">
        <v>5</v>
      </c>
      <c r="D1050" s="635"/>
      <c r="E1050" s="636"/>
      <c r="F1050" s="31"/>
      <c r="G1050" s="31"/>
      <c r="H1050" s="31"/>
      <c r="I1050" s="31"/>
      <c r="J1050" s="84"/>
      <c r="K1050" s="754"/>
      <c r="L1050" s="31"/>
      <c r="M1050" s="31"/>
    </row>
    <row r="1051" spans="2:16" s="27" customFormat="1">
      <c r="B1051" s="10"/>
      <c r="C1051" s="10">
        <v>6</v>
      </c>
      <c r="D1051" s="44"/>
      <c r="E1051" s="636"/>
      <c r="F1051" s="31"/>
      <c r="G1051" s="31"/>
      <c r="H1051" s="31"/>
      <c r="I1051" s="31"/>
      <c r="J1051" s="84"/>
      <c r="K1051" s="754"/>
      <c r="L1051" s="31"/>
      <c r="M1051" s="31"/>
    </row>
    <row r="1052" spans="2:16" s="27" customFormat="1">
      <c r="B1052" s="10"/>
      <c r="C1052" s="10">
        <v>7</v>
      </c>
      <c r="D1052" s="44"/>
      <c r="E1052" s="636"/>
      <c r="F1052" s="31"/>
      <c r="G1052" s="31"/>
      <c r="H1052" s="31"/>
      <c r="I1052" s="31"/>
      <c r="J1052" s="84"/>
      <c r="K1052" s="755"/>
      <c r="L1052" s="31"/>
      <c r="M1052" s="31"/>
    </row>
    <row r="1053" spans="2:16" s="27" customFormat="1">
      <c r="B1053" s="10"/>
      <c r="C1053" s="10">
        <v>8</v>
      </c>
      <c r="D1053" s="44"/>
      <c r="E1053" s="636"/>
      <c r="F1053" s="31"/>
      <c r="G1053" s="31"/>
      <c r="H1053" s="31"/>
      <c r="I1053" s="31"/>
      <c r="J1053" s="84"/>
      <c r="K1053" s="754"/>
      <c r="L1053" s="31"/>
      <c r="M1053" s="31"/>
    </row>
    <row r="1054" spans="2:16" s="27" customFormat="1">
      <c r="B1054" s="10"/>
      <c r="C1054" s="10">
        <v>9</v>
      </c>
      <c r="D1054" s="635"/>
      <c r="E1054" s="636"/>
      <c r="F1054" s="31"/>
      <c r="G1054" s="31"/>
      <c r="H1054" s="31"/>
      <c r="I1054" s="31"/>
      <c r="J1054" s="84"/>
      <c r="K1054" s="754"/>
      <c r="L1054" s="31"/>
      <c r="M1054" s="31"/>
    </row>
    <row r="1055" spans="2:16" s="27" customFormat="1">
      <c r="B1055" s="10"/>
      <c r="C1055" s="10">
        <v>10</v>
      </c>
      <c r="D1055" s="44"/>
      <c r="E1055" s="636"/>
      <c r="F1055" s="31"/>
      <c r="G1055" s="31"/>
      <c r="H1055" s="31"/>
      <c r="I1055" s="31"/>
      <c r="J1055" s="84"/>
      <c r="K1055" s="754"/>
      <c r="L1055" s="31"/>
      <c r="M1055" s="31"/>
    </row>
    <row r="1056" spans="2:16" s="27" customFormat="1">
      <c r="B1056" s="10"/>
      <c r="C1056" s="10">
        <v>11</v>
      </c>
      <c r="D1056" s="44"/>
      <c r="E1056" s="636"/>
      <c r="F1056" s="31"/>
      <c r="G1056" s="31"/>
      <c r="H1056" s="31"/>
      <c r="I1056" s="31"/>
      <c r="J1056" s="84"/>
      <c r="K1056" s="755"/>
      <c r="L1056" s="31"/>
      <c r="M1056" s="31"/>
    </row>
    <row r="1057" spans="2:16" s="27" customFormat="1">
      <c r="B1057" s="10"/>
      <c r="C1057" s="10">
        <v>12</v>
      </c>
      <c r="D1057" s="635"/>
      <c r="E1057" s="636"/>
      <c r="F1057" s="31"/>
      <c r="G1057" s="31"/>
      <c r="H1057" s="31"/>
      <c r="I1057" s="31"/>
      <c r="J1057" s="84"/>
      <c r="K1057" s="754"/>
      <c r="L1057" s="31"/>
      <c r="M1057" s="31"/>
    </row>
    <row r="1058" spans="2:16" s="27" customFormat="1">
      <c r="B1058" s="10"/>
      <c r="C1058" s="10">
        <v>13</v>
      </c>
      <c r="D1058" s="635"/>
      <c r="E1058" s="636"/>
      <c r="F1058" s="31"/>
      <c r="G1058" s="31"/>
      <c r="H1058" s="31"/>
      <c r="I1058" s="31"/>
      <c r="J1058" s="84"/>
      <c r="K1058" s="754"/>
      <c r="L1058" s="31"/>
      <c r="M1058" s="31"/>
    </row>
    <row r="1059" spans="2:16" s="27" customFormat="1">
      <c r="B1059" s="10"/>
      <c r="C1059" s="10">
        <v>14</v>
      </c>
      <c r="D1059" s="635"/>
      <c r="E1059" s="636"/>
      <c r="F1059" s="31"/>
      <c r="G1059" s="31"/>
      <c r="H1059" s="31"/>
      <c r="I1059" s="31"/>
      <c r="J1059" s="84"/>
      <c r="K1059" s="592"/>
      <c r="L1059" s="31"/>
      <c r="M1059" s="31"/>
    </row>
    <row r="1060" spans="2:16" s="27" customFormat="1">
      <c r="B1060" s="10"/>
      <c r="C1060" s="10">
        <v>15</v>
      </c>
      <c r="D1060" s="635"/>
      <c r="E1060" s="636"/>
      <c r="F1060" s="31"/>
      <c r="G1060" s="31"/>
      <c r="H1060" s="31"/>
      <c r="I1060" s="31"/>
      <c r="J1060" s="84"/>
      <c r="K1060" s="755"/>
      <c r="L1060" s="31"/>
      <c r="M1060" s="31"/>
    </row>
    <row r="1061" spans="2:16" s="27" customFormat="1">
      <c r="B1061" s="10"/>
      <c r="C1061" s="10">
        <v>16</v>
      </c>
      <c r="D1061" s="635"/>
      <c r="E1061" s="636"/>
      <c r="F1061" s="31"/>
      <c r="G1061" s="31"/>
      <c r="H1061" s="31"/>
      <c r="I1061" s="31"/>
      <c r="J1061" s="84"/>
      <c r="K1061" s="754"/>
      <c r="L1061" s="31"/>
      <c r="M1061" s="31"/>
    </row>
    <row r="1062" spans="2:16" s="27" customFormat="1">
      <c r="B1062" s="10"/>
      <c r="C1062" s="10">
        <v>17</v>
      </c>
      <c r="D1062" s="635"/>
      <c r="E1062" s="636"/>
      <c r="F1062" s="31"/>
      <c r="G1062" s="31"/>
      <c r="H1062" s="31"/>
      <c r="I1062" s="31"/>
      <c r="J1062" s="84"/>
      <c r="K1062" s="592"/>
      <c r="L1062" s="31"/>
      <c r="M1062" s="31"/>
    </row>
    <row r="1063" spans="2:16" s="27" customFormat="1">
      <c r="B1063" s="10"/>
      <c r="C1063" s="10">
        <v>18</v>
      </c>
      <c r="D1063" s="635"/>
      <c r="E1063" s="636"/>
      <c r="F1063" s="31"/>
      <c r="G1063" s="31"/>
      <c r="H1063" s="31"/>
      <c r="I1063" s="31"/>
      <c r="J1063" s="594"/>
      <c r="K1063" s="592"/>
      <c r="L1063" s="31"/>
      <c r="M1063" s="31"/>
    </row>
    <row r="1064" spans="2:16" s="27" customFormat="1">
      <c r="B1064" s="28">
        <v>58</v>
      </c>
      <c r="C1064" s="10">
        <v>1</v>
      </c>
      <c r="D1064" s="55"/>
      <c r="E1064" s="44"/>
      <c r="F1064" s="31"/>
      <c r="G1064" s="31"/>
      <c r="H1064" s="31"/>
      <c r="I1064" s="31"/>
      <c r="J1064" s="84"/>
      <c r="K1064" s="588"/>
      <c r="L1064" s="31"/>
      <c r="M1064" s="31"/>
    </row>
    <row r="1065" spans="2:16" s="27" customFormat="1">
      <c r="B1065" s="10"/>
      <c r="C1065" s="10">
        <v>2</v>
      </c>
      <c r="D1065" s="596"/>
      <c r="E1065" s="10"/>
      <c r="F1065" s="305"/>
      <c r="G1065" s="305"/>
      <c r="H1065" s="305"/>
      <c r="I1065" s="305"/>
      <c r="J1065" s="76"/>
      <c r="K1065" s="588"/>
      <c r="L1065" s="31"/>
      <c r="M1065" s="31"/>
    </row>
    <row r="1066" spans="2:16" s="27" customFormat="1">
      <c r="B1066" s="10"/>
      <c r="C1066" s="10">
        <v>3</v>
      </c>
      <c r="D1066" s="596"/>
      <c r="E1066" s="588"/>
      <c r="F1066" s="31"/>
      <c r="G1066" s="31"/>
      <c r="H1066" s="31"/>
      <c r="I1066" s="31"/>
      <c r="J1066" s="76"/>
      <c r="K1066" s="588"/>
      <c r="L1066" s="31"/>
      <c r="M1066" s="31"/>
    </row>
    <row r="1067" spans="2:16">
      <c r="C1067" s="10">
        <v>4</v>
      </c>
      <c r="E1067" s="76"/>
      <c r="F1067" s="31"/>
      <c r="G1067" s="31"/>
      <c r="H1067" s="31"/>
      <c r="I1067" s="31"/>
      <c r="J1067" s="84"/>
      <c r="K1067" s="169"/>
      <c r="L1067" s="305"/>
      <c r="M1067" s="305"/>
      <c r="N1067" s="306"/>
      <c r="O1067" s="306"/>
      <c r="P1067" s="306"/>
    </row>
    <row r="1068" spans="2:16" s="27" customFormat="1">
      <c r="B1068" s="10"/>
      <c r="C1068" s="10">
        <v>5</v>
      </c>
      <c r="D1068" s="635"/>
      <c r="E1068" s="636"/>
      <c r="F1068" s="31"/>
      <c r="G1068" s="31"/>
      <c r="H1068" s="31"/>
      <c r="I1068" s="31"/>
      <c r="J1068" s="84"/>
      <c r="K1068" s="754"/>
      <c r="L1068" s="31"/>
      <c r="M1068" s="31"/>
    </row>
    <row r="1069" spans="2:16" s="27" customFormat="1">
      <c r="B1069" s="10"/>
      <c r="C1069" s="10">
        <v>6</v>
      </c>
      <c r="D1069" s="44"/>
      <c r="E1069" s="636"/>
      <c r="F1069" s="31"/>
      <c r="G1069" s="31"/>
      <c r="H1069" s="31"/>
      <c r="I1069" s="31"/>
      <c r="J1069" s="84"/>
      <c r="K1069" s="754"/>
      <c r="L1069" s="31"/>
      <c r="M1069" s="31"/>
    </row>
    <row r="1070" spans="2:16" s="27" customFormat="1">
      <c r="B1070" s="10"/>
      <c r="C1070" s="10">
        <v>7</v>
      </c>
      <c r="D1070" s="44"/>
      <c r="E1070" s="636"/>
      <c r="F1070" s="31"/>
      <c r="G1070" s="31"/>
      <c r="H1070" s="31"/>
      <c r="I1070" s="31"/>
      <c r="J1070" s="84"/>
      <c r="K1070" s="755"/>
      <c r="L1070" s="31"/>
      <c r="M1070" s="31"/>
    </row>
    <row r="1071" spans="2:16" s="27" customFormat="1">
      <c r="B1071" s="10"/>
      <c r="C1071" s="10">
        <v>8</v>
      </c>
      <c r="D1071" s="44"/>
      <c r="E1071" s="636"/>
      <c r="F1071" s="31"/>
      <c r="G1071" s="31"/>
      <c r="H1071" s="31"/>
      <c r="I1071" s="31"/>
      <c r="J1071" s="84"/>
      <c r="K1071" s="754"/>
      <c r="L1071" s="31"/>
      <c r="M1071" s="31"/>
    </row>
    <row r="1072" spans="2:16" s="27" customFormat="1">
      <c r="B1072" s="10"/>
      <c r="C1072" s="10">
        <v>9</v>
      </c>
      <c r="D1072" s="635"/>
      <c r="E1072" s="636"/>
      <c r="F1072" s="31"/>
      <c r="G1072" s="31"/>
      <c r="H1072" s="31"/>
      <c r="I1072" s="31"/>
      <c r="J1072" s="84"/>
      <c r="K1072" s="754"/>
      <c r="L1072" s="31"/>
      <c r="M1072" s="31"/>
    </row>
    <row r="1073" spans="2:16" s="27" customFormat="1">
      <c r="B1073" s="10"/>
      <c r="C1073" s="10">
        <v>10</v>
      </c>
      <c r="D1073" s="44"/>
      <c r="E1073" s="636"/>
      <c r="F1073" s="31"/>
      <c r="G1073" s="31"/>
      <c r="H1073" s="31"/>
      <c r="I1073" s="31"/>
      <c r="J1073" s="84"/>
      <c r="K1073" s="754"/>
      <c r="L1073" s="31"/>
      <c r="M1073" s="31"/>
    </row>
    <row r="1074" spans="2:16" s="27" customFormat="1">
      <c r="B1074" s="10"/>
      <c r="C1074" s="10">
        <v>11</v>
      </c>
      <c r="D1074" s="44"/>
      <c r="E1074" s="636"/>
      <c r="F1074" s="31"/>
      <c r="G1074" s="31"/>
      <c r="H1074" s="31"/>
      <c r="I1074" s="31"/>
      <c r="J1074" s="84"/>
      <c r="K1074" s="755"/>
      <c r="L1074" s="31"/>
      <c r="M1074" s="31"/>
    </row>
    <row r="1075" spans="2:16" s="27" customFormat="1">
      <c r="B1075" s="10"/>
      <c r="C1075" s="10">
        <v>12</v>
      </c>
      <c r="D1075" s="635"/>
      <c r="E1075" s="636"/>
      <c r="F1075" s="31"/>
      <c r="G1075" s="31"/>
      <c r="H1075" s="31"/>
      <c r="I1075" s="31"/>
      <c r="J1075" s="84"/>
      <c r="K1075" s="754"/>
      <c r="L1075" s="31"/>
      <c r="M1075" s="31"/>
    </row>
    <row r="1076" spans="2:16" s="27" customFormat="1">
      <c r="B1076" s="10"/>
      <c r="C1076" s="10">
        <v>13</v>
      </c>
      <c r="D1076" s="635"/>
      <c r="E1076" s="636"/>
      <c r="F1076" s="31"/>
      <c r="G1076" s="31"/>
      <c r="H1076" s="31"/>
      <c r="I1076" s="31"/>
      <c r="J1076" s="84"/>
      <c r="K1076" s="754"/>
      <c r="L1076" s="31"/>
      <c r="M1076" s="31"/>
    </row>
    <row r="1077" spans="2:16" s="27" customFormat="1">
      <c r="B1077" s="10"/>
      <c r="C1077" s="10">
        <v>14</v>
      </c>
      <c r="D1077" s="635"/>
      <c r="E1077" s="636"/>
      <c r="F1077" s="31"/>
      <c r="G1077" s="31"/>
      <c r="H1077" s="31"/>
      <c r="I1077" s="31"/>
      <c r="J1077" s="84"/>
      <c r="K1077" s="592"/>
      <c r="L1077" s="31"/>
      <c r="M1077" s="31"/>
    </row>
    <row r="1078" spans="2:16" s="27" customFormat="1">
      <c r="B1078" s="10"/>
      <c r="C1078" s="10">
        <v>15</v>
      </c>
      <c r="D1078" s="635"/>
      <c r="E1078" s="636"/>
      <c r="F1078" s="31"/>
      <c r="G1078" s="31"/>
      <c r="H1078" s="31"/>
      <c r="I1078" s="31"/>
      <c r="J1078" s="84"/>
      <c r="K1078" s="755"/>
      <c r="L1078" s="31"/>
      <c r="M1078" s="31"/>
    </row>
    <row r="1079" spans="2:16" s="27" customFormat="1">
      <c r="B1079" s="10"/>
      <c r="C1079" s="10">
        <v>16</v>
      </c>
      <c r="D1079" s="635"/>
      <c r="E1079" s="636"/>
      <c r="F1079" s="31"/>
      <c r="G1079" s="31"/>
      <c r="H1079" s="31"/>
      <c r="I1079" s="31"/>
      <c r="J1079" s="84"/>
      <c r="K1079" s="754"/>
      <c r="L1079" s="31"/>
      <c r="M1079" s="31"/>
    </row>
    <row r="1080" spans="2:16" s="27" customFormat="1">
      <c r="B1080" s="10"/>
      <c r="C1080" s="10">
        <v>17</v>
      </c>
      <c r="D1080" s="635"/>
      <c r="E1080" s="636"/>
      <c r="F1080" s="31"/>
      <c r="G1080" s="31"/>
      <c r="H1080" s="31"/>
      <c r="I1080" s="31"/>
      <c r="J1080" s="84"/>
      <c r="K1080" s="592"/>
      <c r="L1080" s="31"/>
      <c r="M1080" s="31"/>
    </row>
    <row r="1081" spans="2:16" s="27" customFormat="1">
      <c r="B1081" s="10"/>
      <c r="C1081" s="10">
        <v>18</v>
      </c>
      <c r="D1081" s="635"/>
      <c r="E1081" s="636"/>
      <c r="F1081" s="31"/>
      <c r="G1081" s="31"/>
      <c r="H1081" s="31"/>
      <c r="I1081" s="31"/>
      <c r="J1081" s="594"/>
      <c r="K1081" s="592"/>
      <c r="L1081" s="31"/>
      <c r="M1081" s="31"/>
    </row>
    <row r="1082" spans="2:16" s="27" customFormat="1">
      <c r="B1082" s="28">
        <v>59</v>
      </c>
      <c r="C1082" s="10">
        <v>1</v>
      </c>
      <c r="D1082" s="55"/>
      <c r="E1082" s="44"/>
      <c r="F1082" s="31"/>
      <c r="G1082" s="31"/>
      <c r="H1082" s="31"/>
      <c r="I1082" s="31"/>
      <c r="J1082" s="84"/>
      <c r="K1082" s="588"/>
      <c r="L1082" s="31"/>
      <c r="M1082" s="31"/>
    </row>
    <row r="1083" spans="2:16" s="27" customFormat="1">
      <c r="B1083" s="10"/>
      <c r="C1083" s="10">
        <v>2</v>
      </c>
      <c r="D1083" s="596"/>
      <c r="E1083" s="10"/>
      <c r="F1083" s="305"/>
      <c r="G1083" s="305"/>
      <c r="H1083" s="305"/>
      <c r="I1083" s="305"/>
      <c r="J1083" s="76"/>
      <c r="K1083" s="588"/>
      <c r="L1083" s="31"/>
      <c r="M1083" s="31"/>
    </row>
    <row r="1084" spans="2:16" s="27" customFormat="1">
      <c r="B1084" s="10"/>
      <c r="C1084" s="10">
        <v>3</v>
      </c>
      <c r="D1084" s="596"/>
      <c r="E1084" s="588"/>
      <c r="F1084" s="31"/>
      <c r="G1084" s="31"/>
      <c r="H1084" s="31"/>
      <c r="I1084" s="31"/>
      <c r="J1084" s="76"/>
      <c r="K1084" s="588"/>
      <c r="L1084" s="31"/>
      <c r="M1084" s="31"/>
    </row>
    <row r="1085" spans="2:16">
      <c r="C1085" s="10">
        <v>4</v>
      </c>
      <c r="E1085" s="76"/>
      <c r="F1085" s="31"/>
      <c r="G1085" s="31"/>
      <c r="H1085" s="31"/>
      <c r="I1085" s="31"/>
      <c r="J1085" s="84"/>
      <c r="K1085" s="169"/>
      <c r="L1085" s="305"/>
      <c r="M1085" s="305"/>
      <c r="N1085" s="306"/>
      <c r="O1085" s="306"/>
      <c r="P1085" s="306"/>
    </row>
    <row r="1086" spans="2:16" s="27" customFormat="1">
      <c r="B1086" s="10"/>
      <c r="C1086" s="10">
        <v>5</v>
      </c>
      <c r="D1086" s="635"/>
      <c r="E1086" s="636"/>
      <c r="F1086" s="31"/>
      <c r="G1086" s="31"/>
      <c r="H1086" s="31"/>
      <c r="I1086" s="31"/>
      <c r="J1086" s="84"/>
      <c r="K1086" s="754"/>
      <c r="L1086" s="31"/>
      <c r="M1086" s="31"/>
    </row>
    <row r="1087" spans="2:16" s="27" customFormat="1">
      <c r="B1087" s="10"/>
      <c r="C1087" s="10">
        <v>6</v>
      </c>
      <c r="D1087" s="44"/>
      <c r="E1087" s="636"/>
      <c r="F1087" s="31"/>
      <c r="G1087" s="31"/>
      <c r="H1087" s="31"/>
      <c r="I1087" s="31"/>
      <c r="J1087" s="84"/>
      <c r="K1087" s="754"/>
      <c r="L1087" s="31"/>
      <c r="M1087" s="31"/>
    </row>
    <row r="1088" spans="2:16" s="27" customFormat="1">
      <c r="B1088" s="10"/>
      <c r="C1088" s="10">
        <v>7</v>
      </c>
      <c r="D1088" s="44"/>
      <c r="E1088" s="636"/>
      <c r="F1088" s="31"/>
      <c r="G1088" s="31"/>
      <c r="H1088" s="31"/>
      <c r="I1088" s="31"/>
      <c r="J1088" s="84"/>
      <c r="K1088" s="755"/>
      <c r="L1088" s="31"/>
      <c r="M1088" s="31"/>
    </row>
    <row r="1089" spans="2:16" s="27" customFormat="1">
      <c r="B1089" s="10"/>
      <c r="C1089" s="10">
        <v>8</v>
      </c>
      <c r="D1089" s="44"/>
      <c r="E1089" s="636"/>
      <c r="F1089" s="31"/>
      <c r="G1089" s="31"/>
      <c r="H1089" s="31"/>
      <c r="I1089" s="31"/>
      <c r="J1089" s="84"/>
      <c r="K1089" s="754"/>
      <c r="L1089" s="31"/>
      <c r="M1089" s="31"/>
    </row>
    <row r="1090" spans="2:16" s="27" customFormat="1">
      <c r="B1090" s="10"/>
      <c r="C1090" s="10">
        <v>9</v>
      </c>
      <c r="D1090" s="635"/>
      <c r="E1090" s="636"/>
      <c r="F1090" s="31"/>
      <c r="G1090" s="31"/>
      <c r="H1090" s="31"/>
      <c r="I1090" s="31"/>
      <c r="J1090" s="84"/>
      <c r="K1090" s="754"/>
      <c r="L1090" s="31"/>
      <c r="M1090" s="31"/>
    </row>
    <row r="1091" spans="2:16" s="27" customFormat="1">
      <c r="B1091" s="10"/>
      <c r="C1091" s="10">
        <v>10</v>
      </c>
      <c r="D1091" s="44"/>
      <c r="E1091" s="636"/>
      <c r="F1091" s="31"/>
      <c r="G1091" s="31"/>
      <c r="H1091" s="31"/>
      <c r="I1091" s="31"/>
      <c r="J1091" s="84"/>
      <c r="K1091" s="754"/>
      <c r="L1091" s="31"/>
      <c r="M1091" s="31"/>
    </row>
    <row r="1092" spans="2:16" s="27" customFormat="1">
      <c r="B1092" s="10"/>
      <c r="C1092" s="10">
        <v>11</v>
      </c>
      <c r="D1092" s="44"/>
      <c r="E1092" s="636"/>
      <c r="F1092" s="31"/>
      <c r="G1092" s="31"/>
      <c r="H1092" s="31"/>
      <c r="I1092" s="31"/>
      <c r="J1092" s="84"/>
      <c r="K1092" s="755"/>
      <c r="L1092" s="31"/>
      <c r="M1092" s="31"/>
    </row>
    <row r="1093" spans="2:16" s="27" customFormat="1">
      <c r="B1093" s="10"/>
      <c r="C1093" s="10">
        <v>12</v>
      </c>
      <c r="D1093" s="635"/>
      <c r="E1093" s="636"/>
      <c r="F1093" s="31"/>
      <c r="G1093" s="31"/>
      <c r="H1093" s="31"/>
      <c r="I1093" s="31"/>
      <c r="J1093" s="84"/>
      <c r="K1093" s="754"/>
      <c r="L1093" s="31"/>
      <c r="M1093" s="31"/>
    </row>
    <row r="1094" spans="2:16" s="27" customFormat="1">
      <c r="B1094" s="10"/>
      <c r="C1094" s="10">
        <v>13</v>
      </c>
      <c r="D1094" s="635"/>
      <c r="E1094" s="636"/>
      <c r="F1094" s="31"/>
      <c r="G1094" s="31"/>
      <c r="H1094" s="31"/>
      <c r="I1094" s="31"/>
      <c r="J1094" s="84"/>
      <c r="K1094" s="754"/>
      <c r="L1094" s="31"/>
      <c r="M1094" s="31"/>
    </row>
    <row r="1095" spans="2:16" s="27" customFormat="1">
      <c r="B1095" s="10"/>
      <c r="C1095" s="10">
        <v>14</v>
      </c>
      <c r="D1095" s="635"/>
      <c r="E1095" s="636"/>
      <c r="F1095" s="31"/>
      <c r="G1095" s="31"/>
      <c r="H1095" s="31"/>
      <c r="I1095" s="31"/>
      <c r="J1095" s="84"/>
      <c r="K1095" s="592"/>
      <c r="L1095" s="31"/>
      <c r="M1095" s="31"/>
    </row>
    <row r="1096" spans="2:16" s="27" customFormat="1">
      <c r="B1096" s="10"/>
      <c r="C1096" s="10">
        <v>15</v>
      </c>
      <c r="D1096" s="635"/>
      <c r="E1096" s="636"/>
      <c r="F1096" s="31"/>
      <c r="G1096" s="31"/>
      <c r="H1096" s="31"/>
      <c r="I1096" s="31"/>
      <c r="J1096" s="84"/>
      <c r="K1096" s="755"/>
      <c r="L1096" s="31"/>
      <c r="M1096" s="31"/>
    </row>
    <row r="1097" spans="2:16" s="27" customFormat="1">
      <c r="B1097" s="10"/>
      <c r="C1097" s="10">
        <v>16</v>
      </c>
      <c r="D1097" s="635"/>
      <c r="E1097" s="636"/>
      <c r="F1097" s="31"/>
      <c r="G1097" s="31"/>
      <c r="H1097" s="31"/>
      <c r="I1097" s="31"/>
      <c r="J1097" s="84"/>
      <c r="K1097" s="754"/>
      <c r="L1097" s="31"/>
      <c r="M1097" s="31"/>
    </row>
    <row r="1098" spans="2:16" s="27" customFormat="1">
      <c r="B1098" s="10"/>
      <c r="C1098" s="10">
        <v>17</v>
      </c>
      <c r="D1098" s="635"/>
      <c r="E1098" s="636"/>
      <c r="F1098" s="31"/>
      <c r="G1098" s="31"/>
      <c r="H1098" s="31"/>
      <c r="I1098" s="31"/>
      <c r="J1098" s="84"/>
      <c r="K1098" s="592"/>
      <c r="L1098" s="31"/>
      <c r="M1098" s="31"/>
    </row>
    <row r="1099" spans="2:16" s="27" customFormat="1">
      <c r="B1099" s="10"/>
      <c r="C1099" s="10">
        <v>18</v>
      </c>
      <c r="D1099" s="635"/>
      <c r="E1099" s="636"/>
      <c r="F1099" s="31"/>
      <c r="G1099" s="31"/>
      <c r="H1099" s="31"/>
      <c r="I1099" s="31"/>
      <c r="J1099" s="594"/>
      <c r="K1099" s="592"/>
      <c r="L1099" s="31"/>
      <c r="M1099" s="31"/>
    </row>
    <row r="1100" spans="2:16" s="27" customFormat="1">
      <c r="B1100" s="28">
        <v>60</v>
      </c>
      <c r="C1100" s="10">
        <v>1</v>
      </c>
      <c r="D1100" s="55"/>
      <c r="E1100" s="44"/>
      <c r="F1100" s="31"/>
      <c r="G1100" s="31"/>
      <c r="H1100" s="31"/>
      <c r="I1100" s="31"/>
      <c r="J1100" s="84"/>
      <c r="K1100" s="588"/>
      <c r="L1100" s="31"/>
      <c r="M1100" s="31"/>
    </row>
    <row r="1101" spans="2:16" s="27" customFormat="1">
      <c r="C1101" s="10">
        <v>2</v>
      </c>
      <c r="D1101" s="596"/>
      <c r="E1101" s="10"/>
      <c r="F1101" s="305"/>
      <c r="G1101" s="305"/>
      <c r="H1101" s="305"/>
      <c r="I1101" s="305"/>
      <c r="J1101" s="76"/>
      <c r="K1101" s="588"/>
      <c r="L1101" s="31"/>
      <c r="M1101" s="31"/>
    </row>
    <row r="1102" spans="2:16" s="27" customFormat="1">
      <c r="C1102" s="10">
        <v>3</v>
      </c>
      <c r="D1102" s="596"/>
      <c r="E1102" s="588"/>
      <c r="F1102" s="31"/>
      <c r="G1102" s="31"/>
      <c r="H1102" s="31"/>
      <c r="I1102" s="31"/>
      <c r="J1102" s="76"/>
      <c r="K1102" s="588"/>
      <c r="L1102" s="31"/>
      <c r="M1102" s="31"/>
    </row>
    <row r="1103" spans="2:16">
      <c r="B1103" s="27"/>
      <c r="C1103" s="10">
        <v>4</v>
      </c>
      <c r="E1103" s="76"/>
      <c r="F1103" s="31"/>
      <c r="G1103" s="31"/>
      <c r="H1103" s="31"/>
      <c r="I1103" s="31"/>
      <c r="J1103" s="84"/>
      <c r="K1103" s="169"/>
      <c r="L1103" s="305"/>
      <c r="M1103" s="305"/>
      <c r="N1103" s="306"/>
      <c r="O1103" s="306"/>
      <c r="P1103" s="306"/>
    </row>
    <row r="1104" spans="2:16" s="27" customFormat="1">
      <c r="B1104" s="306"/>
      <c r="C1104" s="10">
        <v>5</v>
      </c>
      <c r="D1104" s="635"/>
      <c r="E1104" s="636"/>
      <c r="F1104" s="31"/>
      <c r="G1104" s="31"/>
      <c r="H1104" s="31"/>
      <c r="I1104" s="31"/>
      <c r="J1104" s="84"/>
      <c r="K1104" s="754"/>
      <c r="L1104" s="31"/>
      <c r="M1104" s="31"/>
    </row>
    <row r="1105" spans="2:13" s="27" customFormat="1">
      <c r="C1105" s="10">
        <v>6</v>
      </c>
      <c r="D1105" s="44"/>
      <c r="E1105" s="636"/>
      <c r="F1105" s="31"/>
      <c r="G1105" s="31"/>
      <c r="H1105" s="31"/>
      <c r="I1105" s="31"/>
      <c r="J1105" s="84"/>
      <c r="K1105" s="754"/>
      <c r="L1105" s="31"/>
      <c r="M1105" s="31"/>
    </row>
    <row r="1106" spans="2:13" s="27" customFormat="1">
      <c r="C1106" s="10">
        <v>7</v>
      </c>
      <c r="D1106" s="44"/>
      <c r="E1106" s="636"/>
      <c r="F1106" s="31"/>
      <c r="G1106" s="31"/>
      <c r="H1106" s="31"/>
      <c r="I1106" s="31"/>
      <c r="J1106" s="84"/>
      <c r="K1106" s="755"/>
      <c r="L1106" s="31"/>
      <c r="M1106" s="31"/>
    </row>
    <row r="1107" spans="2:13" s="27" customFormat="1">
      <c r="C1107" s="10">
        <v>8</v>
      </c>
      <c r="D1107" s="44"/>
      <c r="E1107" s="636"/>
      <c r="F1107" s="31"/>
      <c r="G1107" s="31"/>
      <c r="H1107" s="31"/>
      <c r="I1107" s="31"/>
      <c r="J1107" s="84"/>
      <c r="K1107" s="754"/>
      <c r="L1107" s="31"/>
      <c r="M1107" s="31"/>
    </row>
    <row r="1108" spans="2:13" s="27" customFormat="1">
      <c r="C1108" s="10">
        <v>9</v>
      </c>
      <c r="D1108" s="635"/>
      <c r="E1108" s="636"/>
      <c r="F1108" s="31"/>
      <c r="G1108" s="31"/>
      <c r="H1108" s="31"/>
      <c r="I1108" s="31"/>
      <c r="J1108" s="84"/>
      <c r="K1108" s="754"/>
      <c r="L1108" s="31"/>
      <c r="M1108" s="31"/>
    </row>
    <row r="1109" spans="2:13" s="27" customFormat="1">
      <c r="C1109" s="10">
        <v>10</v>
      </c>
      <c r="D1109" s="44"/>
      <c r="E1109" s="636"/>
      <c r="F1109" s="31"/>
      <c r="G1109" s="31"/>
      <c r="H1109" s="31"/>
      <c r="I1109" s="31"/>
      <c r="J1109" s="84"/>
      <c r="K1109" s="754"/>
      <c r="L1109" s="31"/>
      <c r="M1109" s="31"/>
    </row>
    <row r="1110" spans="2:13" s="27" customFormat="1">
      <c r="C1110" s="10">
        <v>11</v>
      </c>
      <c r="D1110" s="44"/>
      <c r="E1110" s="636"/>
      <c r="F1110" s="31"/>
      <c r="G1110" s="31"/>
      <c r="H1110" s="31"/>
      <c r="I1110" s="31"/>
      <c r="J1110" s="84"/>
      <c r="K1110" s="755"/>
      <c r="L1110" s="31"/>
      <c r="M1110" s="31"/>
    </row>
    <row r="1111" spans="2:13" s="27" customFormat="1">
      <c r="C1111" s="10">
        <v>12</v>
      </c>
      <c r="D1111" s="635"/>
      <c r="E1111" s="636"/>
      <c r="F1111" s="31"/>
      <c r="G1111" s="31"/>
      <c r="H1111" s="31"/>
      <c r="I1111" s="31"/>
      <c r="J1111" s="84"/>
      <c r="K1111" s="754"/>
      <c r="L1111" s="31"/>
      <c r="M1111" s="31"/>
    </row>
    <row r="1112" spans="2:13" s="27" customFormat="1">
      <c r="C1112" s="10">
        <v>13</v>
      </c>
      <c r="D1112" s="635"/>
      <c r="E1112" s="636"/>
      <c r="F1112" s="31"/>
      <c r="G1112" s="31"/>
      <c r="H1112" s="31"/>
      <c r="I1112" s="31"/>
      <c r="J1112" s="84"/>
      <c r="K1112" s="754"/>
      <c r="L1112" s="31"/>
      <c r="M1112" s="31"/>
    </row>
    <row r="1113" spans="2:13" s="27" customFormat="1">
      <c r="C1113" s="10">
        <v>14</v>
      </c>
      <c r="D1113" s="635"/>
      <c r="E1113" s="636"/>
      <c r="F1113" s="31"/>
      <c r="G1113" s="31"/>
      <c r="H1113" s="31"/>
      <c r="I1113" s="31"/>
      <c r="J1113" s="84"/>
      <c r="K1113" s="592"/>
      <c r="L1113" s="31"/>
      <c r="M1113" s="31"/>
    </row>
    <row r="1114" spans="2:13" s="27" customFormat="1">
      <c r="C1114" s="10">
        <v>15</v>
      </c>
      <c r="D1114" s="635"/>
      <c r="E1114" s="636"/>
      <c r="F1114" s="31"/>
      <c r="G1114" s="31"/>
      <c r="H1114" s="31"/>
      <c r="I1114" s="31"/>
      <c r="J1114" s="84"/>
      <c r="K1114" s="755"/>
      <c r="L1114" s="31"/>
      <c r="M1114" s="31"/>
    </row>
    <row r="1115" spans="2:13" s="27" customFormat="1">
      <c r="C1115" s="10">
        <v>16</v>
      </c>
      <c r="D1115" s="635"/>
      <c r="E1115" s="636"/>
      <c r="F1115" s="31"/>
      <c r="G1115" s="31"/>
      <c r="H1115" s="31"/>
      <c r="I1115" s="31"/>
      <c r="J1115" s="84"/>
      <c r="K1115" s="754"/>
      <c r="L1115" s="31"/>
      <c r="M1115" s="31"/>
    </row>
    <row r="1116" spans="2:13" s="27" customFormat="1">
      <c r="C1116" s="10">
        <v>17</v>
      </c>
      <c r="D1116" s="635"/>
      <c r="E1116" s="636"/>
      <c r="F1116" s="31"/>
      <c r="G1116" s="31"/>
      <c r="H1116" s="31"/>
      <c r="I1116" s="31"/>
      <c r="J1116" s="84"/>
      <c r="K1116" s="592"/>
      <c r="L1116" s="31"/>
      <c r="M1116" s="31"/>
    </row>
    <row r="1117" spans="2:13" s="27" customFormat="1">
      <c r="B1117" s="10"/>
      <c r="C1117" s="10">
        <v>18</v>
      </c>
      <c r="D1117" s="635"/>
      <c r="E1117" s="636"/>
      <c r="F1117" s="31"/>
      <c r="G1117" s="31"/>
      <c r="H1117" s="31"/>
      <c r="I1117" s="31"/>
      <c r="J1117" s="594"/>
      <c r="K1117" s="592"/>
      <c r="L1117" s="31"/>
      <c r="M1117" s="31"/>
    </row>
    <row r="1118" spans="2:13" s="27" customFormat="1">
      <c r="B1118" s="28">
        <v>61</v>
      </c>
      <c r="C1118" s="10">
        <v>1</v>
      </c>
      <c r="D1118" s="55"/>
      <c r="E1118" s="44"/>
      <c r="F1118" s="31"/>
      <c r="G1118" s="31"/>
      <c r="H1118" s="31"/>
      <c r="I1118" s="31"/>
      <c r="J1118" s="84"/>
      <c r="K1118" s="588"/>
      <c r="L1118" s="31"/>
      <c r="M1118" s="31"/>
    </row>
    <row r="1119" spans="2:13" s="27" customFormat="1">
      <c r="B1119" s="10"/>
      <c r="C1119" s="10">
        <v>2</v>
      </c>
      <c r="D1119" s="596"/>
      <c r="E1119" s="10"/>
      <c r="F1119" s="305"/>
      <c r="G1119" s="305"/>
      <c r="H1119" s="305"/>
      <c r="I1119" s="305"/>
      <c r="J1119" s="76"/>
      <c r="K1119" s="588"/>
      <c r="L1119" s="31"/>
      <c r="M1119" s="31"/>
    </row>
    <row r="1120" spans="2:13" s="27" customFormat="1">
      <c r="B1120" s="28"/>
      <c r="C1120" s="10">
        <v>3</v>
      </c>
      <c r="D1120" s="596"/>
      <c r="E1120" s="588"/>
      <c r="F1120" s="31"/>
      <c r="G1120" s="31"/>
      <c r="H1120" s="31"/>
      <c r="I1120" s="31"/>
      <c r="J1120" s="76"/>
      <c r="K1120" s="588"/>
      <c r="L1120" s="31"/>
      <c r="M1120" s="31"/>
    </row>
    <row r="1121" spans="2:16">
      <c r="B1121" s="28"/>
      <c r="C1121" s="10">
        <v>4</v>
      </c>
      <c r="E1121" s="76"/>
      <c r="F1121" s="31"/>
      <c r="G1121" s="31"/>
      <c r="H1121" s="31"/>
      <c r="I1121" s="31"/>
      <c r="J1121" s="84"/>
      <c r="K1121" s="169"/>
      <c r="L1121" s="305"/>
      <c r="M1121" s="305"/>
      <c r="N1121" s="306"/>
      <c r="O1121" s="306"/>
      <c r="P1121" s="306"/>
    </row>
    <row r="1122" spans="2:16" s="27" customFormat="1">
      <c r="B1122" s="28"/>
      <c r="C1122" s="10">
        <v>5</v>
      </c>
      <c r="D1122" s="635"/>
      <c r="E1122" s="636"/>
      <c r="F1122" s="31"/>
      <c r="G1122" s="31"/>
      <c r="H1122" s="31"/>
      <c r="I1122" s="31"/>
      <c r="J1122" s="84"/>
      <c r="K1122" s="754"/>
      <c r="L1122" s="31"/>
      <c r="M1122" s="31"/>
    </row>
    <row r="1123" spans="2:16" s="27" customFormat="1">
      <c r="B1123" s="28"/>
      <c r="C1123" s="10">
        <v>6</v>
      </c>
      <c r="D1123" s="44"/>
      <c r="E1123" s="636"/>
      <c r="F1123" s="31"/>
      <c r="G1123" s="31"/>
      <c r="H1123" s="31"/>
      <c r="I1123" s="31"/>
      <c r="J1123" s="84"/>
      <c r="K1123" s="754"/>
      <c r="L1123" s="31"/>
      <c r="M1123" s="31"/>
    </row>
    <row r="1124" spans="2:16" s="27" customFormat="1">
      <c r="B1124" s="28"/>
      <c r="C1124" s="10">
        <v>7</v>
      </c>
      <c r="D1124" s="44"/>
      <c r="E1124" s="636"/>
      <c r="F1124" s="31"/>
      <c r="G1124" s="31"/>
      <c r="H1124" s="31"/>
      <c r="I1124" s="31"/>
      <c r="J1124" s="84"/>
      <c r="K1124" s="755"/>
      <c r="L1124" s="31"/>
      <c r="M1124" s="31"/>
    </row>
    <row r="1125" spans="2:16" s="27" customFormat="1">
      <c r="B1125" s="28"/>
      <c r="C1125" s="10">
        <v>8</v>
      </c>
      <c r="D1125" s="44"/>
      <c r="E1125" s="636"/>
      <c r="F1125" s="31"/>
      <c r="G1125" s="31"/>
      <c r="H1125" s="31"/>
      <c r="I1125" s="31"/>
      <c r="J1125" s="84"/>
      <c r="K1125" s="754"/>
      <c r="L1125" s="31"/>
      <c r="M1125" s="31"/>
    </row>
    <row r="1126" spans="2:16" s="27" customFormat="1">
      <c r="B1126" s="28"/>
      <c r="C1126" s="10">
        <v>9</v>
      </c>
      <c r="D1126" s="635"/>
      <c r="E1126" s="636"/>
      <c r="F1126" s="31"/>
      <c r="G1126" s="31"/>
      <c r="H1126" s="31"/>
      <c r="I1126" s="31"/>
      <c r="J1126" s="84"/>
      <c r="K1126" s="754"/>
      <c r="L1126" s="31"/>
      <c r="M1126" s="31"/>
    </row>
    <row r="1127" spans="2:16" s="27" customFormat="1">
      <c r="B1127" s="28"/>
      <c r="C1127" s="10">
        <v>10</v>
      </c>
      <c r="D1127" s="44"/>
      <c r="E1127" s="636"/>
      <c r="F1127" s="31"/>
      <c r="G1127" s="31"/>
      <c r="H1127" s="31"/>
      <c r="I1127" s="31"/>
      <c r="J1127" s="84"/>
      <c r="K1127" s="754"/>
      <c r="L1127" s="31"/>
      <c r="M1127" s="31"/>
    </row>
    <row r="1128" spans="2:16" s="27" customFormat="1">
      <c r="B1128" s="10"/>
      <c r="C1128" s="10">
        <v>11</v>
      </c>
      <c r="D1128" s="44"/>
      <c r="E1128" s="636"/>
      <c r="F1128" s="31"/>
      <c r="G1128" s="31"/>
      <c r="H1128" s="31"/>
      <c r="I1128" s="31"/>
      <c r="J1128" s="84"/>
      <c r="K1128" s="755"/>
      <c r="L1128" s="31"/>
      <c r="M1128" s="31"/>
    </row>
    <row r="1129" spans="2:16" s="27" customFormat="1">
      <c r="B1129" s="10"/>
      <c r="C1129" s="10">
        <v>12</v>
      </c>
      <c r="D1129" s="635"/>
      <c r="E1129" s="636"/>
      <c r="F1129" s="31"/>
      <c r="G1129" s="31"/>
      <c r="H1129" s="31"/>
      <c r="I1129" s="31"/>
      <c r="J1129" s="84"/>
      <c r="K1129" s="754"/>
      <c r="L1129" s="31"/>
      <c r="M1129" s="31"/>
    </row>
    <row r="1130" spans="2:16" s="27" customFormat="1">
      <c r="B1130" s="10"/>
      <c r="C1130" s="10">
        <v>13</v>
      </c>
      <c r="D1130" s="635"/>
      <c r="E1130" s="636"/>
      <c r="F1130" s="31"/>
      <c r="G1130" s="31"/>
      <c r="H1130" s="31"/>
      <c r="I1130" s="31"/>
      <c r="J1130" s="84"/>
      <c r="K1130" s="754"/>
      <c r="L1130" s="31"/>
      <c r="M1130" s="31"/>
    </row>
    <row r="1131" spans="2:16" s="27" customFormat="1">
      <c r="B1131" s="10"/>
      <c r="C1131" s="10">
        <v>14</v>
      </c>
      <c r="D1131" s="635"/>
      <c r="E1131" s="636"/>
      <c r="F1131" s="31"/>
      <c r="G1131" s="31"/>
      <c r="H1131" s="31"/>
      <c r="I1131" s="31"/>
      <c r="J1131" s="84"/>
      <c r="K1131" s="592"/>
      <c r="L1131" s="31"/>
      <c r="M1131" s="31"/>
    </row>
    <row r="1132" spans="2:16" s="27" customFormat="1">
      <c r="B1132" s="10"/>
      <c r="C1132" s="10">
        <v>15</v>
      </c>
      <c r="D1132" s="635"/>
      <c r="E1132" s="636"/>
      <c r="F1132" s="31"/>
      <c r="G1132" s="31"/>
      <c r="H1132" s="31"/>
      <c r="I1132" s="31"/>
      <c r="J1132" s="84"/>
      <c r="K1132" s="755"/>
      <c r="L1132" s="31"/>
      <c r="M1132" s="31"/>
    </row>
    <row r="1133" spans="2:16" s="27" customFormat="1">
      <c r="B1133" s="10"/>
      <c r="C1133" s="10">
        <v>16</v>
      </c>
      <c r="D1133" s="635"/>
      <c r="E1133" s="636"/>
      <c r="F1133" s="31"/>
      <c r="G1133" s="31"/>
      <c r="H1133" s="31"/>
      <c r="I1133" s="31"/>
      <c r="J1133" s="84"/>
      <c r="K1133" s="754"/>
      <c r="L1133" s="31"/>
      <c r="M1133" s="31"/>
    </row>
    <row r="1134" spans="2:16" s="27" customFormat="1">
      <c r="B1134" s="10"/>
      <c r="C1134" s="10">
        <v>17</v>
      </c>
      <c r="D1134" s="635"/>
      <c r="E1134" s="636"/>
      <c r="F1134" s="31"/>
      <c r="G1134" s="31"/>
      <c r="H1134" s="31"/>
      <c r="I1134" s="31"/>
      <c r="J1134" s="84"/>
      <c r="K1134" s="592"/>
      <c r="L1134" s="31"/>
      <c r="M1134" s="31"/>
    </row>
    <row r="1135" spans="2:16" s="27" customFormat="1">
      <c r="B1135" s="10"/>
      <c r="C1135" s="10">
        <v>18</v>
      </c>
      <c r="D1135" s="635"/>
      <c r="E1135" s="636"/>
      <c r="F1135" s="31"/>
      <c r="G1135" s="31"/>
      <c r="H1135" s="31"/>
      <c r="I1135" s="31"/>
      <c r="J1135" s="594"/>
      <c r="K1135" s="592"/>
      <c r="L1135" s="31"/>
      <c r="M1135" s="31"/>
    </row>
    <row r="1136" spans="2:16" s="27" customFormat="1">
      <c r="B1136" s="28">
        <v>62</v>
      </c>
      <c r="C1136" s="10">
        <v>1</v>
      </c>
      <c r="D1136" s="55"/>
      <c r="E1136" s="44"/>
      <c r="F1136" s="31"/>
      <c r="G1136" s="31"/>
      <c r="H1136" s="31"/>
      <c r="I1136" s="31"/>
      <c r="J1136" s="84"/>
      <c r="K1136" s="588"/>
      <c r="L1136" s="31"/>
      <c r="M1136" s="31"/>
    </row>
    <row r="1137" spans="2:16" s="27" customFormat="1">
      <c r="B1137" s="10"/>
      <c r="C1137" s="10">
        <v>2</v>
      </c>
      <c r="D1137" s="596"/>
      <c r="E1137" s="10"/>
      <c r="F1137" s="305"/>
      <c r="G1137" s="305"/>
      <c r="H1137" s="305"/>
      <c r="I1137" s="305"/>
      <c r="J1137" s="76"/>
      <c r="K1137" s="588"/>
      <c r="L1137" s="31"/>
      <c r="M1137" s="31"/>
    </row>
    <row r="1138" spans="2:16" s="27" customFormat="1">
      <c r="B1138" s="10"/>
      <c r="C1138" s="10">
        <v>3</v>
      </c>
      <c r="D1138" s="596"/>
      <c r="E1138" s="588"/>
      <c r="F1138" s="31"/>
      <c r="G1138" s="31"/>
      <c r="H1138" s="31"/>
      <c r="I1138" s="31"/>
      <c r="J1138" s="76"/>
      <c r="K1138" s="588"/>
      <c r="L1138" s="31"/>
      <c r="M1138" s="31"/>
    </row>
    <row r="1139" spans="2:16">
      <c r="C1139" s="10">
        <v>4</v>
      </c>
      <c r="E1139" s="76"/>
      <c r="F1139" s="31"/>
      <c r="G1139" s="31"/>
      <c r="H1139" s="31"/>
      <c r="I1139" s="31"/>
      <c r="J1139" s="84"/>
      <c r="K1139" s="169"/>
      <c r="L1139" s="305"/>
      <c r="M1139" s="305"/>
      <c r="N1139" s="306"/>
      <c r="O1139" s="306"/>
      <c r="P1139" s="306"/>
    </row>
    <row r="1140" spans="2:16" s="27" customFormat="1">
      <c r="B1140" s="10"/>
      <c r="C1140" s="10">
        <v>5</v>
      </c>
      <c r="D1140" s="635"/>
      <c r="E1140" s="636"/>
      <c r="F1140" s="31"/>
      <c r="G1140" s="31"/>
      <c r="H1140" s="31"/>
      <c r="I1140" s="31"/>
      <c r="J1140" s="84"/>
      <c r="K1140" s="754"/>
      <c r="L1140" s="31"/>
      <c r="M1140" s="31"/>
    </row>
    <row r="1141" spans="2:16" s="27" customFormat="1">
      <c r="B1141" s="10"/>
      <c r="C1141" s="10">
        <v>6</v>
      </c>
      <c r="D1141" s="44"/>
      <c r="E1141" s="636"/>
      <c r="F1141" s="31"/>
      <c r="G1141" s="31"/>
      <c r="H1141" s="31"/>
      <c r="I1141" s="31"/>
      <c r="J1141" s="84"/>
      <c r="K1141" s="754"/>
      <c r="L1141" s="31"/>
      <c r="M1141" s="31"/>
    </row>
    <row r="1142" spans="2:16" s="27" customFormat="1">
      <c r="B1142" s="10"/>
      <c r="C1142" s="10">
        <v>7</v>
      </c>
      <c r="D1142" s="44"/>
      <c r="E1142" s="636"/>
      <c r="F1142" s="31"/>
      <c r="G1142" s="31"/>
      <c r="H1142" s="31"/>
      <c r="I1142" s="31"/>
      <c r="J1142" s="84"/>
      <c r="K1142" s="755"/>
      <c r="L1142" s="31"/>
      <c r="M1142" s="31"/>
    </row>
    <row r="1143" spans="2:16" s="27" customFormat="1">
      <c r="B1143" s="10"/>
      <c r="C1143" s="10">
        <v>8</v>
      </c>
      <c r="D1143" s="44"/>
      <c r="E1143" s="636"/>
      <c r="F1143" s="31"/>
      <c r="G1143" s="31"/>
      <c r="H1143" s="31"/>
      <c r="I1143" s="31"/>
      <c r="J1143" s="84"/>
      <c r="K1143" s="754"/>
      <c r="L1143" s="31"/>
      <c r="M1143" s="31"/>
    </row>
    <row r="1144" spans="2:16" s="27" customFormat="1">
      <c r="B1144" s="10"/>
      <c r="C1144" s="10">
        <v>9</v>
      </c>
      <c r="D1144" s="635"/>
      <c r="E1144" s="636"/>
      <c r="F1144" s="31"/>
      <c r="G1144" s="31"/>
      <c r="H1144" s="31"/>
      <c r="I1144" s="31"/>
      <c r="J1144" s="84"/>
      <c r="K1144" s="754"/>
      <c r="L1144" s="31"/>
      <c r="M1144" s="31"/>
    </row>
    <row r="1145" spans="2:16" s="27" customFormat="1">
      <c r="B1145" s="10"/>
      <c r="C1145" s="10">
        <v>10</v>
      </c>
      <c r="D1145" s="44"/>
      <c r="E1145" s="636"/>
      <c r="F1145" s="31"/>
      <c r="G1145" s="31"/>
      <c r="H1145" s="31"/>
      <c r="I1145" s="31"/>
      <c r="J1145" s="84"/>
      <c r="K1145" s="754"/>
      <c r="L1145" s="31"/>
      <c r="M1145" s="31"/>
    </row>
    <row r="1146" spans="2:16" s="27" customFormat="1">
      <c r="B1146" s="10"/>
      <c r="C1146" s="10">
        <v>11</v>
      </c>
      <c r="D1146" s="44"/>
      <c r="E1146" s="636"/>
      <c r="F1146" s="31"/>
      <c r="G1146" s="31"/>
      <c r="H1146" s="31"/>
      <c r="I1146" s="31"/>
      <c r="J1146" s="84"/>
      <c r="K1146" s="755"/>
      <c r="L1146" s="31"/>
      <c r="M1146" s="31"/>
    </row>
    <row r="1147" spans="2:16" s="27" customFormat="1">
      <c r="B1147" s="10"/>
      <c r="C1147" s="10">
        <v>12</v>
      </c>
      <c r="D1147" s="635"/>
      <c r="E1147" s="636"/>
      <c r="F1147" s="31"/>
      <c r="G1147" s="31"/>
      <c r="H1147" s="31"/>
      <c r="I1147" s="31"/>
      <c r="J1147" s="84"/>
      <c r="K1147" s="754"/>
      <c r="L1147" s="31"/>
      <c r="M1147" s="31"/>
    </row>
    <row r="1148" spans="2:16" s="27" customFormat="1">
      <c r="B1148" s="10"/>
      <c r="C1148" s="10">
        <v>13</v>
      </c>
      <c r="D1148" s="635"/>
      <c r="E1148" s="636"/>
      <c r="F1148" s="31"/>
      <c r="G1148" s="31"/>
      <c r="H1148" s="31"/>
      <c r="I1148" s="31"/>
      <c r="J1148" s="84"/>
      <c r="K1148" s="754"/>
      <c r="L1148" s="31"/>
      <c r="M1148" s="31"/>
    </row>
    <row r="1149" spans="2:16" s="27" customFormat="1">
      <c r="B1149" s="10"/>
      <c r="C1149" s="10">
        <v>14</v>
      </c>
      <c r="D1149" s="635"/>
      <c r="E1149" s="636"/>
      <c r="F1149" s="31"/>
      <c r="G1149" s="31"/>
      <c r="H1149" s="31"/>
      <c r="I1149" s="31"/>
      <c r="J1149" s="84"/>
      <c r="K1149" s="592"/>
      <c r="L1149" s="31"/>
      <c r="M1149" s="31"/>
    </row>
    <row r="1150" spans="2:16" s="27" customFormat="1">
      <c r="B1150" s="10"/>
      <c r="C1150" s="10">
        <v>15</v>
      </c>
      <c r="D1150" s="635"/>
      <c r="E1150" s="636"/>
      <c r="F1150" s="31"/>
      <c r="G1150" s="31"/>
      <c r="H1150" s="31"/>
      <c r="I1150" s="31"/>
      <c r="J1150" s="84"/>
      <c r="K1150" s="755"/>
      <c r="L1150" s="31"/>
      <c r="M1150" s="31"/>
    </row>
    <row r="1151" spans="2:16" s="27" customFormat="1">
      <c r="B1151" s="10"/>
      <c r="C1151" s="10">
        <v>16</v>
      </c>
      <c r="D1151" s="635"/>
      <c r="E1151" s="636"/>
      <c r="F1151" s="31"/>
      <c r="G1151" s="31"/>
      <c r="H1151" s="31"/>
      <c r="I1151" s="31"/>
      <c r="J1151" s="84"/>
      <c r="K1151" s="754"/>
      <c r="L1151" s="31"/>
      <c r="M1151" s="31"/>
    </row>
    <row r="1152" spans="2:16" s="27" customFormat="1">
      <c r="B1152" s="10"/>
      <c r="C1152" s="10">
        <v>17</v>
      </c>
      <c r="D1152" s="635"/>
      <c r="E1152" s="636"/>
      <c r="F1152" s="31"/>
      <c r="G1152" s="31"/>
      <c r="H1152" s="31"/>
      <c r="I1152" s="31"/>
      <c r="J1152" s="84"/>
      <c r="K1152" s="592"/>
      <c r="L1152" s="31"/>
      <c r="M1152" s="31"/>
    </row>
    <row r="1153" spans="2:16" s="27" customFormat="1">
      <c r="B1153" s="10"/>
      <c r="C1153" s="10">
        <v>18</v>
      </c>
      <c r="D1153" s="635"/>
      <c r="E1153" s="636"/>
      <c r="F1153" s="31"/>
      <c r="G1153" s="31"/>
      <c r="H1153" s="31"/>
      <c r="I1153" s="31"/>
      <c r="J1153" s="594"/>
      <c r="K1153" s="592"/>
      <c r="L1153" s="31"/>
      <c r="M1153" s="31"/>
    </row>
    <row r="1154" spans="2:16" s="27" customFormat="1">
      <c r="B1154" s="28">
        <v>63</v>
      </c>
      <c r="C1154" s="10">
        <v>1</v>
      </c>
      <c r="D1154" s="55"/>
      <c r="E1154" s="44"/>
      <c r="F1154" s="31"/>
      <c r="G1154" s="31"/>
      <c r="H1154" s="31"/>
      <c r="I1154" s="31"/>
      <c r="J1154" s="84"/>
      <c r="K1154" s="588"/>
      <c r="L1154" s="31"/>
      <c r="M1154" s="31"/>
    </row>
    <row r="1155" spans="2:16" s="27" customFormat="1">
      <c r="B1155" s="10"/>
      <c r="C1155" s="10">
        <v>2</v>
      </c>
      <c r="D1155" s="596"/>
      <c r="E1155" s="10"/>
      <c r="F1155" s="305"/>
      <c r="G1155" s="305"/>
      <c r="H1155" s="305"/>
      <c r="I1155" s="305"/>
      <c r="J1155" s="76"/>
      <c r="K1155" s="588"/>
      <c r="L1155" s="31"/>
      <c r="M1155" s="31"/>
    </row>
    <row r="1156" spans="2:16" s="27" customFormat="1">
      <c r="B1156" s="10"/>
      <c r="C1156" s="10">
        <v>3</v>
      </c>
      <c r="D1156" s="596"/>
      <c r="E1156" s="588"/>
      <c r="F1156" s="31"/>
      <c r="G1156" s="31"/>
      <c r="H1156" s="31"/>
      <c r="I1156" s="31"/>
      <c r="J1156" s="76"/>
      <c r="K1156" s="588"/>
      <c r="L1156" s="31"/>
      <c r="M1156" s="31"/>
    </row>
    <row r="1157" spans="2:16">
      <c r="C1157" s="10">
        <v>4</v>
      </c>
      <c r="E1157" s="76"/>
      <c r="F1157" s="31"/>
      <c r="G1157" s="31"/>
      <c r="H1157" s="31"/>
      <c r="I1157" s="31"/>
      <c r="J1157" s="84"/>
      <c r="K1157" s="169"/>
      <c r="L1157" s="305"/>
      <c r="M1157" s="305"/>
      <c r="N1157" s="306"/>
      <c r="O1157" s="306"/>
      <c r="P1157" s="306"/>
    </row>
    <row r="1158" spans="2:16" s="27" customFormat="1">
      <c r="B1158" s="10"/>
      <c r="C1158" s="10">
        <v>5</v>
      </c>
      <c r="D1158" s="635"/>
      <c r="E1158" s="636"/>
      <c r="F1158" s="31"/>
      <c r="G1158" s="31"/>
      <c r="H1158" s="31"/>
      <c r="I1158" s="31"/>
      <c r="J1158" s="84"/>
      <c r="K1158" s="754"/>
      <c r="L1158" s="31"/>
      <c r="M1158" s="31"/>
    </row>
    <row r="1159" spans="2:16" s="27" customFormat="1">
      <c r="B1159" s="10"/>
      <c r="C1159" s="10">
        <v>6</v>
      </c>
      <c r="D1159" s="44"/>
      <c r="E1159" s="636"/>
      <c r="F1159" s="31"/>
      <c r="G1159" s="31"/>
      <c r="H1159" s="31"/>
      <c r="I1159" s="31"/>
      <c r="J1159" s="84"/>
      <c r="K1159" s="754"/>
      <c r="L1159" s="31"/>
      <c r="M1159" s="31"/>
    </row>
    <row r="1160" spans="2:16" s="27" customFormat="1">
      <c r="B1160" s="10"/>
      <c r="C1160" s="10">
        <v>7</v>
      </c>
      <c r="D1160" s="44"/>
      <c r="E1160" s="636"/>
      <c r="F1160" s="31"/>
      <c r="G1160" s="31"/>
      <c r="H1160" s="31"/>
      <c r="I1160" s="31"/>
      <c r="J1160" s="84"/>
      <c r="K1160" s="755"/>
      <c r="L1160" s="31"/>
      <c r="M1160" s="31"/>
    </row>
    <row r="1161" spans="2:16" s="27" customFormat="1">
      <c r="B1161" s="10"/>
      <c r="C1161" s="10">
        <v>8</v>
      </c>
      <c r="D1161" s="44"/>
      <c r="E1161" s="636"/>
      <c r="F1161" s="31"/>
      <c r="G1161" s="31"/>
      <c r="H1161" s="31"/>
      <c r="I1161" s="31"/>
      <c r="J1161" s="84"/>
      <c r="K1161" s="754"/>
      <c r="L1161" s="31"/>
      <c r="M1161" s="31"/>
    </row>
    <row r="1162" spans="2:16" s="27" customFormat="1">
      <c r="B1162" s="10"/>
      <c r="C1162" s="10">
        <v>9</v>
      </c>
      <c r="D1162" s="635"/>
      <c r="E1162" s="636"/>
      <c r="F1162" s="31"/>
      <c r="G1162" s="31"/>
      <c r="H1162" s="31"/>
      <c r="I1162" s="31"/>
      <c r="J1162" s="84"/>
      <c r="K1162" s="754"/>
      <c r="L1162" s="31"/>
      <c r="M1162" s="31"/>
    </row>
    <row r="1163" spans="2:16" s="27" customFormat="1">
      <c r="B1163" s="10"/>
      <c r="C1163" s="10">
        <v>10</v>
      </c>
      <c r="D1163" s="44"/>
      <c r="E1163" s="636"/>
      <c r="F1163" s="31"/>
      <c r="G1163" s="31"/>
      <c r="H1163" s="31"/>
      <c r="I1163" s="31"/>
      <c r="J1163" s="84"/>
      <c r="K1163" s="754"/>
      <c r="L1163" s="31"/>
      <c r="M1163" s="31"/>
    </row>
    <row r="1164" spans="2:16" s="27" customFormat="1">
      <c r="B1164" s="10"/>
      <c r="C1164" s="10">
        <v>11</v>
      </c>
      <c r="D1164" s="44"/>
      <c r="E1164" s="636"/>
      <c r="F1164" s="31"/>
      <c r="G1164" s="31"/>
      <c r="H1164" s="31"/>
      <c r="I1164" s="31"/>
      <c r="J1164" s="84"/>
      <c r="K1164" s="755"/>
      <c r="L1164" s="31"/>
      <c r="M1164" s="31"/>
    </row>
    <row r="1165" spans="2:16" s="27" customFormat="1">
      <c r="B1165" s="10"/>
      <c r="C1165" s="10">
        <v>12</v>
      </c>
      <c r="D1165" s="635"/>
      <c r="E1165" s="636"/>
      <c r="F1165" s="31"/>
      <c r="G1165" s="31"/>
      <c r="H1165" s="31"/>
      <c r="I1165" s="31"/>
      <c r="J1165" s="84"/>
      <c r="K1165" s="754"/>
      <c r="L1165" s="31"/>
      <c r="M1165" s="31"/>
    </row>
    <row r="1166" spans="2:16" s="27" customFormat="1">
      <c r="B1166" s="10"/>
      <c r="C1166" s="10">
        <v>13</v>
      </c>
      <c r="D1166" s="635"/>
      <c r="E1166" s="636"/>
      <c r="F1166" s="31"/>
      <c r="G1166" s="31"/>
      <c r="H1166" s="31"/>
      <c r="I1166" s="31"/>
      <c r="J1166" s="84"/>
      <c r="K1166" s="754"/>
      <c r="L1166" s="31"/>
      <c r="M1166" s="31"/>
    </row>
    <row r="1167" spans="2:16" s="27" customFormat="1">
      <c r="B1167" s="10"/>
      <c r="C1167" s="10">
        <v>14</v>
      </c>
      <c r="D1167" s="635"/>
      <c r="E1167" s="636"/>
      <c r="F1167" s="31"/>
      <c r="G1167" s="31"/>
      <c r="H1167" s="31"/>
      <c r="I1167" s="31"/>
      <c r="J1167" s="84"/>
      <c r="K1167" s="592"/>
      <c r="L1167" s="31"/>
      <c r="M1167" s="31"/>
    </row>
    <row r="1168" spans="2:16" s="27" customFormat="1">
      <c r="B1168" s="10"/>
      <c r="C1168" s="10">
        <v>15</v>
      </c>
      <c r="D1168" s="635"/>
      <c r="E1168" s="636"/>
      <c r="F1168" s="31"/>
      <c r="G1168" s="31"/>
      <c r="H1168" s="31"/>
      <c r="I1168" s="31"/>
      <c r="J1168" s="84"/>
      <c r="K1168" s="755"/>
      <c r="L1168" s="31"/>
      <c r="M1168" s="31"/>
    </row>
    <row r="1169" spans="2:16" s="27" customFormat="1">
      <c r="B1169" s="10"/>
      <c r="C1169" s="10">
        <v>16</v>
      </c>
      <c r="D1169" s="635"/>
      <c r="E1169" s="636"/>
      <c r="F1169" s="31"/>
      <c r="G1169" s="31"/>
      <c r="H1169" s="31"/>
      <c r="I1169" s="31"/>
      <c r="J1169" s="84"/>
      <c r="K1169" s="754"/>
      <c r="L1169" s="31"/>
      <c r="M1169" s="31"/>
    </row>
    <row r="1170" spans="2:16" s="27" customFormat="1">
      <c r="B1170" s="10"/>
      <c r="C1170" s="10">
        <v>17</v>
      </c>
      <c r="D1170" s="635"/>
      <c r="E1170" s="636"/>
      <c r="F1170" s="31"/>
      <c r="G1170" s="31"/>
      <c r="H1170" s="31"/>
      <c r="I1170" s="31"/>
      <c r="J1170" s="84"/>
      <c r="K1170" s="592"/>
      <c r="L1170" s="31"/>
      <c r="M1170" s="31"/>
    </row>
    <row r="1171" spans="2:16" s="27" customFormat="1">
      <c r="B1171" s="10"/>
      <c r="C1171" s="10">
        <v>18</v>
      </c>
      <c r="D1171" s="635"/>
      <c r="E1171" s="636"/>
      <c r="F1171" s="31"/>
      <c r="G1171" s="31"/>
      <c r="H1171" s="31"/>
      <c r="I1171" s="31"/>
      <c r="J1171" s="594"/>
      <c r="K1171" s="592"/>
      <c r="L1171" s="31"/>
      <c r="M1171" s="31"/>
    </row>
    <row r="1172" spans="2:16" s="27" customFormat="1">
      <c r="B1172" s="28">
        <v>64</v>
      </c>
      <c r="C1172" s="10">
        <v>1</v>
      </c>
      <c r="D1172" s="55"/>
      <c r="E1172" s="44"/>
      <c r="F1172" s="31"/>
      <c r="G1172" s="31"/>
      <c r="H1172" s="31"/>
      <c r="I1172" s="31"/>
      <c r="J1172" s="84"/>
      <c r="K1172" s="588"/>
      <c r="L1172" s="31"/>
      <c r="M1172" s="31"/>
    </row>
    <row r="1173" spans="2:16" s="27" customFormat="1">
      <c r="B1173" s="10"/>
      <c r="C1173" s="10">
        <v>2</v>
      </c>
      <c r="D1173" s="596"/>
      <c r="E1173" s="10"/>
      <c r="F1173" s="305"/>
      <c r="G1173" s="305"/>
      <c r="H1173" s="305"/>
      <c r="I1173" s="305"/>
      <c r="J1173" s="76"/>
      <c r="K1173" s="588"/>
      <c r="L1173" s="31"/>
      <c r="M1173" s="31"/>
    </row>
    <row r="1174" spans="2:16" s="27" customFormat="1">
      <c r="B1174" s="10"/>
      <c r="C1174" s="10">
        <v>3</v>
      </c>
      <c r="D1174" s="596"/>
      <c r="E1174" s="588"/>
      <c r="F1174" s="31"/>
      <c r="G1174" s="31"/>
      <c r="H1174" s="31"/>
      <c r="I1174" s="31"/>
      <c r="J1174" s="76"/>
      <c r="K1174" s="588"/>
      <c r="L1174" s="31"/>
      <c r="M1174" s="31"/>
    </row>
    <row r="1175" spans="2:16">
      <c r="C1175" s="10">
        <v>4</v>
      </c>
      <c r="E1175" s="76"/>
      <c r="F1175" s="31"/>
      <c r="G1175" s="31"/>
      <c r="H1175" s="31"/>
      <c r="I1175" s="31"/>
      <c r="J1175" s="84"/>
      <c r="K1175" s="169"/>
      <c r="L1175" s="305"/>
      <c r="M1175" s="305"/>
      <c r="N1175" s="306"/>
      <c r="O1175" s="306"/>
      <c r="P1175" s="306"/>
    </row>
    <row r="1176" spans="2:16" s="27" customFormat="1">
      <c r="B1176" s="10"/>
      <c r="C1176" s="10">
        <v>5</v>
      </c>
      <c r="D1176" s="635"/>
      <c r="E1176" s="636"/>
      <c r="F1176" s="31"/>
      <c r="G1176" s="31"/>
      <c r="H1176" s="31"/>
      <c r="I1176" s="31"/>
      <c r="J1176" s="84"/>
      <c r="K1176" s="754"/>
      <c r="L1176" s="31"/>
      <c r="M1176" s="31"/>
    </row>
    <row r="1177" spans="2:16" s="27" customFormat="1">
      <c r="B1177" s="10"/>
      <c r="C1177" s="10">
        <v>6</v>
      </c>
      <c r="D1177" s="44"/>
      <c r="E1177" s="636"/>
      <c r="F1177" s="31"/>
      <c r="G1177" s="31"/>
      <c r="H1177" s="31"/>
      <c r="I1177" s="31"/>
      <c r="J1177" s="84"/>
      <c r="K1177" s="754"/>
      <c r="L1177" s="31"/>
      <c r="M1177" s="31"/>
    </row>
    <row r="1178" spans="2:16" s="27" customFormat="1">
      <c r="B1178" s="10"/>
      <c r="C1178" s="10">
        <v>7</v>
      </c>
      <c r="D1178" s="44"/>
      <c r="E1178" s="636"/>
      <c r="F1178" s="31"/>
      <c r="G1178" s="31"/>
      <c r="H1178" s="31"/>
      <c r="I1178" s="31"/>
      <c r="J1178" s="84"/>
      <c r="K1178" s="755"/>
      <c r="L1178" s="31"/>
      <c r="M1178" s="31"/>
    </row>
    <row r="1179" spans="2:16" s="27" customFormat="1">
      <c r="B1179" s="10"/>
      <c r="C1179" s="10">
        <v>8</v>
      </c>
      <c r="D1179" s="44"/>
      <c r="E1179" s="636"/>
      <c r="F1179" s="31"/>
      <c r="G1179" s="31"/>
      <c r="H1179" s="31"/>
      <c r="I1179" s="31"/>
      <c r="J1179" s="84"/>
      <c r="K1179" s="754"/>
      <c r="L1179" s="31"/>
      <c r="M1179" s="31"/>
    </row>
    <row r="1180" spans="2:16" s="27" customFormat="1">
      <c r="B1180" s="10"/>
      <c r="C1180" s="10">
        <v>9</v>
      </c>
      <c r="D1180" s="635"/>
      <c r="E1180" s="636"/>
      <c r="F1180" s="31"/>
      <c r="G1180" s="31"/>
      <c r="H1180" s="31"/>
      <c r="I1180" s="31"/>
      <c r="J1180" s="84"/>
      <c r="K1180" s="754"/>
      <c r="L1180" s="31"/>
      <c r="M1180" s="31"/>
    </row>
    <row r="1181" spans="2:16" s="27" customFormat="1">
      <c r="B1181" s="10"/>
      <c r="C1181" s="10">
        <v>10</v>
      </c>
      <c r="D1181" s="44"/>
      <c r="E1181" s="636"/>
      <c r="F1181" s="31"/>
      <c r="G1181" s="31"/>
      <c r="H1181" s="31"/>
      <c r="I1181" s="31"/>
      <c r="J1181" s="84"/>
      <c r="K1181" s="754"/>
      <c r="L1181" s="31"/>
      <c r="M1181" s="31"/>
    </row>
    <row r="1182" spans="2:16" s="27" customFormat="1">
      <c r="B1182" s="10"/>
      <c r="C1182" s="10">
        <v>11</v>
      </c>
      <c r="D1182" s="44"/>
      <c r="E1182" s="636"/>
      <c r="F1182" s="31"/>
      <c r="G1182" s="31"/>
      <c r="H1182" s="31"/>
      <c r="I1182" s="31"/>
      <c r="J1182" s="84"/>
      <c r="K1182" s="755"/>
      <c r="L1182" s="31"/>
      <c r="M1182" s="31"/>
    </row>
    <row r="1183" spans="2:16" s="27" customFormat="1">
      <c r="B1183" s="10"/>
      <c r="C1183" s="10">
        <v>12</v>
      </c>
      <c r="D1183" s="635"/>
      <c r="E1183" s="636"/>
      <c r="F1183" s="31"/>
      <c r="G1183" s="31"/>
      <c r="H1183" s="31"/>
      <c r="I1183" s="31"/>
      <c r="J1183" s="84"/>
      <c r="K1183" s="754"/>
      <c r="L1183" s="31"/>
      <c r="M1183" s="31"/>
    </row>
    <row r="1184" spans="2:16" s="27" customFormat="1">
      <c r="B1184" s="10"/>
      <c r="C1184" s="10">
        <v>13</v>
      </c>
      <c r="D1184" s="635"/>
      <c r="E1184" s="636"/>
      <c r="F1184" s="31"/>
      <c r="G1184" s="31"/>
      <c r="H1184" s="31"/>
      <c r="I1184" s="31"/>
      <c r="J1184" s="84"/>
      <c r="K1184" s="754"/>
      <c r="L1184" s="31"/>
      <c r="M1184" s="31"/>
    </row>
    <row r="1185" spans="2:16" s="27" customFormat="1">
      <c r="B1185" s="10"/>
      <c r="C1185" s="10">
        <v>14</v>
      </c>
      <c r="D1185" s="635"/>
      <c r="E1185" s="636"/>
      <c r="F1185" s="31"/>
      <c r="G1185" s="31"/>
      <c r="H1185" s="31"/>
      <c r="I1185" s="31"/>
      <c r="J1185" s="84"/>
      <c r="K1185" s="592"/>
      <c r="L1185" s="31"/>
      <c r="M1185" s="31"/>
    </row>
    <row r="1186" spans="2:16" s="27" customFormat="1">
      <c r="B1186" s="10"/>
      <c r="C1186" s="10">
        <v>15</v>
      </c>
      <c r="D1186" s="635"/>
      <c r="E1186" s="636"/>
      <c r="F1186" s="31"/>
      <c r="G1186" s="31"/>
      <c r="H1186" s="31"/>
      <c r="I1186" s="31"/>
      <c r="J1186" s="84"/>
      <c r="K1186" s="755"/>
      <c r="L1186" s="31"/>
      <c r="M1186" s="31"/>
    </row>
    <row r="1187" spans="2:16" s="27" customFormat="1">
      <c r="B1187" s="10"/>
      <c r="C1187" s="10">
        <v>16</v>
      </c>
      <c r="D1187" s="635"/>
      <c r="E1187" s="636"/>
      <c r="F1187" s="31"/>
      <c r="G1187" s="31"/>
      <c r="H1187" s="31"/>
      <c r="I1187" s="31"/>
      <c r="J1187" s="84"/>
      <c r="K1187" s="754"/>
      <c r="L1187" s="31"/>
      <c r="M1187" s="31"/>
    </row>
    <row r="1188" spans="2:16" s="27" customFormat="1">
      <c r="B1188" s="10"/>
      <c r="C1188" s="10">
        <v>17</v>
      </c>
      <c r="D1188" s="635"/>
      <c r="E1188" s="636"/>
      <c r="F1188" s="31"/>
      <c r="G1188" s="31"/>
      <c r="H1188" s="31"/>
      <c r="I1188" s="31"/>
      <c r="J1188" s="84"/>
      <c r="K1188" s="592"/>
      <c r="L1188" s="31"/>
      <c r="M1188" s="31"/>
    </row>
    <row r="1189" spans="2:16" s="27" customFormat="1">
      <c r="B1189" s="10"/>
      <c r="C1189" s="10">
        <v>18</v>
      </c>
      <c r="D1189" s="635"/>
      <c r="E1189" s="636"/>
      <c r="F1189" s="31"/>
      <c r="G1189" s="31"/>
      <c r="H1189" s="31"/>
      <c r="I1189" s="31"/>
      <c r="J1189" s="594"/>
      <c r="K1189" s="592"/>
      <c r="L1189" s="31"/>
      <c r="M1189" s="31"/>
    </row>
    <row r="1190" spans="2:16" s="27" customFormat="1">
      <c r="B1190" s="28">
        <v>65</v>
      </c>
      <c r="C1190" s="10">
        <v>1</v>
      </c>
      <c r="D1190" s="55"/>
      <c r="E1190" s="44"/>
      <c r="F1190" s="31"/>
      <c r="G1190" s="31"/>
      <c r="H1190" s="31"/>
      <c r="I1190" s="31"/>
      <c r="J1190" s="84"/>
      <c r="K1190" s="588"/>
      <c r="L1190" s="31"/>
      <c r="M1190" s="31"/>
    </row>
    <row r="1191" spans="2:16" s="27" customFormat="1">
      <c r="B1191" s="10"/>
      <c r="C1191" s="10">
        <v>2</v>
      </c>
      <c r="D1191" s="596"/>
      <c r="E1191" s="10"/>
      <c r="F1191" s="305"/>
      <c r="G1191" s="305"/>
      <c r="H1191" s="305"/>
      <c r="I1191" s="305"/>
      <c r="J1191" s="76"/>
      <c r="K1191" s="588"/>
      <c r="L1191" s="31"/>
      <c r="M1191" s="31"/>
    </row>
    <row r="1192" spans="2:16" s="27" customFormat="1">
      <c r="B1192" s="10"/>
      <c r="C1192" s="10">
        <v>3</v>
      </c>
      <c r="D1192" s="596"/>
      <c r="E1192" s="588"/>
      <c r="F1192" s="31"/>
      <c r="G1192" s="31"/>
      <c r="H1192" s="31"/>
      <c r="I1192" s="31"/>
      <c r="J1192" s="76"/>
      <c r="K1192" s="588"/>
      <c r="L1192" s="31"/>
      <c r="M1192" s="31"/>
    </row>
    <row r="1193" spans="2:16">
      <c r="C1193" s="10">
        <v>4</v>
      </c>
      <c r="E1193" s="76"/>
      <c r="F1193" s="31"/>
      <c r="G1193" s="31"/>
      <c r="H1193" s="31"/>
      <c r="I1193" s="31"/>
      <c r="J1193" s="84"/>
      <c r="K1193" s="169"/>
      <c r="L1193" s="305"/>
      <c r="M1193" s="305"/>
      <c r="N1193" s="306"/>
      <c r="O1193" s="306"/>
      <c r="P1193" s="306"/>
    </row>
    <row r="1194" spans="2:16" s="27" customFormat="1">
      <c r="B1194" s="10"/>
      <c r="C1194" s="10">
        <v>5</v>
      </c>
      <c r="D1194" s="635"/>
      <c r="E1194" s="636"/>
      <c r="F1194" s="31"/>
      <c r="G1194" s="31"/>
      <c r="H1194" s="31"/>
      <c r="I1194" s="31"/>
      <c r="J1194" s="84"/>
      <c r="K1194" s="754"/>
      <c r="L1194" s="31"/>
      <c r="M1194" s="31"/>
    </row>
    <row r="1195" spans="2:16" s="27" customFormat="1">
      <c r="B1195" s="10"/>
      <c r="C1195" s="10">
        <v>6</v>
      </c>
      <c r="D1195" s="44"/>
      <c r="E1195" s="636"/>
      <c r="F1195" s="31"/>
      <c r="G1195" s="31"/>
      <c r="H1195" s="31"/>
      <c r="I1195" s="31"/>
      <c r="J1195" s="84"/>
      <c r="K1195" s="754"/>
      <c r="L1195" s="31"/>
      <c r="M1195" s="31"/>
    </row>
    <row r="1196" spans="2:16" s="27" customFormat="1">
      <c r="B1196" s="10"/>
      <c r="C1196" s="10">
        <v>7</v>
      </c>
      <c r="D1196" s="44"/>
      <c r="E1196" s="636"/>
      <c r="F1196" s="31"/>
      <c r="G1196" s="31"/>
      <c r="H1196" s="31"/>
      <c r="I1196" s="31"/>
      <c r="J1196" s="84"/>
      <c r="K1196" s="755"/>
      <c r="L1196" s="31"/>
      <c r="M1196" s="31"/>
    </row>
    <row r="1197" spans="2:16" s="27" customFormat="1">
      <c r="B1197" s="10"/>
      <c r="C1197" s="10">
        <v>8</v>
      </c>
      <c r="D1197" s="44"/>
      <c r="E1197" s="636"/>
      <c r="F1197" s="31"/>
      <c r="G1197" s="31"/>
      <c r="H1197" s="31"/>
      <c r="I1197" s="31"/>
      <c r="J1197" s="84"/>
      <c r="K1197" s="754"/>
      <c r="L1197" s="31"/>
      <c r="M1197" s="31"/>
    </row>
    <row r="1198" spans="2:16" s="27" customFormat="1">
      <c r="B1198" s="10"/>
      <c r="C1198" s="10">
        <v>9</v>
      </c>
      <c r="D1198" s="635"/>
      <c r="E1198" s="636"/>
      <c r="F1198" s="31"/>
      <c r="G1198" s="31"/>
      <c r="H1198" s="31"/>
      <c r="I1198" s="31"/>
      <c r="J1198" s="84"/>
      <c r="K1198" s="754"/>
      <c r="L1198" s="31"/>
      <c r="M1198" s="31"/>
    </row>
    <row r="1199" spans="2:16" s="27" customFormat="1">
      <c r="B1199" s="10"/>
      <c r="C1199" s="10">
        <v>10</v>
      </c>
      <c r="D1199" s="44"/>
      <c r="E1199" s="636"/>
      <c r="F1199" s="31"/>
      <c r="G1199" s="31"/>
      <c r="H1199" s="31"/>
      <c r="I1199" s="31"/>
      <c r="J1199" s="84"/>
      <c r="K1199" s="754"/>
      <c r="L1199" s="31"/>
      <c r="M1199" s="31"/>
    </row>
    <row r="1200" spans="2:16" s="27" customFormat="1">
      <c r="B1200" s="10"/>
      <c r="C1200" s="10">
        <v>11</v>
      </c>
      <c r="D1200" s="44"/>
      <c r="E1200" s="636"/>
      <c r="F1200" s="31"/>
      <c r="G1200" s="31"/>
      <c r="H1200" s="31"/>
      <c r="I1200" s="31"/>
      <c r="J1200" s="84"/>
      <c r="K1200" s="755"/>
      <c r="L1200" s="31"/>
      <c r="M1200" s="31"/>
    </row>
    <row r="1201" spans="2:16" s="27" customFormat="1">
      <c r="B1201" s="10"/>
      <c r="C1201" s="10">
        <v>12</v>
      </c>
      <c r="D1201" s="635"/>
      <c r="E1201" s="636"/>
      <c r="F1201" s="31"/>
      <c r="G1201" s="31"/>
      <c r="H1201" s="31"/>
      <c r="I1201" s="31"/>
      <c r="J1201" s="84"/>
      <c r="K1201" s="754"/>
      <c r="L1201" s="31"/>
      <c r="M1201" s="31"/>
    </row>
    <row r="1202" spans="2:16" s="27" customFormat="1">
      <c r="B1202" s="10"/>
      <c r="C1202" s="10">
        <v>13</v>
      </c>
      <c r="D1202" s="635"/>
      <c r="E1202" s="636"/>
      <c r="F1202" s="31"/>
      <c r="G1202" s="31"/>
      <c r="H1202" s="31"/>
      <c r="I1202" s="31"/>
      <c r="J1202" s="84"/>
      <c r="K1202" s="754"/>
      <c r="L1202" s="31"/>
      <c r="M1202" s="31"/>
    </row>
    <row r="1203" spans="2:16" s="27" customFormat="1">
      <c r="B1203" s="10"/>
      <c r="C1203" s="10">
        <v>14</v>
      </c>
      <c r="D1203" s="635"/>
      <c r="E1203" s="636"/>
      <c r="F1203" s="31"/>
      <c r="G1203" s="31"/>
      <c r="H1203" s="31"/>
      <c r="I1203" s="31"/>
      <c r="J1203" s="84"/>
      <c r="K1203" s="592"/>
      <c r="L1203" s="31"/>
      <c r="M1203" s="31"/>
    </row>
    <row r="1204" spans="2:16" s="27" customFormat="1">
      <c r="B1204" s="10"/>
      <c r="C1204" s="10">
        <v>15</v>
      </c>
      <c r="D1204" s="635"/>
      <c r="E1204" s="636"/>
      <c r="F1204" s="31"/>
      <c r="G1204" s="31"/>
      <c r="H1204" s="31"/>
      <c r="I1204" s="31"/>
      <c r="J1204" s="84"/>
      <c r="K1204" s="755"/>
      <c r="L1204" s="31"/>
      <c r="M1204" s="31"/>
    </row>
    <row r="1205" spans="2:16" s="27" customFormat="1">
      <c r="B1205" s="10"/>
      <c r="C1205" s="10">
        <v>16</v>
      </c>
      <c r="D1205" s="635"/>
      <c r="E1205" s="636"/>
      <c r="F1205" s="31"/>
      <c r="G1205" s="31"/>
      <c r="H1205" s="31"/>
      <c r="I1205" s="31"/>
      <c r="J1205" s="84"/>
      <c r="K1205" s="754"/>
      <c r="L1205" s="31"/>
      <c r="M1205" s="31"/>
    </row>
    <row r="1206" spans="2:16" s="27" customFormat="1">
      <c r="B1206" s="10"/>
      <c r="C1206" s="10">
        <v>17</v>
      </c>
      <c r="D1206" s="635"/>
      <c r="E1206" s="636"/>
      <c r="F1206" s="31"/>
      <c r="G1206" s="31"/>
      <c r="H1206" s="31"/>
      <c r="I1206" s="31"/>
      <c r="J1206" s="84"/>
      <c r="K1206" s="592"/>
      <c r="L1206" s="31"/>
      <c r="M1206" s="31"/>
    </row>
    <row r="1207" spans="2:16" s="27" customFormat="1">
      <c r="B1207" s="10"/>
      <c r="C1207" s="10">
        <v>18</v>
      </c>
      <c r="D1207" s="635"/>
      <c r="E1207" s="636"/>
      <c r="F1207" s="31"/>
      <c r="G1207" s="31"/>
      <c r="H1207" s="31"/>
      <c r="I1207" s="31"/>
      <c r="J1207" s="594"/>
      <c r="K1207" s="592"/>
      <c r="L1207" s="31"/>
      <c r="M1207" s="31"/>
    </row>
    <row r="1208" spans="2:16" s="27" customFormat="1">
      <c r="B1208" s="28">
        <v>66</v>
      </c>
      <c r="C1208" s="10">
        <v>1</v>
      </c>
      <c r="D1208" s="55"/>
      <c r="E1208" s="44"/>
      <c r="F1208" s="31"/>
      <c r="G1208" s="31"/>
      <c r="H1208" s="31"/>
      <c r="I1208" s="31"/>
      <c r="J1208" s="84"/>
      <c r="K1208" s="588"/>
      <c r="L1208" s="31"/>
      <c r="M1208" s="31"/>
    </row>
    <row r="1209" spans="2:16" s="27" customFormat="1">
      <c r="B1209" s="10"/>
      <c r="C1209" s="10">
        <v>2</v>
      </c>
      <c r="D1209" s="596"/>
      <c r="E1209" s="10"/>
      <c r="F1209" s="305"/>
      <c r="G1209" s="305"/>
      <c r="H1209" s="305"/>
      <c r="I1209" s="305"/>
      <c r="J1209" s="76"/>
      <c r="K1209" s="588"/>
      <c r="L1209" s="31"/>
      <c r="M1209" s="31"/>
    </row>
    <row r="1210" spans="2:16" s="27" customFormat="1">
      <c r="B1210" s="10"/>
      <c r="C1210" s="10">
        <v>3</v>
      </c>
      <c r="D1210" s="596"/>
      <c r="E1210" s="588"/>
      <c r="F1210" s="31"/>
      <c r="G1210" s="31"/>
      <c r="H1210" s="31"/>
      <c r="I1210" s="31"/>
      <c r="J1210" s="76"/>
      <c r="K1210" s="588"/>
      <c r="L1210" s="31"/>
      <c r="M1210" s="31"/>
    </row>
    <row r="1211" spans="2:16">
      <c r="C1211" s="10">
        <v>4</v>
      </c>
      <c r="E1211" s="76"/>
      <c r="F1211" s="31"/>
      <c r="G1211" s="31"/>
      <c r="H1211" s="31"/>
      <c r="I1211" s="31"/>
      <c r="J1211" s="84"/>
      <c r="K1211" s="169"/>
      <c r="L1211" s="305"/>
      <c r="M1211" s="305"/>
      <c r="N1211" s="306"/>
      <c r="O1211" s="306"/>
      <c r="P1211" s="306"/>
    </row>
    <row r="1212" spans="2:16" s="27" customFormat="1">
      <c r="B1212" s="10"/>
      <c r="C1212" s="10">
        <v>5</v>
      </c>
      <c r="D1212" s="635"/>
      <c r="E1212" s="636"/>
      <c r="F1212" s="31"/>
      <c r="G1212" s="31"/>
      <c r="H1212" s="31"/>
      <c r="I1212" s="31"/>
      <c r="J1212" s="84"/>
      <c r="K1212" s="754"/>
      <c r="L1212" s="31"/>
      <c r="M1212" s="31"/>
    </row>
    <row r="1213" spans="2:16" s="27" customFormat="1">
      <c r="B1213" s="10"/>
      <c r="C1213" s="10">
        <v>6</v>
      </c>
      <c r="D1213" s="44"/>
      <c r="E1213" s="636"/>
      <c r="F1213" s="31"/>
      <c r="G1213" s="31"/>
      <c r="H1213" s="31"/>
      <c r="I1213" s="31"/>
      <c r="J1213" s="84"/>
      <c r="K1213" s="754"/>
      <c r="L1213" s="31"/>
      <c r="M1213" s="31"/>
    </row>
    <row r="1214" spans="2:16" s="27" customFormat="1">
      <c r="B1214" s="10"/>
      <c r="C1214" s="10">
        <v>7</v>
      </c>
      <c r="D1214" s="44"/>
      <c r="E1214" s="636"/>
      <c r="F1214" s="31"/>
      <c r="G1214" s="31"/>
      <c r="H1214" s="31"/>
      <c r="I1214" s="31"/>
      <c r="J1214" s="84"/>
      <c r="K1214" s="755"/>
      <c r="L1214" s="31"/>
      <c r="M1214" s="31"/>
    </row>
    <row r="1215" spans="2:16" s="27" customFormat="1">
      <c r="B1215" s="10"/>
      <c r="C1215" s="10">
        <v>8</v>
      </c>
      <c r="D1215" s="44"/>
      <c r="E1215" s="636"/>
      <c r="F1215" s="31"/>
      <c r="G1215" s="31"/>
      <c r="H1215" s="31"/>
      <c r="I1215" s="31"/>
      <c r="J1215" s="84"/>
      <c r="K1215" s="754"/>
      <c r="L1215" s="31"/>
      <c r="M1215" s="31"/>
    </row>
    <row r="1216" spans="2:16" s="27" customFormat="1">
      <c r="B1216" s="10"/>
      <c r="C1216" s="10">
        <v>9</v>
      </c>
      <c r="D1216" s="635"/>
      <c r="E1216" s="636"/>
      <c r="F1216" s="31"/>
      <c r="G1216" s="31"/>
      <c r="H1216" s="31"/>
      <c r="I1216" s="31"/>
      <c r="J1216" s="84"/>
      <c r="K1216" s="754"/>
      <c r="L1216" s="31"/>
      <c r="M1216" s="31"/>
    </row>
    <row r="1217" spans="2:16" s="27" customFormat="1">
      <c r="B1217" s="10"/>
      <c r="C1217" s="10">
        <v>10</v>
      </c>
      <c r="D1217" s="44"/>
      <c r="E1217" s="636"/>
      <c r="F1217" s="31"/>
      <c r="G1217" s="31"/>
      <c r="H1217" s="31"/>
      <c r="I1217" s="31"/>
      <c r="J1217" s="84"/>
      <c r="K1217" s="754"/>
      <c r="L1217" s="31"/>
      <c r="M1217" s="31"/>
    </row>
    <row r="1218" spans="2:16" s="27" customFormat="1">
      <c r="B1218" s="10"/>
      <c r="C1218" s="10">
        <v>11</v>
      </c>
      <c r="D1218" s="44"/>
      <c r="E1218" s="636"/>
      <c r="F1218" s="31"/>
      <c r="G1218" s="31"/>
      <c r="H1218" s="31"/>
      <c r="I1218" s="31"/>
      <c r="J1218" s="84"/>
      <c r="K1218" s="755"/>
      <c r="L1218" s="31"/>
      <c r="M1218" s="31"/>
    </row>
    <row r="1219" spans="2:16" s="27" customFormat="1">
      <c r="B1219" s="10"/>
      <c r="C1219" s="10">
        <v>12</v>
      </c>
      <c r="D1219" s="635"/>
      <c r="E1219" s="636"/>
      <c r="F1219" s="31"/>
      <c r="G1219" s="31"/>
      <c r="H1219" s="31"/>
      <c r="I1219" s="31"/>
      <c r="J1219" s="84"/>
      <c r="K1219" s="754"/>
      <c r="L1219" s="31"/>
      <c r="M1219" s="31"/>
    </row>
    <row r="1220" spans="2:16" s="27" customFormat="1">
      <c r="B1220" s="10"/>
      <c r="C1220" s="10">
        <v>13</v>
      </c>
      <c r="D1220" s="635"/>
      <c r="E1220" s="636"/>
      <c r="F1220" s="31"/>
      <c r="G1220" s="31"/>
      <c r="H1220" s="31"/>
      <c r="I1220" s="31"/>
      <c r="J1220" s="84"/>
      <c r="K1220" s="754"/>
      <c r="L1220" s="31"/>
      <c r="M1220" s="31"/>
    </row>
    <row r="1221" spans="2:16" s="27" customFormat="1">
      <c r="B1221" s="10"/>
      <c r="C1221" s="10">
        <v>14</v>
      </c>
      <c r="D1221" s="635"/>
      <c r="E1221" s="636"/>
      <c r="F1221" s="31"/>
      <c r="G1221" s="31"/>
      <c r="H1221" s="31"/>
      <c r="I1221" s="31"/>
      <c r="J1221" s="84"/>
      <c r="K1221" s="592"/>
      <c r="L1221" s="31"/>
      <c r="M1221" s="31"/>
    </row>
    <row r="1222" spans="2:16" s="27" customFormat="1">
      <c r="B1222" s="10"/>
      <c r="C1222" s="10">
        <v>15</v>
      </c>
      <c r="D1222" s="635"/>
      <c r="E1222" s="636"/>
      <c r="F1222" s="31"/>
      <c r="G1222" s="31"/>
      <c r="H1222" s="31"/>
      <c r="I1222" s="31"/>
      <c r="J1222" s="84"/>
      <c r="K1222" s="755"/>
      <c r="L1222" s="31"/>
      <c r="M1222" s="31"/>
    </row>
    <row r="1223" spans="2:16" s="27" customFormat="1">
      <c r="B1223" s="10"/>
      <c r="C1223" s="10">
        <v>16</v>
      </c>
      <c r="D1223" s="635"/>
      <c r="E1223" s="636"/>
      <c r="F1223" s="31"/>
      <c r="G1223" s="31"/>
      <c r="H1223" s="31"/>
      <c r="I1223" s="31"/>
      <c r="J1223" s="84"/>
      <c r="K1223" s="754"/>
      <c r="L1223" s="31"/>
      <c r="M1223" s="31"/>
    </row>
    <row r="1224" spans="2:16" s="27" customFormat="1">
      <c r="B1224" s="10"/>
      <c r="C1224" s="10">
        <v>17</v>
      </c>
      <c r="D1224" s="635"/>
      <c r="E1224" s="636"/>
      <c r="F1224" s="31"/>
      <c r="G1224" s="31"/>
      <c r="H1224" s="31"/>
      <c r="I1224" s="31"/>
      <c r="J1224" s="84"/>
      <c r="K1224" s="592"/>
      <c r="L1224" s="31"/>
      <c r="M1224" s="31"/>
    </row>
    <row r="1225" spans="2:16" s="27" customFormat="1">
      <c r="B1225" s="10"/>
      <c r="C1225" s="10">
        <v>18</v>
      </c>
      <c r="D1225" s="635"/>
      <c r="E1225" s="636"/>
      <c r="F1225" s="31"/>
      <c r="G1225" s="31"/>
      <c r="H1225" s="31"/>
      <c r="I1225" s="31"/>
      <c r="J1225" s="594"/>
      <c r="K1225" s="592"/>
      <c r="L1225" s="31"/>
      <c r="M1225" s="31"/>
    </row>
    <row r="1226" spans="2:16" s="27" customFormat="1">
      <c r="B1226" s="28">
        <v>67</v>
      </c>
      <c r="C1226" s="10">
        <v>1</v>
      </c>
      <c r="D1226" s="55"/>
      <c r="E1226" s="44"/>
      <c r="F1226" s="31"/>
      <c r="G1226" s="31"/>
      <c r="H1226" s="31"/>
      <c r="I1226" s="31"/>
      <c r="J1226" s="84"/>
      <c r="K1226" s="588"/>
      <c r="L1226" s="31"/>
      <c r="M1226" s="31"/>
    </row>
    <row r="1227" spans="2:16" s="27" customFormat="1">
      <c r="B1227" s="10"/>
      <c r="C1227" s="10">
        <v>2</v>
      </c>
      <c r="D1227" s="596"/>
      <c r="E1227" s="10"/>
      <c r="F1227" s="305"/>
      <c r="G1227" s="305"/>
      <c r="H1227" s="305"/>
      <c r="I1227" s="305"/>
      <c r="J1227" s="76"/>
      <c r="K1227" s="588"/>
      <c r="L1227" s="31"/>
      <c r="M1227" s="31"/>
    </row>
    <row r="1228" spans="2:16" s="27" customFormat="1">
      <c r="B1228" s="10"/>
      <c r="C1228" s="10">
        <v>3</v>
      </c>
      <c r="D1228" s="596"/>
      <c r="E1228" s="588"/>
      <c r="F1228" s="31"/>
      <c r="G1228" s="31"/>
      <c r="H1228" s="31"/>
      <c r="I1228" s="31"/>
      <c r="J1228" s="76"/>
      <c r="K1228" s="588"/>
      <c r="L1228" s="31"/>
      <c r="M1228" s="31"/>
    </row>
    <row r="1229" spans="2:16">
      <c r="C1229" s="10">
        <v>4</v>
      </c>
      <c r="E1229" s="76"/>
      <c r="F1229" s="31"/>
      <c r="G1229" s="31"/>
      <c r="H1229" s="31"/>
      <c r="I1229" s="31"/>
      <c r="J1229" s="84"/>
      <c r="K1229" s="169"/>
      <c r="L1229" s="305"/>
      <c r="M1229" s="305"/>
      <c r="N1229" s="306"/>
      <c r="O1229" s="306"/>
      <c r="P1229" s="306"/>
    </row>
    <row r="1230" spans="2:16" s="27" customFormat="1">
      <c r="B1230" s="10"/>
      <c r="C1230" s="10">
        <v>5</v>
      </c>
      <c r="D1230" s="635"/>
      <c r="E1230" s="636"/>
      <c r="F1230" s="31"/>
      <c r="G1230" s="31"/>
      <c r="H1230" s="31"/>
      <c r="I1230" s="31"/>
      <c r="J1230" s="84"/>
      <c r="K1230" s="754"/>
      <c r="L1230" s="31"/>
      <c r="M1230" s="31"/>
    </row>
    <row r="1231" spans="2:16" s="27" customFormat="1">
      <c r="B1231" s="10"/>
      <c r="C1231" s="10">
        <v>6</v>
      </c>
      <c r="D1231" s="44"/>
      <c r="E1231" s="636"/>
      <c r="F1231" s="31"/>
      <c r="G1231" s="31"/>
      <c r="H1231" s="31"/>
      <c r="I1231" s="31"/>
      <c r="J1231" s="84"/>
      <c r="K1231" s="754"/>
      <c r="L1231" s="31"/>
      <c r="M1231" s="31"/>
    </row>
    <row r="1232" spans="2:16" s="27" customFormat="1">
      <c r="B1232" s="10"/>
      <c r="C1232" s="10">
        <v>7</v>
      </c>
      <c r="D1232" s="44"/>
      <c r="E1232" s="636"/>
      <c r="F1232" s="31"/>
      <c r="G1232" s="31"/>
      <c r="H1232" s="31"/>
      <c r="I1232" s="31"/>
      <c r="J1232" s="84"/>
      <c r="K1232" s="755"/>
      <c r="L1232" s="31"/>
      <c r="M1232" s="31"/>
    </row>
    <row r="1233" spans="2:16" s="27" customFormat="1">
      <c r="B1233" s="10"/>
      <c r="C1233" s="10">
        <v>8</v>
      </c>
      <c r="D1233" s="44"/>
      <c r="E1233" s="636"/>
      <c r="F1233" s="31"/>
      <c r="G1233" s="31"/>
      <c r="H1233" s="31"/>
      <c r="I1233" s="31"/>
      <c r="J1233" s="84"/>
      <c r="K1233" s="754"/>
      <c r="L1233" s="31"/>
      <c r="M1233" s="31"/>
    </row>
    <row r="1234" spans="2:16" s="27" customFormat="1">
      <c r="B1234" s="10"/>
      <c r="C1234" s="10">
        <v>9</v>
      </c>
      <c r="D1234" s="635"/>
      <c r="E1234" s="636"/>
      <c r="F1234" s="31"/>
      <c r="G1234" s="31"/>
      <c r="H1234" s="31"/>
      <c r="I1234" s="31"/>
      <c r="J1234" s="84"/>
      <c r="K1234" s="754"/>
      <c r="L1234" s="31"/>
      <c r="M1234" s="31"/>
    </row>
    <row r="1235" spans="2:16" s="27" customFormat="1">
      <c r="B1235" s="10"/>
      <c r="C1235" s="10">
        <v>10</v>
      </c>
      <c r="D1235" s="44"/>
      <c r="E1235" s="636"/>
      <c r="F1235" s="31"/>
      <c r="G1235" s="31"/>
      <c r="H1235" s="31"/>
      <c r="I1235" s="31"/>
      <c r="J1235" s="84"/>
      <c r="K1235" s="754"/>
      <c r="L1235" s="31"/>
      <c r="M1235" s="31"/>
    </row>
    <row r="1236" spans="2:16" s="27" customFormat="1">
      <c r="B1236" s="10"/>
      <c r="C1236" s="10">
        <v>11</v>
      </c>
      <c r="D1236" s="44"/>
      <c r="E1236" s="636"/>
      <c r="F1236" s="31"/>
      <c r="G1236" s="31"/>
      <c r="H1236" s="31"/>
      <c r="I1236" s="31"/>
      <c r="J1236" s="84"/>
      <c r="K1236" s="755"/>
      <c r="L1236" s="31"/>
      <c r="M1236" s="31"/>
    </row>
    <row r="1237" spans="2:16" s="27" customFormat="1">
      <c r="B1237" s="10"/>
      <c r="C1237" s="10">
        <v>12</v>
      </c>
      <c r="D1237" s="635"/>
      <c r="E1237" s="636"/>
      <c r="F1237" s="31"/>
      <c r="G1237" s="31"/>
      <c r="H1237" s="31"/>
      <c r="I1237" s="31"/>
      <c r="J1237" s="84"/>
      <c r="K1237" s="754"/>
      <c r="L1237" s="31"/>
      <c r="M1237" s="31"/>
    </row>
    <row r="1238" spans="2:16" s="27" customFormat="1">
      <c r="B1238" s="10"/>
      <c r="C1238" s="10">
        <v>13</v>
      </c>
      <c r="D1238" s="635"/>
      <c r="E1238" s="636"/>
      <c r="F1238" s="31"/>
      <c r="G1238" s="31"/>
      <c r="H1238" s="31"/>
      <c r="I1238" s="31"/>
      <c r="J1238" s="84"/>
      <c r="K1238" s="754"/>
      <c r="L1238" s="31"/>
      <c r="M1238" s="31"/>
    </row>
    <row r="1239" spans="2:16" s="27" customFormat="1">
      <c r="B1239" s="10"/>
      <c r="C1239" s="10">
        <v>14</v>
      </c>
      <c r="D1239" s="635"/>
      <c r="E1239" s="636"/>
      <c r="F1239" s="31"/>
      <c r="G1239" s="31"/>
      <c r="H1239" s="31"/>
      <c r="I1239" s="31"/>
      <c r="J1239" s="84"/>
      <c r="K1239" s="592"/>
      <c r="L1239" s="31"/>
      <c r="M1239" s="31"/>
    </row>
    <row r="1240" spans="2:16" s="27" customFormat="1">
      <c r="B1240" s="10"/>
      <c r="C1240" s="10">
        <v>15</v>
      </c>
      <c r="D1240" s="635"/>
      <c r="E1240" s="636"/>
      <c r="F1240" s="31"/>
      <c r="G1240" s="31"/>
      <c r="H1240" s="31"/>
      <c r="I1240" s="31"/>
      <c r="J1240" s="84"/>
      <c r="K1240" s="755"/>
      <c r="L1240" s="31"/>
      <c r="M1240" s="31"/>
    </row>
    <row r="1241" spans="2:16" s="27" customFormat="1">
      <c r="B1241" s="10"/>
      <c r="C1241" s="10">
        <v>16</v>
      </c>
      <c r="D1241" s="635"/>
      <c r="E1241" s="636"/>
      <c r="F1241" s="31"/>
      <c r="G1241" s="31"/>
      <c r="H1241" s="31"/>
      <c r="I1241" s="31"/>
      <c r="J1241" s="84"/>
      <c r="K1241" s="754"/>
      <c r="L1241" s="31"/>
      <c r="M1241" s="31"/>
    </row>
    <row r="1242" spans="2:16" s="27" customFormat="1">
      <c r="B1242" s="10"/>
      <c r="C1242" s="10">
        <v>17</v>
      </c>
      <c r="D1242" s="635"/>
      <c r="E1242" s="636"/>
      <c r="F1242" s="31"/>
      <c r="G1242" s="31"/>
      <c r="H1242" s="31"/>
      <c r="I1242" s="31"/>
      <c r="J1242" s="84"/>
      <c r="K1242" s="592"/>
      <c r="L1242" s="31"/>
      <c r="M1242" s="31"/>
    </row>
    <row r="1243" spans="2:16" s="27" customFormat="1">
      <c r="B1243" s="10"/>
      <c r="C1243" s="10">
        <v>18</v>
      </c>
      <c r="D1243" s="635"/>
      <c r="E1243" s="636"/>
      <c r="F1243" s="31"/>
      <c r="G1243" s="31"/>
      <c r="H1243" s="31"/>
      <c r="I1243" s="31"/>
      <c r="J1243" s="594"/>
      <c r="K1243" s="592"/>
      <c r="L1243" s="31"/>
      <c r="M1243" s="31"/>
    </row>
    <row r="1244" spans="2:16" s="27" customFormat="1">
      <c r="B1244" s="28">
        <v>68</v>
      </c>
      <c r="C1244" s="10">
        <v>1</v>
      </c>
      <c r="D1244" s="55"/>
      <c r="E1244" s="44"/>
      <c r="F1244" s="31"/>
      <c r="G1244" s="31"/>
      <c r="H1244" s="31"/>
      <c r="I1244" s="31"/>
      <c r="J1244" s="84"/>
      <c r="K1244" s="588"/>
      <c r="L1244" s="31"/>
      <c r="M1244" s="31"/>
    </row>
    <row r="1245" spans="2:16" s="27" customFormat="1">
      <c r="C1245" s="10">
        <v>2</v>
      </c>
      <c r="D1245" s="596"/>
      <c r="E1245" s="10"/>
      <c r="F1245" s="305"/>
      <c r="G1245" s="305"/>
      <c r="H1245" s="305"/>
      <c r="I1245" s="305"/>
      <c r="J1245" s="76"/>
      <c r="K1245" s="588"/>
      <c r="L1245" s="31"/>
      <c r="M1245" s="31"/>
    </row>
    <row r="1246" spans="2:16" s="27" customFormat="1">
      <c r="C1246" s="10">
        <v>3</v>
      </c>
      <c r="D1246" s="596"/>
      <c r="E1246" s="588"/>
      <c r="F1246" s="31"/>
      <c r="G1246" s="31"/>
      <c r="H1246" s="31"/>
      <c r="I1246" s="31"/>
      <c r="J1246" s="76"/>
      <c r="K1246" s="588"/>
      <c r="L1246" s="31"/>
      <c r="M1246" s="31"/>
    </row>
    <row r="1247" spans="2:16">
      <c r="B1247" s="27"/>
      <c r="C1247" s="10">
        <v>4</v>
      </c>
      <c r="E1247" s="76"/>
      <c r="F1247" s="31"/>
      <c r="G1247" s="31"/>
      <c r="H1247" s="31"/>
      <c r="I1247" s="31"/>
      <c r="J1247" s="84"/>
      <c r="K1247" s="169"/>
      <c r="L1247" s="305"/>
      <c r="M1247" s="305"/>
      <c r="N1247" s="306"/>
      <c r="O1247" s="306"/>
      <c r="P1247" s="306"/>
    </row>
    <row r="1248" spans="2:16" s="27" customFormat="1">
      <c r="B1248" s="306"/>
      <c r="C1248" s="10">
        <v>5</v>
      </c>
      <c r="D1248" s="635"/>
      <c r="E1248" s="636"/>
      <c r="F1248" s="31"/>
      <c r="G1248" s="31"/>
      <c r="H1248" s="31"/>
      <c r="I1248" s="31"/>
      <c r="J1248" s="84"/>
      <c r="K1248" s="754"/>
      <c r="L1248" s="31"/>
      <c r="M1248" s="31"/>
    </row>
    <row r="1249" spans="2:13" s="27" customFormat="1">
      <c r="C1249" s="10">
        <v>6</v>
      </c>
      <c r="D1249" s="44"/>
      <c r="E1249" s="636"/>
      <c r="F1249" s="31"/>
      <c r="G1249" s="31"/>
      <c r="H1249" s="31"/>
      <c r="I1249" s="31"/>
      <c r="J1249" s="84"/>
      <c r="K1249" s="754"/>
      <c r="L1249" s="31"/>
      <c r="M1249" s="31"/>
    </row>
    <row r="1250" spans="2:13" s="27" customFormat="1">
      <c r="C1250" s="10">
        <v>7</v>
      </c>
      <c r="D1250" s="44"/>
      <c r="E1250" s="636"/>
      <c r="F1250" s="31"/>
      <c r="G1250" s="31"/>
      <c r="H1250" s="31"/>
      <c r="I1250" s="31"/>
      <c r="J1250" s="84"/>
      <c r="K1250" s="755"/>
      <c r="L1250" s="31"/>
      <c r="M1250" s="31"/>
    </row>
    <row r="1251" spans="2:13" s="27" customFormat="1">
      <c r="C1251" s="10">
        <v>8</v>
      </c>
      <c r="D1251" s="44"/>
      <c r="E1251" s="636"/>
      <c r="F1251" s="31"/>
      <c r="G1251" s="31"/>
      <c r="H1251" s="31"/>
      <c r="I1251" s="31"/>
      <c r="J1251" s="84"/>
      <c r="K1251" s="754"/>
      <c r="L1251" s="31"/>
      <c r="M1251" s="31"/>
    </row>
    <row r="1252" spans="2:13" s="27" customFormat="1">
      <c r="C1252" s="10">
        <v>9</v>
      </c>
      <c r="D1252" s="635"/>
      <c r="E1252" s="636"/>
      <c r="F1252" s="31"/>
      <c r="G1252" s="31"/>
      <c r="H1252" s="31"/>
      <c r="I1252" s="31"/>
      <c r="J1252" s="84"/>
      <c r="K1252" s="754"/>
      <c r="L1252" s="31"/>
      <c r="M1252" s="31"/>
    </row>
    <row r="1253" spans="2:13" s="27" customFormat="1">
      <c r="C1253" s="10">
        <v>10</v>
      </c>
      <c r="D1253" s="44"/>
      <c r="E1253" s="636"/>
      <c r="F1253" s="31"/>
      <c r="G1253" s="31"/>
      <c r="H1253" s="31"/>
      <c r="I1253" s="31"/>
      <c r="J1253" s="84"/>
      <c r="K1253" s="754"/>
      <c r="L1253" s="31"/>
      <c r="M1253" s="31"/>
    </row>
    <row r="1254" spans="2:13" s="27" customFormat="1">
      <c r="C1254" s="10">
        <v>11</v>
      </c>
      <c r="D1254" s="44"/>
      <c r="E1254" s="636"/>
      <c r="F1254" s="31"/>
      <c r="G1254" s="31"/>
      <c r="H1254" s="31"/>
      <c r="I1254" s="31"/>
      <c r="J1254" s="84"/>
      <c r="K1254" s="755"/>
      <c r="L1254" s="31"/>
      <c r="M1254" s="31"/>
    </row>
    <row r="1255" spans="2:13" s="27" customFormat="1">
      <c r="C1255" s="10">
        <v>12</v>
      </c>
      <c r="D1255" s="635"/>
      <c r="E1255" s="636"/>
      <c r="F1255" s="31"/>
      <c r="G1255" s="31"/>
      <c r="H1255" s="31"/>
      <c r="I1255" s="31"/>
      <c r="J1255" s="84"/>
      <c r="K1255" s="754"/>
      <c r="L1255" s="31"/>
      <c r="M1255" s="31"/>
    </row>
    <row r="1256" spans="2:13" s="27" customFormat="1">
      <c r="C1256" s="10">
        <v>13</v>
      </c>
      <c r="D1256" s="635"/>
      <c r="E1256" s="636"/>
      <c r="F1256" s="31"/>
      <c r="G1256" s="31"/>
      <c r="H1256" s="31"/>
      <c r="I1256" s="31"/>
      <c r="J1256" s="84"/>
      <c r="K1256" s="754"/>
      <c r="L1256" s="31"/>
      <c r="M1256" s="31"/>
    </row>
    <row r="1257" spans="2:13" s="27" customFormat="1">
      <c r="C1257" s="10">
        <v>14</v>
      </c>
      <c r="D1257" s="635"/>
      <c r="E1257" s="636"/>
      <c r="F1257" s="31"/>
      <c r="G1257" s="31"/>
      <c r="H1257" s="31"/>
      <c r="I1257" s="31"/>
      <c r="J1257" s="84"/>
      <c r="K1257" s="592"/>
      <c r="L1257" s="31"/>
      <c r="M1257" s="31"/>
    </row>
    <row r="1258" spans="2:13" s="27" customFormat="1">
      <c r="C1258" s="10">
        <v>15</v>
      </c>
      <c r="D1258" s="635"/>
      <c r="E1258" s="636"/>
      <c r="F1258" s="31"/>
      <c r="G1258" s="31"/>
      <c r="H1258" s="31"/>
      <c r="I1258" s="31"/>
      <c r="J1258" s="84"/>
      <c r="K1258" s="755"/>
      <c r="L1258" s="31"/>
      <c r="M1258" s="31"/>
    </row>
    <row r="1259" spans="2:13" s="27" customFormat="1">
      <c r="C1259" s="10">
        <v>16</v>
      </c>
      <c r="D1259" s="635"/>
      <c r="E1259" s="636"/>
      <c r="F1259" s="31"/>
      <c r="G1259" s="31"/>
      <c r="H1259" s="31"/>
      <c r="I1259" s="31"/>
      <c r="J1259" s="84"/>
      <c r="K1259" s="754"/>
      <c r="L1259" s="31"/>
      <c r="M1259" s="31"/>
    </row>
    <row r="1260" spans="2:13" s="27" customFormat="1">
      <c r="C1260" s="10">
        <v>17</v>
      </c>
      <c r="D1260" s="635"/>
      <c r="E1260" s="636"/>
      <c r="F1260" s="31"/>
      <c r="G1260" s="31"/>
      <c r="H1260" s="31"/>
      <c r="I1260" s="31"/>
      <c r="J1260" s="84"/>
      <c r="K1260" s="592"/>
      <c r="L1260" s="31"/>
      <c r="M1260" s="31"/>
    </row>
    <row r="1261" spans="2:13" s="27" customFormat="1">
      <c r="B1261" s="10"/>
      <c r="C1261" s="10">
        <v>18</v>
      </c>
      <c r="D1261" s="635"/>
      <c r="E1261" s="636"/>
      <c r="F1261" s="31"/>
      <c r="G1261" s="31"/>
      <c r="H1261" s="31"/>
      <c r="I1261" s="31"/>
      <c r="J1261" s="594"/>
      <c r="K1261" s="592"/>
      <c r="L1261" s="31"/>
      <c r="M1261" s="31"/>
    </row>
    <row r="1262" spans="2:13" s="27" customFormat="1">
      <c r="B1262" s="28">
        <v>69</v>
      </c>
      <c r="C1262" s="10">
        <v>1</v>
      </c>
      <c r="D1262" s="55"/>
      <c r="E1262" s="44"/>
      <c r="F1262" s="31"/>
      <c r="G1262" s="31"/>
      <c r="H1262" s="31"/>
      <c r="I1262" s="31"/>
      <c r="J1262" s="84"/>
      <c r="K1262" s="588"/>
      <c r="L1262" s="31"/>
      <c r="M1262" s="31"/>
    </row>
    <row r="1263" spans="2:13" s="27" customFormat="1">
      <c r="B1263" s="10"/>
      <c r="C1263" s="10">
        <v>2</v>
      </c>
      <c r="D1263" s="596"/>
      <c r="E1263" s="10"/>
      <c r="F1263" s="305"/>
      <c r="G1263" s="305"/>
      <c r="H1263" s="305"/>
      <c r="I1263" s="305"/>
      <c r="J1263" s="76"/>
      <c r="K1263" s="588"/>
      <c r="L1263" s="31"/>
      <c r="M1263" s="31"/>
    </row>
    <row r="1264" spans="2:13" s="27" customFormat="1">
      <c r="B1264" s="10"/>
      <c r="C1264" s="10">
        <v>3</v>
      </c>
      <c r="D1264" s="596"/>
      <c r="E1264" s="588"/>
      <c r="F1264" s="31"/>
      <c r="G1264" s="31"/>
      <c r="H1264" s="31"/>
      <c r="I1264" s="31"/>
      <c r="J1264" s="76"/>
      <c r="K1264" s="588"/>
      <c r="L1264" s="31"/>
      <c r="M1264" s="31"/>
    </row>
    <row r="1265" spans="2:16">
      <c r="C1265" s="10">
        <v>4</v>
      </c>
      <c r="E1265" s="76"/>
      <c r="F1265" s="31"/>
      <c r="G1265" s="31"/>
      <c r="H1265" s="31"/>
      <c r="I1265" s="31"/>
      <c r="J1265" s="84"/>
      <c r="K1265" s="169"/>
      <c r="L1265" s="305"/>
      <c r="M1265" s="305"/>
      <c r="N1265" s="306"/>
      <c r="O1265" s="306"/>
      <c r="P1265" s="306"/>
    </row>
    <row r="1266" spans="2:16" s="27" customFormat="1">
      <c r="B1266" s="10"/>
      <c r="C1266" s="10">
        <v>5</v>
      </c>
      <c r="D1266" s="635"/>
      <c r="E1266" s="636"/>
      <c r="F1266" s="31"/>
      <c r="G1266" s="31"/>
      <c r="H1266" s="31"/>
      <c r="I1266" s="31"/>
      <c r="J1266" s="84"/>
      <c r="K1266" s="754"/>
      <c r="L1266" s="31"/>
      <c r="M1266" s="31"/>
    </row>
    <row r="1267" spans="2:16" s="27" customFormat="1">
      <c r="B1267" s="10"/>
      <c r="C1267" s="10">
        <v>6</v>
      </c>
      <c r="D1267" s="44"/>
      <c r="E1267" s="636"/>
      <c r="F1267" s="31"/>
      <c r="G1267" s="31"/>
      <c r="H1267" s="31"/>
      <c r="I1267" s="31"/>
      <c r="J1267" s="84"/>
      <c r="K1267" s="754"/>
      <c r="L1267" s="31"/>
      <c r="M1267" s="31"/>
    </row>
    <row r="1268" spans="2:16" s="27" customFormat="1">
      <c r="B1268" s="10"/>
      <c r="C1268" s="10">
        <v>7</v>
      </c>
      <c r="D1268" s="44"/>
      <c r="E1268" s="636"/>
      <c r="F1268" s="31"/>
      <c r="G1268" s="31"/>
      <c r="H1268" s="31"/>
      <c r="I1268" s="31"/>
      <c r="J1268" s="84"/>
      <c r="K1268" s="755"/>
      <c r="L1268" s="31"/>
      <c r="M1268" s="31"/>
    </row>
    <row r="1269" spans="2:16" s="27" customFormat="1">
      <c r="B1269" s="10"/>
      <c r="C1269" s="10">
        <v>8</v>
      </c>
      <c r="D1269" s="44"/>
      <c r="E1269" s="636"/>
      <c r="F1269" s="31"/>
      <c r="G1269" s="31"/>
      <c r="H1269" s="31"/>
      <c r="I1269" s="31"/>
      <c r="J1269" s="84"/>
      <c r="K1269" s="754"/>
      <c r="L1269" s="31"/>
      <c r="M1269" s="31"/>
    </row>
    <row r="1270" spans="2:16" s="27" customFormat="1">
      <c r="B1270" s="10"/>
      <c r="C1270" s="10">
        <v>9</v>
      </c>
      <c r="D1270" s="635"/>
      <c r="E1270" s="636"/>
      <c r="F1270" s="31"/>
      <c r="G1270" s="31"/>
      <c r="H1270" s="31"/>
      <c r="I1270" s="31"/>
      <c r="J1270" s="84"/>
      <c r="K1270" s="754"/>
      <c r="L1270" s="31"/>
      <c r="M1270" s="31"/>
    </row>
    <row r="1271" spans="2:16" s="27" customFormat="1">
      <c r="B1271" s="10"/>
      <c r="C1271" s="10">
        <v>10</v>
      </c>
      <c r="D1271" s="44"/>
      <c r="E1271" s="636"/>
      <c r="F1271" s="31"/>
      <c r="G1271" s="31"/>
      <c r="H1271" s="31"/>
      <c r="I1271" s="31"/>
      <c r="J1271" s="84"/>
      <c r="K1271" s="754"/>
      <c r="L1271" s="31"/>
      <c r="M1271" s="31"/>
    </row>
    <row r="1272" spans="2:16" s="27" customFormat="1">
      <c r="B1272" s="10"/>
      <c r="C1272" s="10">
        <v>11</v>
      </c>
      <c r="D1272" s="44"/>
      <c r="E1272" s="636"/>
      <c r="F1272" s="31"/>
      <c r="G1272" s="31"/>
      <c r="H1272" s="31"/>
      <c r="I1272" s="31"/>
      <c r="J1272" s="84"/>
      <c r="K1272" s="755"/>
      <c r="L1272" s="31"/>
      <c r="M1272" s="31"/>
    </row>
    <row r="1273" spans="2:16" s="27" customFormat="1">
      <c r="B1273" s="10"/>
      <c r="C1273" s="10">
        <v>12</v>
      </c>
      <c r="D1273" s="635"/>
      <c r="E1273" s="636"/>
      <c r="F1273" s="31"/>
      <c r="G1273" s="31"/>
      <c r="H1273" s="31"/>
      <c r="I1273" s="31"/>
      <c r="J1273" s="84"/>
      <c r="K1273" s="754"/>
      <c r="L1273" s="31"/>
      <c r="M1273" s="31"/>
    </row>
    <row r="1274" spans="2:16" s="27" customFormat="1">
      <c r="B1274" s="10"/>
      <c r="C1274" s="10">
        <v>13</v>
      </c>
      <c r="D1274" s="635"/>
      <c r="E1274" s="636"/>
      <c r="F1274" s="31"/>
      <c r="G1274" s="31"/>
      <c r="H1274" s="31"/>
      <c r="I1274" s="31"/>
      <c r="J1274" s="84"/>
      <c r="K1274" s="754"/>
      <c r="L1274" s="31"/>
      <c r="M1274" s="31"/>
    </row>
    <row r="1275" spans="2:16" s="27" customFormat="1">
      <c r="B1275" s="10"/>
      <c r="C1275" s="10">
        <v>14</v>
      </c>
      <c r="D1275" s="635"/>
      <c r="E1275" s="636"/>
      <c r="F1275" s="31"/>
      <c r="G1275" s="31"/>
      <c r="H1275" s="31"/>
      <c r="I1275" s="31"/>
      <c r="J1275" s="84"/>
      <c r="K1275" s="592"/>
      <c r="L1275" s="31"/>
      <c r="M1275" s="31"/>
    </row>
    <row r="1276" spans="2:16" s="27" customFormat="1">
      <c r="B1276" s="10"/>
      <c r="C1276" s="10">
        <v>15</v>
      </c>
      <c r="D1276" s="635"/>
      <c r="E1276" s="636"/>
      <c r="F1276" s="31"/>
      <c r="G1276" s="31"/>
      <c r="H1276" s="31"/>
      <c r="I1276" s="31"/>
      <c r="J1276" s="84"/>
      <c r="K1276" s="755"/>
      <c r="L1276" s="31"/>
      <c r="M1276" s="31"/>
    </row>
    <row r="1277" spans="2:16" s="27" customFormat="1">
      <c r="B1277" s="10"/>
      <c r="C1277" s="10">
        <v>16</v>
      </c>
      <c r="D1277" s="635"/>
      <c r="E1277" s="636"/>
      <c r="F1277" s="31"/>
      <c r="G1277" s="31"/>
      <c r="H1277" s="31"/>
      <c r="I1277" s="31"/>
      <c r="J1277" s="84"/>
      <c r="K1277" s="754"/>
      <c r="L1277" s="31"/>
      <c r="M1277" s="31"/>
    </row>
    <row r="1278" spans="2:16" s="27" customFormat="1">
      <c r="B1278" s="10"/>
      <c r="C1278" s="10">
        <v>17</v>
      </c>
      <c r="D1278" s="635"/>
      <c r="E1278" s="636"/>
      <c r="F1278" s="31"/>
      <c r="G1278" s="31"/>
      <c r="H1278" s="31"/>
      <c r="I1278" s="31"/>
      <c r="J1278" s="84"/>
      <c r="K1278" s="592"/>
      <c r="L1278" s="31"/>
      <c r="M1278" s="31"/>
    </row>
    <row r="1279" spans="2:16" s="27" customFormat="1">
      <c r="B1279" s="10"/>
      <c r="C1279" s="10">
        <v>18</v>
      </c>
      <c r="D1279" s="635"/>
      <c r="E1279" s="636"/>
      <c r="F1279" s="31"/>
      <c r="G1279" s="31"/>
      <c r="H1279" s="31"/>
      <c r="I1279" s="31"/>
      <c r="J1279" s="594"/>
      <c r="K1279" s="592"/>
      <c r="L1279" s="31"/>
      <c r="M1279" s="31"/>
    </row>
    <row r="1280" spans="2:16" s="27" customFormat="1">
      <c r="B1280" s="28">
        <v>70</v>
      </c>
      <c r="C1280" s="10">
        <v>1</v>
      </c>
      <c r="D1280" s="55"/>
      <c r="E1280" s="44"/>
      <c r="F1280" s="31"/>
      <c r="G1280" s="31"/>
      <c r="H1280" s="31"/>
      <c r="I1280" s="31"/>
      <c r="J1280" s="84"/>
      <c r="K1280" s="588"/>
      <c r="L1280" s="31"/>
      <c r="M1280" s="31"/>
    </row>
    <row r="1281" spans="2:16" s="27" customFormat="1">
      <c r="B1281" s="10"/>
      <c r="C1281" s="10">
        <v>2</v>
      </c>
      <c r="D1281" s="596"/>
      <c r="E1281" s="10"/>
      <c r="F1281" s="305"/>
      <c r="G1281" s="305"/>
      <c r="H1281" s="305"/>
      <c r="I1281" s="305"/>
      <c r="J1281" s="76"/>
      <c r="K1281" s="588"/>
      <c r="L1281" s="31"/>
      <c r="M1281" s="31"/>
    </row>
    <row r="1282" spans="2:16" s="27" customFormat="1">
      <c r="B1282" s="10"/>
      <c r="C1282" s="10">
        <v>3</v>
      </c>
      <c r="D1282" s="596"/>
      <c r="E1282" s="588"/>
      <c r="F1282" s="31"/>
      <c r="G1282" s="31"/>
      <c r="H1282" s="31"/>
      <c r="I1282" s="31"/>
      <c r="J1282" s="76"/>
      <c r="K1282" s="588"/>
      <c r="L1282" s="31"/>
      <c r="M1282" s="31"/>
    </row>
    <row r="1283" spans="2:16">
      <c r="C1283" s="10">
        <v>4</v>
      </c>
      <c r="E1283" s="76"/>
      <c r="F1283" s="31"/>
      <c r="G1283" s="31"/>
      <c r="H1283" s="31"/>
      <c r="I1283" s="31"/>
      <c r="J1283" s="84"/>
      <c r="K1283" s="169"/>
      <c r="L1283" s="305"/>
      <c r="M1283" s="305"/>
      <c r="N1283" s="306"/>
      <c r="O1283" s="306"/>
      <c r="P1283" s="306"/>
    </row>
    <row r="1284" spans="2:16" s="27" customFormat="1">
      <c r="B1284" s="10"/>
      <c r="C1284" s="10">
        <v>5</v>
      </c>
      <c r="D1284" s="635"/>
      <c r="E1284" s="636"/>
      <c r="F1284" s="31"/>
      <c r="G1284" s="31"/>
      <c r="H1284" s="31"/>
      <c r="I1284" s="31"/>
      <c r="J1284" s="84"/>
      <c r="K1284" s="754"/>
      <c r="L1284" s="31"/>
      <c r="M1284" s="31"/>
    </row>
    <row r="1285" spans="2:16" s="27" customFormat="1">
      <c r="B1285" s="10"/>
      <c r="C1285" s="10">
        <v>6</v>
      </c>
      <c r="D1285" s="44"/>
      <c r="E1285" s="636"/>
      <c r="F1285" s="31"/>
      <c r="G1285" s="31"/>
      <c r="H1285" s="31"/>
      <c r="I1285" s="31"/>
      <c r="J1285" s="84"/>
      <c r="K1285" s="754"/>
      <c r="L1285" s="31"/>
      <c r="M1285" s="31"/>
    </row>
    <row r="1286" spans="2:16" s="27" customFormat="1">
      <c r="B1286" s="10"/>
      <c r="C1286" s="10">
        <v>7</v>
      </c>
      <c r="D1286" s="44"/>
      <c r="E1286" s="636"/>
      <c r="F1286" s="31"/>
      <c r="G1286" s="31"/>
      <c r="H1286" s="31"/>
      <c r="I1286" s="31"/>
      <c r="J1286" s="84"/>
      <c r="K1286" s="755"/>
      <c r="L1286" s="31"/>
      <c r="M1286" s="31"/>
    </row>
    <row r="1287" spans="2:16" s="27" customFormat="1">
      <c r="B1287" s="10"/>
      <c r="C1287" s="10">
        <v>8</v>
      </c>
      <c r="D1287" s="44"/>
      <c r="E1287" s="636"/>
      <c r="F1287" s="31"/>
      <c r="G1287" s="31"/>
      <c r="H1287" s="31"/>
      <c r="I1287" s="31"/>
      <c r="J1287" s="84"/>
      <c r="K1287" s="754"/>
      <c r="L1287" s="31"/>
      <c r="M1287" s="31"/>
    </row>
    <row r="1288" spans="2:16" s="27" customFormat="1">
      <c r="B1288" s="10"/>
      <c r="C1288" s="10">
        <v>9</v>
      </c>
      <c r="D1288" s="635"/>
      <c r="E1288" s="636"/>
      <c r="F1288" s="31"/>
      <c r="G1288" s="31"/>
      <c r="H1288" s="31"/>
      <c r="I1288" s="31"/>
      <c r="J1288" s="84"/>
      <c r="K1288" s="754"/>
      <c r="L1288" s="31"/>
      <c r="M1288" s="31"/>
    </row>
    <row r="1289" spans="2:16" s="27" customFormat="1">
      <c r="B1289" s="10"/>
      <c r="C1289" s="10">
        <v>10</v>
      </c>
      <c r="D1289" s="44"/>
      <c r="E1289" s="636"/>
      <c r="F1289" s="31"/>
      <c r="G1289" s="31"/>
      <c r="H1289" s="31"/>
      <c r="I1289" s="31"/>
      <c r="J1289" s="84"/>
      <c r="K1289" s="754"/>
      <c r="L1289" s="31"/>
      <c r="M1289" s="31"/>
    </row>
    <row r="1290" spans="2:16" s="27" customFormat="1">
      <c r="B1290" s="10"/>
      <c r="C1290" s="10">
        <v>11</v>
      </c>
      <c r="D1290" s="44"/>
      <c r="E1290" s="636"/>
      <c r="F1290" s="31"/>
      <c r="G1290" s="31"/>
      <c r="H1290" s="31"/>
      <c r="I1290" s="31"/>
      <c r="J1290" s="84"/>
      <c r="K1290" s="755"/>
      <c r="L1290" s="31"/>
      <c r="M1290" s="31"/>
    </row>
    <row r="1291" spans="2:16" s="27" customFormat="1">
      <c r="B1291" s="10"/>
      <c r="C1291" s="10">
        <v>12</v>
      </c>
      <c r="D1291" s="635"/>
      <c r="E1291" s="636"/>
      <c r="F1291" s="31"/>
      <c r="G1291" s="31"/>
      <c r="H1291" s="31"/>
      <c r="I1291" s="31"/>
      <c r="J1291" s="84"/>
      <c r="K1291" s="754"/>
      <c r="L1291" s="31"/>
      <c r="M1291" s="31"/>
    </row>
    <row r="1292" spans="2:16" s="27" customFormat="1">
      <c r="B1292" s="10"/>
      <c r="C1292" s="10">
        <v>13</v>
      </c>
      <c r="D1292" s="635"/>
      <c r="E1292" s="636"/>
      <c r="F1292" s="31"/>
      <c r="G1292" s="31"/>
      <c r="H1292" s="31"/>
      <c r="I1292" s="31"/>
      <c r="J1292" s="84"/>
      <c r="K1292" s="754"/>
      <c r="L1292" s="31"/>
      <c r="M1292" s="31"/>
    </row>
    <row r="1293" spans="2:16" s="27" customFormat="1">
      <c r="B1293" s="10"/>
      <c r="C1293" s="10">
        <v>14</v>
      </c>
      <c r="D1293" s="635"/>
      <c r="E1293" s="636"/>
      <c r="F1293" s="31"/>
      <c r="G1293" s="31"/>
      <c r="H1293" s="31"/>
      <c r="I1293" s="31"/>
      <c r="J1293" s="84"/>
      <c r="K1293" s="592"/>
      <c r="L1293" s="31"/>
      <c r="M1293" s="31"/>
    </row>
    <row r="1294" spans="2:16" s="27" customFormat="1">
      <c r="B1294" s="10"/>
      <c r="C1294" s="10">
        <v>15</v>
      </c>
      <c r="D1294" s="635"/>
      <c r="E1294" s="636"/>
      <c r="F1294" s="31"/>
      <c r="G1294" s="31"/>
      <c r="H1294" s="31"/>
      <c r="I1294" s="31"/>
      <c r="J1294" s="84"/>
      <c r="K1294" s="755"/>
      <c r="L1294" s="31"/>
      <c r="M1294" s="31"/>
    </row>
    <row r="1295" spans="2:16" s="27" customFormat="1">
      <c r="B1295" s="10"/>
      <c r="C1295" s="10">
        <v>16</v>
      </c>
      <c r="D1295" s="635"/>
      <c r="E1295" s="636"/>
      <c r="F1295" s="31"/>
      <c r="G1295" s="31"/>
      <c r="H1295" s="31"/>
      <c r="I1295" s="31"/>
      <c r="J1295" s="84"/>
      <c r="K1295" s="754"/>
      <c r="L1295" s="31"/>
      <c r="M1295" s="31"/>
    </row>
    <row r="1296" spans="2:16" s="27" customFormat="1">
      <c r="B1296" s="10"/>
      <c r="C1296" s="10">
        <v>17</v>
      </c>
      <c r="D1296" s="635"/>
      <c r="E1296" s="636"/>
      <c r="F1296" s="31"/>
      <c r="G1296" s="31"/>
      <c r="H1296" s="31"/>
      <c r="I1296" s="31"/>
      <c r="J1296" s="84"/>
      <c r="K1296" s="592"/>
      <c r="L1296" s="31"/>
      <c r="M1296" s="31"/>
    </row>
    <row r="1297" spans="2:16" s="27" customFormat="1">
      <c r="B1297" s="10"/>
      <c r="C1297" s="10">
        <v>18</v>
      </c>
      <c r="D1297" s="635"/>
      <c r="E1297" s="636"/>
      <c r="F1297" s="31"/>
      <c r="G1297" s="31"/>
      <c r="H1297" s="31"/>
      <c r="I1297" s="31"/>
      <c r="J1297" s="594"/>
      <c r="K1297" s="592"/>
      <c r="L1297" s="31"/>
      <c r="M1297" s="31"/>
    </row>
    <row r="1298" spans="2:16" s="27" customFormat="1">
      <c r="B1298" s="28">
        <v>71</v>
      </c>
      <c r="C1298" s="10">
        <v>1</v>
      </c>
      <c r="D1298" s="55"/>
      <c r="E1298" s="44"/>
      <c r="F1298" s="31"/>
      <c r="G1298" s="31"/>
      <c r="H1298" s="31"/>
      <c r="I1298" s="31"/>
      <c r="J1298" s="84"/>
      <c r="K1298" s="588"/>
      <c r="L1298" s="31"/>
      <c r="M1298" s="31"/>
    </row>
    <row r="1299" spans="2:16" s="27" customFormat="1">
      <c r="B1299" s="10"/>
      <c r="C1299" s="10">
        <v>2</v>
      </c>
      <c r="D1299" s="596"/>
      <c r="E1299" s="10"/>
      <c r="F1299" s="305"/>
      <c r="G1299" s="305"/>
      <c r="H1299" s="305"/>
      <c r="I1299" s="305"/>
      <c r="J1299" s="76"/>
      <c r="K1299" s="588"/>
      <c r="L1299" s="31"/>
      <c r="M1299" s="31"/>
    </row>
    <row r="1300" spans="2:16" s="27" customFormat="1">
      <c r="B1300" s="28"/>
      <c r="C1300" s="10">
        <v>3</v>
      </c>
      <c r="D1300" s="596"/>
      <c r="E1300" s="588"/>
      <c r="F1300" s="31"/>
      <c r="G1300" s="31"/>
      <c r="H1300" s="31"/>
      <c r="I1300" s="31"/>
      <c r="J1300" s="76"/>
      <c r="K1300" s="588"/>
      <c r="L1300" s="31"/>
      <c r="M1300" s="31"/>
    </row>
    <row r="1301" spans="2:16">
      <c r="B1301" s="28"/>
      <c r="C1301" s="10">
        <v>4</v>
      </c>
      <c r="E1301" s="76"/>
      <c r="F1301" s="31"/>
      <c r="G1301" s="31"/>
      <c r="H1301" s="31"/>
      <c r="I1301" s="31"/>
      <c r="J1301" s="84"/>
      <c r="K1301" s="169"/>
      <c r="L1301" s="305"/>
      <c r="M1301" s="305"/>
      <c r="N1301" s="306"/>
      <c r="O1301" s="306"/>
      <c r="P1301" s="306"/>
    </row>
    <row r="1302" spans="2:16" s="27" customFormat="1">
      <c r="B1302" s="28"/>
      <c r="C1302" s="10">
        <v>5</v>
      </c>
      <c r="D1302" s="635"/>
      <c r="E1302" s="636"/>
      <c r="F1302" s="31"/>
      <c r="G1302" s="31"/>
      <c r="H1302" s="31"/>
      <c r="I1302" s="31"/>
      <c r="J1302" s="84"/>
      <c r="K1302" s="754"/>
      <c r="L1302" s="31"/>
      <c r="M1302" s="31"/>
    </row>
    <row r="1303" spans="2:16" s="27" customFormat="1">
      <c r="B1303" s="28"/>
      <c r="C1303" s="10">
        <v>6</v>
      </c>
      <c r="D1303" s="44"/>
      <c r="E1303" s="636"/>
      <c r="F1303" s="31"/>
      <c r="G1303" s="31"/>
      <c r="H1303" s="31"/>
      <c r="I1303" s="31"/>
      <c r="J1303" s="84"/>
      <c r="K1303" s="754"/>
      <c r="L1303" s="31"/>
      <c r="M1303" s="31"/>
    </row>
    <row r="1304" spans="2:16" s="27" customFormat="1">
      <c r="B1304" s="28"/>
      <c r="C1304" s="10">
        <v>7</v>
      </c>
      <c r="D1304" s="44"/>
      <c r="E1304" s="636"/>
      <c r="F1304" s="31"/>
      <c r="G1304" s="31"/>
      <c r="H1304" s="31"/>
      <c r="I1304" s="31"/>
      <c r="J1304" s="84"/>
      <c r="K1304" s="755"/>
      <c r="L1304" s="31"/>
      <c r="M1304" s="31"/>
    </row>
    <row r="1305" spans="2:16" s="27" customFormat="1">
      <c r="B1305" s="28"/>
      <c r="C1305" s="10">
        <v>8</v>
      </c>
      <c r="D1305" s="44"/>
      <c r="E1305" s="636"/>
      <c r="F1305" s="31"/>
      <c r="G1305" s="31"/>
      <c r="H1305" s="31"/>
      <c r="I1305" s="31"/>
      <c r="J1305" s="84"/>
      <c r="K1305" s="754"/>
      <c r="L1305" s="31"/>
      <c r="M1305" s="31"/>
    </row>
    <row r="1306" spans="2:16" s="27" customFormat="1">
      <c r="B1306" s="28"/>
      <c r="C1306" s="10">
        <v>9</v>
      </c>
      <c r="D1306" s="635"/>
      <c r="E1306" s="636"/>
      <c r="F1306" s="31"/>
      <c r="G1306" s="31"/>
      <c r="H1306" s="31"/>
      <c r="I1306" s="31"/>
      <c r="J1306" s="84"/>
      <c r="K1306" s="754"/>
      <c r="L1306" s="31"/>
      <c r="M1306" s="31"/>
    </row>
    <row r="1307" spans="2:16" s="27" customFormat="1">
      <c r="B1307" s="28"/>
      <c r="C1307" s="10">
        <v>10</v>
      </c>
      <c r="D1307" s="44"/>
      <c r="E1307" s="636"/>
      <c r="F1307" s="31"/>
      <c r="G1307" s="31"/>
      <c r="H1307" s="31"/>
      <c r="I1307" s="31"/>
      <c r="J1307" s="84"/>
      <c r="K1307" s="754"/>
      <c r="L1307" s="31"/>
      <c r="M1307" s="31"/>
    </row>
    <row r="1308" spans="2:16" s="27" customFormat="1">
      <c r="B1308" s="10"/>
      <c r="C1308" s="10">
        <v>11</v>
      </c>
      <c r="D1308" s="44"/>
      <c r="E1308" s="636"/>
      <c r="F1308" s="31"/>
      <c r="G1308" s="31"/>
      <c r="H1308" s="31"/>
      <c r="I1308" s="31"/>
      <c r="J1308" s="84"/>
      <c r="K1308" s="755"/>
      <c r="L1308" s="31"/>
      <c r="M1308" s="31"/>
    </row>
    <row r="1309" spans="2:16" s="27" customFormat="1">
      <c r="B1309" s="10"/>
      <c r="C1309" s="10">
        <v>12</v>
      </c>
      <c r="D1309" s="635"/>
      <c r="E1309" s="636"/>
      <c r="F1309" s="31"/>
      <c r="G1309" s="31"/>
      <c r="H1309" s="31"/>
      <c r="I1309" s="31"/>
      <c r="J1309" s="84"/>
      <c r="K1309" s="754"/>
      <c r="L1309" s="31"/>
      <c r="M1309" s="31"/>
    </row>
    <row r="1310" spans="2:16" s="27" customFormat="1">
      <c r="B1310" s="10"/>
      <c r="C1310" s="10">
        <v>13</v>
      </c>
      <c r="D1310" s="635"/>
      <c r="E1310" s="636"/>
      <c r="F1310" s="31"/>
      <c r="G1310" s="31"/>
      <c r="H1310" s="31"/>
      <c r="I1310" s="31"/>
      <c r="J1310" s="84"/>
      <c r="K1310" s="754"/>
      <c r="L1310" s="31"/>
      <c r="M1310" s="31"/>
    </row>
    <row r="1311" spans="2:16" s="27" customFormat="1">
      <c r="B1311" s="10"/>
      <c r="C1311" s="10">
        <v>14</v>
      </c>
      <c r="D1311" s="635"/>
      <c r="E1311" s="636"/>
      <c r="F1311" s="31"/>
      <c r="G1311" s="31"/>
      <c r="H1311" s="31"/>
      <c r="I1311" s="31"/>
      <c r="J1311" s="84"/>
      <c r="K1311" s="592"/>
      <c r="L1311" s="31"/>
      <c r="M1311" s="31"/>
    </row>
    <row r="1312" spans="2:16" s="27" customFormat="1">
      <c r="B1312" s="10"/>
      <c r="C1312" s="10">
        <v>15</v>
      </c>
      <c r="D1312" s="635"/>
      <c r="E1312" s="636"/>
      <c r="F1312" s="31"/>
      <c r="G1312" s="31"/>
      <c r="H1312" s="31"/>
      <c r="I1312" s="31"/>
      <c r="J1312" s="84"/>
      <c r="K1312" s="755"/>
      <c r="L1312" s="31"/>
      <c r="M1312" s="31"/>
    </row>
    <row r="1313" spans="2:16" s="27" customFormat="1">
      <c r="B1313" s="10"/>
      <c r="C1313" s="10">
        <v>16</v>
      </c>
      <c r="D1313" s="635"/>
      <c r="E1313" s="636"/>
      <c r="F1313" s="31"/>
      <c r="G1313" s="31"/>
      <c r="H1313" s="31"/>
      <c r="I1313" s="31"/>
      <c r="J1313" s="84"/>
      <c r="K1313" s="754"/>
      <c r="L1313" s="31"/>
      <c r="M1313" s="31"/>
    </row>
    <row r="1314" spans="2:16" s="27" customFormat="1">
      <c r="B1314" s="10"/>
      <c r="C1314" s="10">
        <v>17</v>
      </c>
      <c r="D1314" s="635"/>
      <c r="E1314" s="636"/>
      <c r="F1314" s="31"/>
      <c r="G1314" s="31"/>
      <c r="H1314" s="31"/>
      <c r="I1314" s="31"/>
      <c r="J1314" s="84"/>
      <c r="K1314" s="592"/>
      <c r="L1314" s="31"/>
      <c r="M1314" s="31"/>
    </row>
    <row r="1315" spans="2:16" s="27" customFormat="1">
      <c r="B1315" s="10"/>
      <c r="C1315" s="10">
        <v>18</v>
      </c>
      <c r="D1315" s="635"/>
      <c r="E1315" s="636"/>
      <c r="F1315" s="31"/>
      <c r="G1315" s="31"/>
      <c r="H1315" s="31"/>
      <c r="I1315" s="31"/>
      <c r="J1315" s="594"/>
      <c r="K1315" s="592"/>
      <c r="L1315" s="31"/>
      <c r="M1315" s="31"/>
    </row>
    <row r="1316" spans="2:16" s="27" customFormat="1">
      <c r="B1316" s="28">
        <v>72</v>
      </c>
      <c r="C1316" s="10">
        <v>1</v>
      </c>
      <c r="D1316" s="55"/>
      <c r="E1316" s="44"/>
      <c r="F1316" s="31"/>
      <c r="G1316" s="31"/>
      <c r="H1316" s="31"/>
      <c r="I1316" s="31"/>
      <c r="J1316" s="84"/>
      <c r="K1316" s="588"/>
      <c r="L1316" s="31"/>
      <c r="M1316" s="31"/>
    </row>
    <row r="1317" spans="2:16" s="27" customFormat="1">
      <c r="B1317" s="10"/>
      <c r="C1317" s="10">
        <v>2</v>
      </c>
      <c r="D1317" s="596"/>
      <c r="E1317" s="10"/>
      <c r="F1317" s="305"/>
      <c r="G1317" s="305"/>
      <c r="H1317" s="305"/>
      <c r="I1317" s="305"/>
      <c r="J1317" s="76"/>
      <c r="K1317" s="588"/>
      <c r="L1317" s="31"/>
      <c r="M1317" s="31"/>
    </row>
    <row r="1318" spans="2:16" s="27" customFormat="1">
      <c r="B1318" s="10"/>
      <c r="C1318" s="10">
        <v>3</v>
      </c>
      <c r="D1318" s="596"/>
      <c r="E1318" s="588"/>
      <c r="F1318" s="31"/>
      <c r="G1318" s="31"/>
      <c r="H1318" s="31"/>
      <c r="I1318" s="31"/>
      <c r="J1318" s="76"/>
      <c r="K1318" s="588"/>
      <c r="L1318" s="31"/>
      <c r="M1318" s="31"/>
    </row>
    <row r="1319" spans="2:16">
      <c r="C1319" s="10">
        <v>4</v>
      </c>
      <c r="E1319" s="76"/>
      <c r="F1319" s="31"/>
      <c r="G1319" s="31"/>
      <c r="H1319" s="31"/>
      <c r="I1319" s="31"/>
      <c r="J1319" s="84"/>
      <c r="K1319" s="169"/>
      <c r="L1319" s="305"/>
      <c r="M1319" s="305"/>
      <c r="N1319" s="306"/>
      <c r="O1319" s="306"/>
      <c r="P1319" s="306"/>
    </row>
    <row r="1320" spans="2:16" s="27" customFormat="1">
      <c r="B1320" s="10"/>
      <c r="C1320" s="10">
        <v>5</v>
      </c>
      <c r="D1320" s="635"/>
      <c r="E1320" s="636"/>
      <c r="F1320" s="31"/>
      <c r="G1320" s="31"/>
      <c r="H1320" s="31"/>
      <c r="I1320" s="31"/>
      <c r="J1320" s="84"/>
      <c r="K1320" s="754"/>
      <c r="L1320" s="31"/>
      <c r="M1320" s="31"/>
    </row>
    <row r="1321" spans="2:16" s="27" customFormat="1">
      <c r="B1321" s="10"/>
      <c r="C1321" s="10">
        <v>6</v>
      </c>
      <c r="D1321" s="44"/>
      <c r="E1321" s="636"/>
      <c r="F1321" s="31"/>
      <c r="G1321" s="31"/>
      <c r="H1321" s="31"/>
      <c r="I1321" s="31"/>
      <c r="J1321" s="84"/>
      <c r="K1321" s="754"/>
      <c r="L1321" s="31"/>
      <c r="M1321" s="31"/>
    </row>
    <row r="1322" spans="2:16" s="27" customFormat="1">
      <c r="B1322" s="10"/>
      <c r="C1322" s="10">
        <v>7</v>
      </c>
      <c r="D1322" s="44"/>
      <c r="E1322" s="636"/>
      <c r="F1322" s="31"/>
      <c r="G1322" s="31"/>
      <c r="H1322" s="31"/>
      <c r="I1322" s="31"/>
      <c r="J1322" s="84"/>
      <c r="K1322" s="755"/>
      <c r="L1322" s="31"/>
      <c r="M1322" s="31"/>
    </row>
    <row r="1323" spans="2:16" s="27" customFormat="1">
      <c r="B1323" s="10"/>
      <c r="C1323" s="10">
        <v>8</v>
      </c>
      <c r="D1323" s="44"/>
      <c r="E1323" s="636"/>
      <c r="F1323" s="31"/>
      <c r="G1323" s="31"/>
      <c r="H1323" s="31"/>
      <c r="I1323" s="31"/>
      <c r="J1323" s="84"/>
      <c r="K1323" s="754"/>
      <c r="L1323" s="31"/>
      <c r="M1323" s="31"/>
    </row>
    <row r="1324" spans="2:16" s="27" customFormat="1">
      <c r="B1324" s="10"/>
      <c r="C1324" s="10">
        <v>9</v>
      </c>
      <c r="D1324" s="635"/>
      <c r="E1324" s="636"/>
      <c r="F1324" s="31"/>
      <c r="G1324" s="31"/>
      <c r="H1324" s="31"/>
      <c r="I1324" s="31"/>
      <c r="J1324" s="84"/>
      <c r="K1324" s="754"/>
      <c r="L1324" s="31"/>
      <c r="M1324" s="31"/>
    </row>
    <row r="1325" spans="2:16" s="27" customFormat="1">
      <c r="B1325" s="10"/>
      <c r="C1325" s="10">
        <v>10</v>
      </c>
      <c r="D1325" s="44"/>
      <c r="E1325" s="636"/>
      <c r="F1325" s="31"/>
      <c r="G1325" s="31"/>
      <c r="H1325" s="31"/>
      <c r="I1325" s="31"/>
      <c r="J1325" s="84"/>
      <c r="K1325" s="754"/>
      <c r="L1325" s="31"/>
      <c r="M1325" s="31"/>
    </row>
    <row r="1326" spans="2:16" s="27" customFormat="1">
      <c r="B1326" s="10"/>
      <c r="C1326" s="10">
        <v>11</v>
      </c>
      <c r="D1326" s="44"/>
      <c r="E1326" s="636"/>
      <c r="F1326" s="31"/>
      <c r="G1326" s="31"/>
      <c r="H1326" s="31"/>
      <c r="I1326" s="31"/>
      <c r="J1326" s="84"/>
      <c r="K1326" s="755"/>
      <c r="L1326" s="31"/>
      <c r="M1326" s="31"/>
    </row>
    <row r="1327" spans="2:16" s="27" customFormat="1">
      <c r="B1327" s="10"/>
      <c r="C1327" s="10">
        <v>12</v>
      </c>
      <c r="D1327" s="635"/>
      <c r="E1327" s="636"/>
      <c r="F1327" s="31"/>
      <c r="G1327" s="31"/>
      <c r="H1327" s="31"/>
      <c r="I1327" s="31"/>
      <c r="J1327" s="84"/>
      <c r="K1327" s="754"/>
      <c r="L1327" s="31"/>
      <c r="M1327" s="31"/>
    </row>
    <row r="1328" spans="2:16" s="27" customFormat="1">
      <c r="B1328" s="10"/>
      <c r="C1328" s="10">
        <v>13</v>
      </c>
      <c r="D1328" s="635"/>
      <c r="E1328" s="636"/>
      <c r="F1328" s="31"/>
      <c r="G1328" s="31"/>
      <c r="H1328" s="31"/>
      <c r="I1328" s="31"/>
      <c r="J1328" s="84"/>
      <c r="K1328" s="754"/>
      <c r="L1328" s="31"/>
      <c r="M1328" s="31"/>
    </row>
    <row r="1329" spans="2:16" s="27" customFormat="1">
      <c r="B1329" s="10"/>
      <c r="C1329" s="10">
        <v>14</v>
      </c>
      <c r="D1329" s="635"/>
      <c r="E1329" s="636"/>
      <c r="F1329" s="31"/>
      <c r="G1329" s="31"/>
      <c r="H1329" s="31"/>
      <c r="I1329" s="31"/>
      <c r="J1329" s="84"/>
      <c r="K1329" s="592"/>
      <c r="L1329" s="31"/>
      <c r="M1329" s="31"/>
    </row>
    <row r="1330" spans="2:16" s="27" customFormat="1">
      <c r="B1330" s="10"/>
      <c r="C1330" s="10">
        <v>15</v>
      </c>
      <c r="D1330" s="635"/>
      <c r="E1330" s="636"/>
      <c r="F1330" s="31"/>
      <c r="G1330" s="31"/>
      <c r="H1330" s="31"/>
      <c r="I1330" s="31"/>
      <c r="J1330" s="84"/>
      <c r="K1330" s="755"/>
      <c r="L1330" s="31"/>
      <c r="M1330" s="31"/>
    </row>
    <row r="1331" spans="2:16" s="27" customFormat="1">
      <c r="B1331" s="10"/>
      <c r="C1331" s="10">
        <v>16</v>
      </c>
      <c r="D1331" s="635"/>
      <c r="E1331" s="636"/>
      <c r="F1331" s="31"/>
      <c r="G1331" s="31"/>
      <c r="H1331" s="31"/>
      <c r="I1331" s="31"/>
      <c r="J1331" s="84"/>
      <c r="K1331" s="754"/>
      <c r="L1331" s="31"/>
      <c r="M1331" s="31"/>
    </row>
    <row r="1332" spans="2:16" s="27" customFormat="1">
      <c r="B1332" s="10"/>
      <c r="C1332" s="10">
        <v>17</v>
      </c>
      <c r="D1332" s="635"/>
      <c r="E1332" s="636"/>
      <c r="F1332" s="31"/>
      <c r="G1332" s="31"/>
      <c r="H1332" s="31"/>
      <c r="I1332" s="31"/>
      <c r="J1332" s="84"/>
      <c r="K1332" s="592"/>
      <c r="L1332" s="31"/>
      <c r="M1332" s="31"/>
    </row>
    <row r="1333" spans="2:16" s="27" customFormat="1">
      <c r="B1333" s="10"/>
      <c r="C1333" s="10">
        <v>18</v>
      </c>
      <c r="D1333" s="635"/>
      <c r="E1333" s="636"/>
      <c r="F1333" s="31"/>
      <c r="G1333" s="31"/>
      <c r="H1333" s="31"/>
      <c r="I1333" s="31"/>
      <c r="J1333" s="594"/>
      <c r="K1333" s="592"/>
      <c r="L1333" s="31"/>
      <c r="M1333" s="31"/>
    </row>
    <row r="1334" spans="2:16" s="27" customFormat="1">
      <c r="B1334" s="28">
        <v>73</v>
      </c>
      <c r="C1334" s="10">
        <v>1</v>
      </c>
      <c r="D1334" s="55"/>
      <c r="E1334" s="44"/>
      <c r="F1334" s="31"/>
      <c r="G1334" s="31"/>
      <c r="H1334" s="31"/>
      <c r="I1334" s="31"/>
      <c r="J1334" s="84"/>
      <c r="K1334" s="588"/>
      <c r="L1334" s="31"/>
      <c r="M1334" s="31"/>
    </row>
    <row r="1335" spans="2:16" s="27" customFormat="1">
      <c r="B1335" s="10"/>
      <c r="C1335" s="10">
        <v>2</v>
      </c>
      <c r="D1335" s="596"/>
      <c r="E1335" s="10"/>
      <c r="F1335" s="305"/>
      <c r="G1335" s="305"/>
      <c r="H1335" s="305"/>
      <c r="I1335" s="305"/>
      <c r="J1335" s="76"/>
      <c r="K1335" s="588"/>
      <c r="L1335" s="31"/>
      <c r="M1335" s="31"/>
    </row>
    <row r="1336" spans="2:16" s="27" customFormat="1">
      <c r="B1336" s="10"/>
      <c r="C1336" s="10">
        <v>3</v>
      </c>
      <c r="D1336" s="596"/>
      <c r="E1336" s="588"/>
      <c r="F1336" s="31"/>
      <c r="G1336" s="31"/>
      <c r="H1336" s="31"/>
      <c r="I1336" s="31"/>
      <c r="J1336" s="76"/>
      <c r="K1336" s="588"/>
      <c r="L1336" s="31"/>
      <c r="M1336" s="31"/>
    </row>
    <row r="1337" spans="2:16">
      <c r="C1337" s="10">
        <v>4</v>
      </c>
      <c r="E1337" s="76"/>
      <c r="F1337" s="31"/>
      <c r="G1337" s="31"/>
      <c r="H1337" s="31"/>
      <c r="I1337" s="31"/>
      <c r="J1337" s="84"/>
      <c r="K1337" s="169"/>
      <c r="L1337" s="305"/>
      <c r="M1337" s="305"/>
      <c r="N1337" s="306"/>
      <c r="O1337" s="306"/>
      <c r="P1337" s="306"/>
    </row>
    <row r="1338" spans="2:16" s="27" customFormat="1">
      <c r="B1338" s="10"/>
      <c r="C1338" s="10">
        <v>5</v>
      </c>
      <c r="D1338" s="635"/>
      <c r="E1338" s="636"/>
      <c r="F1338" s="31"/>
      <c r="G1338" s="31"/>
      <c r="H1338" s="31"/>
      <c r="I1338" s="31"/>
      <c r="J1338" s="84"/>
      <c r="K1338" s="754"/>
      <c r="L1338" s="31"/>
      <c r="M1338" s="31"/>
    </row>
    <row r="1339" spans="2:16" s="27" customFormat="1">
      <c r="B1339" s="10"/>
      <c r="C1339" s="10">
        <v>6</v>
      </c>
      <c r="D1339" s="44"/>
      <c r="E1339" s="636"/>
      <c r="F1339" s="31"/>
      <c r="G1339" s="31"/>
      <c r="H1339" s="31"/>
      <c r="I1339" s="31"/>
      <c r="J1339" s="84"/>
      <c r="K1339" s="754"/>
      <c r="L1339" s="31"/>
      <c r="M1339" s="31"/>
    </row>
    <row r="1340" spans="2:16" s="27" customFormat="1">
      <c r="B1340" s="10"/>
      <c r="C1340" s="10">
        <v>7</v>
      </c>
      <c r="D1340" s="44"/>
      <c r="E1340" s="636"/>
      <c r="F1340" s="31"/>
      <c r="G1340" s="31"/>
      <c r="H1340" s="31"/>
      <c r="I1340" s="31"/>
      <c r="J1340" s="84"/>
      <c r="K1340" s="755"/>
      <c r="L1340" s="31"/>
      <c r="M1340" s="31"/>
    </row>
    <row r="1341" spans="2:16" s="27" customFormat="1">
      <c r="B1341" s="10"/>
      <c r="C1341" s="10">
        <v>8</v>
      </c>
      <c r="D1341" s="44"/>
      <c r="E1341" s="636"/>
      <c r="F1341" s="31"/>
      <c r="G1341" s="31"/>
      <c r="H1341" s="31"/>
      <c r="I1341" s="31"/>
      <c r="J1341" s="84"/>
      <c r="K1341" s="754"/>
      <c r="L1341" s="31"/>
      <c r="M1341" s="31"/>
    </row>
    <row r="1342" spans="2:16" s="27" customFormat="1">
      <c r="B1342" s="10"/>
      <c r="C1342" s="10">
        <v>9</v>
      </c>
      <c r="D1342" s="635"/>
      <c r="E1342" s="636"/>
      <c r="F1342" s="31"/>
      <c r="G1342" s="31"/>
      <c r="H1342" s="31"/>
      <c r="I1342" s="31"/>
      <c r="J1342" s="84"/>
      <c r="K1342" s="754"/>
      <c r="L1342" s="31"/>
      <c r="M1342" s="31"/>
    </row>
    <row r="1343" spans="2:16" s="27" customFormat="1">
      <c r="B1343" s="10"/>
      <c r="C1343" s="10">
        <v>10</v>
      </c>
      <c r="D1343" s="44"/>
      <c r="E1343" s="636"/>
      <c r="F1343" s="31"/>
      <c r="G1343" s="31"/>
      <c r="H1343" s="31"/>
      <c r="I1343" s="31"/>
      <c r="J1343" s="84"/>
      <c r="K1343" s="754"/>
      <c r="L1343" s="31"/>
      <c r="M1343" s="31"/>
    </row>
    <row r="1344" spans="2:16" s="27" customFormat="1">
      <c r="B1344" s="10"/>
      <c r="C1344" s="10">
        <v>11</v>
      </c>
      <c r="D1344" s="44"/>
      <c r="E1344" s="636"/>
      <c r="F1344" s="31"/>
      <c r="G1344" s="31"/>
      <c r="H1344" s="31"/>
      <c r="I1344" s="31"/>
      <c r="J1344" s="84"/>
      <c r="K1344" s="755"/>
      <c r="L1344" s="31"/>
      <c r="M1344" s="31"/>
    </row>
    <row r="1345" spans="2:16" s="27" customFormat="1">
      <c r="B1345" s="10"/>
      <c r="C1345" s="10">
        <v>12</v>
      </c>
      <c r="D1345" s="635"/>
      <c r="E1345" s="636"/>
      <c r="F1345" s="31"/>
      <c r="G1345" s="31"/>
      <c r="H1345" s="31"/>
      <c r="I1345" s="31"/>
      <c r="J1345" s="84"/>
      <c r="K1345" s="754"/>
      <c r="L1345" s="31"/>
      <c r="M1345" s="31"/>
    </row>
    <row r="1346" spans="2:16" s="27" customFormat="1">
      <c r="B1346" s="10"/>
      <c r="C1346" s="10">
        <v>13</v>
      </c>
      <c r="D1346" s="635"/>
      <c r="E1346" s="636"/>
      <c r="F1346" s="31"/>
      <c r="G1346" s="31"/>
      <c r="H1346" s="31"/>
      <c r="I1346" s="31"/>
      <c r="J1346" s="84"/>
      <c r="K1346" s="754"/>
      <c r="L1346" s="31"/>
      <c r="M1346" s="31"/>
    </row>
    <row r="1347" spans="2:16" s="27" customFormat="1">
      <c r="B1347" s="10"/>
      <c r="C1347" s="10">
        <v>14</v>
      </c>
      <c r="D1347" s="635"/>
      <c r="E1347" s="636"/>
      <c r="F1347" s="31"/>
      <c r="G1347" s="31"/>
      <c r="H1347" s="31"/>
      <c r="I1347" s="31"/>
      <c r="J1347" s="84"/>
      <c r="K1347" s="592"/>
      <c r="L1347" s="31"/>
      <c r="M1347" s="31"/>
    </row>
    <row r="1348" spans="2:16" s="27" customFormat="1">
      <c r="B1348" s="10"/>
      <c r="C1348" s="10">
        <v>15</v>
      </c>
      <c r="D1348" s="635"/>
      <c r="E1348" s="636"/>
      <c r="F1348" s="31"/>
      <c r="G1348" s="31"/>
      <c r="H1348" s="31"/>
      <c r="I1348" s="31"/>
      <c r="J1348" s="84"/>
      <c r="K1348" s="755"/>
      <c r="L1348" s="31"/>
      <c r="M1348" s="31"/>
    </row>
    <row r="1349" spans="2:16" s="27" customFormat="1">
      <c r="B1349" s="10"/>
      <c r="C1349" s="10">
        <v>16</v>
      </c>
      <c r="D1349" s="635"/>
      <c r="E1349" s="636"/>
      <c r="F1349" s="31"/>
      <c r="G1349" s="31"/>
      <c r="H1349" s="31"/>
      <c r="I1349" s="31"/>
      <c r="J1349" s="84"/>
      <c r="K1349" s="754"/>
      <c r="L1349" s="31"/>
      <c r="M1349" s="31"/>
    </row>
    <row r="1350" spans="2:16" s="27" customFormat="1">
      <c r="B1350" s="10"/>
      <c r="C1350" s="10">
        <v>17</v>
      </c>
      <c r="D1350" s="635"/>
      <c r="E1350" s="636"/>
      <c r="F1350" s="31"/>
      <c r="G1350" s="31"/>
      <c r="H1350" s="31"/>
      <c r="I1350" s="31"/>
      <c r="J1350" s="84"/>
      <c r="K1350" s="592"/>
      <c r="L1350" s="31"/>
      <c r="M1350" s="31"/>
    </row>
    <row r="1351" spans="2:16" s="27" customFormat="1">
      <c r="B1351" s="10"/>
      <c r="C1351" s="10">
        <v>18</v>
      </c>
      <c r="D1351" s="635"/>
      <c r="E1351" s="636"/>
      <c r="F1351" s="31"/>
      <c r="G1351" s="31"/>
      <c r="H1351" s="31"/>
      <c r="I1351" s="31"/>
      <c r="J1351" s="594"/>
      <c r="K1351" s="592"/>
      <c r="L1351" s="31"/>
      <c r="M1351" s="31"/>
    </row>
    <row r="1352" spans="2:16" s="27" customFormat="1">
      <c r="B1352" s="28">
        <v>74</v>
      </c>
      <c r="C1352" s="10">
        <v>1</v>
      </c>
      <c r="D1352" s="55"/>
      <c r="E1352" s="44"/>
      <c r="F1352" s="31"/>
      <c r="G1352" s="31"/>
      <c r="H1352" s="31"/>
      <c r="I1352" s="31"/>
      <c r="J1352" s="84"/>
      <c r="K1352" s="588"/>
      <c r="L1352" s="31"/>
      <c r="M1352" s="31"/>
    </row>
    <row r="1353" spans="2:16" s="27" customFormat="1">
      <c r="B1353" s="10"/>
      <c r="C1353" s="10">
        <v>2</v>
      </c>
      <c r="D1353" s="596"/>
      <c r="E1353" s="10"/>
      <c r="F1353" s="305"/>
      <c r="G1353" s="305"/>
      <c r="H1353" s="305"/>
      <c r="I1353" s="305"/>
      <c r="J1353" s="76"/>
      <c r="K1353" s="588"/>
      <c r="L1353" s="31"/>
      <c r="M1353" s="31"/>
    </row>
    <row r="1354" spans="2:16" s="27" customFormat="1">
      <c r="B1354" s="10"/>
      <c r="C1354" s="10">
        <v>3</v>
      </c>
      <c r="D1354" s="596"/>
      <c r="E1354" s="588"/>
      <c r="F1354" s="31"/>
      <c r="G1354" s="31"/>
      <c r="H1354" s="31"/>
      <c r="I1354" s="31"/>
      <c r="J1354" s="76"/>
      <c r="K1354" s="588"/>
      <c r="L1354" s="31"/>
      <c r="M1354" s="31"/>
    </row>
    <row r="1355" spans="2:16">
      <c r="C1355" s="10">
        <v>4</v>
      </c>
      <c r="E1355" s="76"/>
      <c r="F1355" s="31"/>
      <c r="G1355" s="31"/>
      <c r="H1355" s="31"/>
      <c r="I1355" s="31"/>
      <c r="J1355" s="84"/>
      <c r="K1355" s="169"/>
      <c r="L1355" s="305"/>
      <c r="M1355" s="305"/>
      <c r="N1355" s="306"/>
      <c r="O1355" s="306"/>
      <c r="P1355" s="306"/>
    </row>
    <row r="1356" spans="2:16" s="27" customFormat="1">
      <c r="B1356" s="10"/>
      <c r="C1356" s="10">
        <v>5</v>
      </c>
      <c r="D1356" s="635"/>
      <c r="E1356" s="636"/>
      <c r="F1356" s="31"/>
      <c r="G1356" s="31"/>
      <c r="H1356" s="31"/>
      <c r="I1356" s="31"/>
      <c r="J1356" s="84"/>
      <c r="K1356" s="754"/>
      <c r="L1356" s="31"/>
      <c r="M1356" s="31"/>
    </row>
    <row r="1357" spans="2:16" s="27" customFormat="1">
      <c r="B1357" s="10"/>
      <c r="C1357" s="10">
        <v>6</v>
      </c>
      <c r="D1357" s="44"/>
      <c r="E1357" s="636"/>
      <c r="F1357" s="31"/>
      <c r="G1357" s="31"/>
      <c r="H1357" s="31"/>
      <c r="I1357" s="31"/>
      <c r="J1357" s="84"/>
      <c r="K1357" s="754"/>
      <c r="L1357" s="31"/>
      <c r="M1357" s="31"/>
    </row>
    <row r="1358" spans="2:16" s="27" customFormat="1">
      <c r="B1358" s="10"/>
      <c r="C1358" s="10">
        <v>7</v>
      </c>
      <c r="D1358" s="44"/>
      <c r="E1358" s="636"/>
      <c r="F1358" s="31"/>
      <c r="G1358" s="31"/>
      <c r="H1358" s="31"/>
      <c r="I1358" s="31"/>
      <c r="J1358" s="84"/>
      <c r="K1358" s="755"/>
      <c r="L1358" s="31"/>
      <c r="M1358" s="31"/>
    </row>
    <row r="1359" spans="2:16" s="27" customFormat="1">
      <c r="B1359" s="10"/>
      <c r="C1359" s="10">
        <v>8</v>
      </c>
      <c r="D1359" s="44"/>
      <c r="E1359" s="636"/>
      <c r="F1359" s="31"/>
      <c r="G1359" s="31"/>
      <c r="H1359" s="31"/>
      <c r="I1359" s="31"/>
      <c r="J1359" s="84"/>
      <c r="K1359" s="754"/>
      <c r="L1359" s="31"/>
      <c r="M1359" s="31"/>
    </row>
    <row r="1360" spans="2:16" s="27" customFormat="1">
      <c r="B1360" s="10"/>
      <c r="C1360" s="10">
        <v>9</v>
      </c>
      <c r="D1360" s="635"/>
      <c r="E1360" s="636"/>
      <c r="F1360" s="31"/>
      <c r="G1360" s="31"/>
      <c r="H1360" s="31"/>
      <c r="I1360" s="31"/>
      <c r="J1360" s="84"/>
      <c r="K1360" s="754"/>
      <c r="L1360" s="31"/>
      <c r="M1360" s="31"/>
    </row>
    <row r="1361" spans="2:16" s="27" customFormat="1">
      <c r="B1361" s="10"/>
      <c r="C1361" s="10">
        <v>10</v>
      </c>
      <c r="D1361" s="44"/>
      <c r="E1361" s="636"/>
      <c r="F1361" s="31"/>
      <c r="G1361" s="31"/>
      <c r="H1361" s="31"/>
      <c r="I1361" s="31"/>
      <c r="J1361" s="84"/>
      <c r="K1361" s="754"/>
      <c r="L1361" s="31"/>
      <c r="M1361" s="31"/>
    </row>
    <row r="1362" spans="2:16" s="27" customFormat="1">
      <c r="B1362" s="10"/>
      <c r="C1362" s="10">
        <v>11</v>
      </c>
      <c r="D1362" s="44"/>
      <c r="E1362" s="636"/>
      <c r="F1362" s="31"/>
      <c r="G1362" s="31"/>
      <c r="H1362" s="31"/>
      <c r="I1362" s="31"/>
      <c r="J1362" s="84"/>
      <c r="K1362" s="755"/>
      <c r="L1362" s="31"/>
      <c r="M1362" s="31"/>
    </row>
    <row r="1363" spans="2:16" s="27" customFormat="1">
      <c r="B1363" s="10"/>
      <c r="C1363" s="10">
        <v>12</v>
      </c>
      <c r="D1363" s="635"/>
      <c r="E1363" s="636"/>
      <c r="F1363" s="31"/>
      <c r="G1363" s="31"/>
      <c r="H1363" s="31"/>
      <c r="I1363" s="31"/>
      <c r="J1363" s="84"/>
      <c r="K1363" s="754"/>
      <c r="L1363" s="31"/>
      <c r="M1363" s="31"/>
    </row>
    <row r="1364" spans="2:16" s="27" customFormat="1">
      <c r="B1364" s="10"/>
      <c r="C1364" s="10">
        <v>13</v>
      </c>
      <c r="D1364" s="635"/>
      <c r="E1364" s="636"/>
      <c r="F1364" s="31"/>
      <c r="G1364" s="31"/>
      <c r="H1364" s="31"/>
      <c r="I1364" s="31"/>
      <c r="J1364" s="84"/>
      <c r="K1364" s="754"/>
      <c r="L1364" s="31"/>
      <c r="M1364" s="31"/>
    </row>
    <row r="1365" spans="2:16" s="27" customFormat="1">
      <c r="B1365" s="10"/>
      <c r="C1365" s="10">
        <v>14</v>
      </c>
      <c r="D1365" s="635"/>
      <c r="E1365" s="636"/>
      <c r="F1365" s="31"/>
      <c r="G1365" s="31"/>
      <c r="H1365" s="31"/>
      <c r="I1365" s="31"/>
      <c r="J1365" s="84"/>
      <c r="K1365" s="592"/>
      <c r="L1365" s="31"/>
      <c r="M1365" s="31"/>
    </row>
    <row r="1366" spans="2:16" s="27" customFormat="1">
      <c r="B1366" s="10"/>
      <c r="C1366" s="10">
        <v>15</v>
      </c>
      <c r="D1366" s="635"/>
      <c r="E1366" s="636"/>
      <c r="F1366" s="31"/>
      <c r="G1366" s="31"/>
      <c r="H1366" s="31"/>
      <c r="I1366" s="31"/>
      <c r="J1366" s="84"/>
      <c r="K1366" s="755"/>
      <c r="L1366" s="31"/>
      <c r="M1366" s="31"/>
    </row>
    <row r="1367" spans="2:16" s="27" customFormat="1">
      <c r="B1367" s="10"/>
      <c r="C1367" s="10">
        <v>16</v>
      </c>
      <c r="D1367" s="635"/>
      <c r="E1367" s="636"/>
      <c r="F1367" s="31"/>
      <c r="G1367" s="31"/>
      <c r="H1367" s="31"/>
      <c r="I1367" s="31"/>
      <c r="J1367" s="84"/>
      <c r="K1367" s="754"/>
      <c r="L1367" s="31"/>
      <c r="M1367" s="31"/>
    </row>
    <row r="1368" spans="2:16" s="27" customFormat="1">
      <c r="B1368" s="10"/>
      <c r="C1368" s="10">
        <v>17</v>
      </c>
      <c r="D1368" s="635"/>
      <c r="E1368" s="636"/>
      <c r="F1368" s="31"/>
      <c r="G1368" s="31"/>
      <c r="H1368" s="31"/>
      <c r="I1368" s="31"/>
      <c r="J1368" s="84"/>
      <c r="K1368" s="592"/>
      <c r="L1368" s="31"/>
      <c r="M1368" s="31"/>
    </row>
    <row r="1369" spans="2:16" s="27" customFormat="1">
      <c r="B1369" s="10"/>
      <c r="C1369" s="10">
        <v>18</v>
      </c>
      <c r="D1369" s="635"/>
      <c r="E1369" s="636"/>
      <c r="F1369" s="31"/>
      <c r="G1369" s="31"/>
      <c r="H1369" s="31"/>
      <c r="I1369" s="31"/>
      <c r="J1369" s="594"/>
      <c r="K1369" s="592"/>
      <c r="L1369" s="31"/>
      <c r="M1369" s="31"/>
    </row>
    <row r="1370" spans="2:16" s="27" customFormat="1">
      <c r="B1370" s="28">
        <v>75</v>
      </c>
      <c r="C1370" s="10">
        <v>1</v>
      </c>
      <c r="D1370" s="55"/>
      <c r="E1370" s="44"/>
      <c r="F1370" s="31"/>
      <c r="G1370" s="31"/>
      <c r="H1370" s="31"/>
      <c r="I1370" s="31"/>
      <c r="J1370" s="84"/>
      <c r="K1370" s="588"/>
      <c r="L1370" s="31"/>
      <c r="M1370" s="31"/>
    </row>
    <row r="1371" spans="2:16" s="27" customFormat="1">
      <c r="B1371" s="10"/>
      <c r="C1371" s="10">
        <v>2</v>
      </c>
      <c r="D1371" s="596"/>
      <c r="E1371" s="10"/>
      <c r="F1371" s="305"/>
      <c r="G1371" s="305"/>
      <c r="H1371" s="305"/>
      <c r="I1371" s="305"/>
      <c r="J1371" s="76"/>
      <c r="K1371" s="588"/>
      <c r="L1371" s="31"/>
      <c r="M1371" s="31"/>
    </row>
    <row r="1372" spans="2:16" s="27" customFormat="1">
      <c r="B1372" s="10"/>
      <c r="C1372" s="10">
        <v>3</v>
      </c>
      <c r="D1372" s="596"/>
      <c r="E1372" s="588"/>
      <c r="F1372" s="31"/>
      <c r="G1372" s="31"/>
      <c r="H1372" s="31"/>
      <c r="I1372" s="31"/>
      <c r="J1372" s="76"/>
      <c r="K1372" s="588"/>
      <c r="L1372" s="31"/>
      <c r="M1372" s="31"/>
    </row>
    <row r="1373" spans="2:16">
      <c r="C1373" s="10">
        <v>4</v>
      </c>
      <c r="E1373" s="76"/>
      <c r="F1373" s="31"/>
      <c r="G1373" s="31"/>
      <c r="H1373" s="31"/>
      <c r="I1373" s="31"/>
      <c r="J1373" s="84"/>
      <c r="K1373" s="169"/>
      <c r="L1373" s="305"/>
      <c r="M1373" s="305"/>
      <c r="N1373" s="306"/>
      <c r="O1373" s="306"/>
      <c r="P1373" s="306"/>
    </row>
    <row r="1374" spans="2:16" s="27" customFormat="1">
      <c r="B1374" s="10"/>
      <c r="C1374" s="10">
        <v>5</v>
      </c>
      <c r="D1374" s="635"/>
      <c r="E1374" s="636"/>
      <c r="F1374" s="31"/>
      <c r="G1374" s="31"/>
      <c r="H1374" s="31"/>
      <c r="I1374" s="31"/>
      <c r="J1374" s="84"/>
      <c r="K1374" s="754"/>
      <c r="L1374" s="31"/>
      <c r="M1374" s="31"/>
    </row>
    <row r="1375" spans="2:16" s="27" customFormat="1">
      <c r="B1375" s="10"/>
      <c r="C1375" s="10">
        <v>6</v>
      </c>
      <c r="D1375" s="44"/>
      <c r="E1375" s="636"/>
      <c r="F1375" s="31"/>
      <c r="G1375" s="31"/>
      <c r="H1375" s="31"/>
      <c r="I1375" s="31"/>
      <c r="J1375" s="84"/>
      <c r="K1375" s="754"/>
      <c r="L1375" s="31"/>
      <c r="M1375" s="31"/>
    </row>
    <row r="1376" spans="2:16" s="27" customFormat="1">
      <c r="B1376" s="10"/>
      <c r="C1376" s="10">
        <v>7</v>
      </c>
      <c r="D1376" s="44"/>
      <c r="E1376" s="636"/>
      <c r="F1376" s="31"/>
      <c r="G1376" s="31"/>
      <c r="H1376" s="31"/>
      <c r="I1376" s="31"/>
      <c r="J1376" s="84"/>
      <c r="K1376" s="755"/>
      <c r="L1376" s="31"/>
      <c r="M1376" s="31"/>
    </row>
    <row r="1377" spans="2:16" s="27" customFormat="1">
      <c r="B1377" s="10"/>
      <c r="C1377" s="10">
        <v>8</v>
      </c>
      <c r="D1377" s="44"/>
      <c r="E1377" s="636"/>
      <c r="F1377" s="31"/>
      <c r="G1377" s="31"/>
      <c r="H1377" s="31"/>
      <c r="I1377" s="31"/>
      <c r="J1377" s="84"/>
      <c r="K1377" s="754"/>
      <c r="L1377" s="31"/>
      <c r="M1377" s="31"/>
    </row>
    <row r="1378" spans="2:16" s="27" customFormat="1">
      <c r="B1378" s="10"/>
      <c r="C1378" s="10">
        <v>9</v>
      </c>
      <c r="D1378" s="635"/>
      <c r="E1378" s="636"/>
      <c r="F1378" s="31"/>
      <c r="G1378" s="31"/>
      <c r="H1378" s="31"/>
      <c r="I1378" s="31"/>
      <c r="J1378" s="84"/>
      <c r="K1378" s="754"/>
      <c r="L1378" s="31"/>
      <c r="M1378" s="31"/>
    </row>
    <row r="1379" spans="2:16" s="27" customFormat="1">
      <c r="B1379" s="10"/>
      <c r="C1379" s="10">
        <v>10</v>
      </c>
      <c r="D1379" s="44"/>
      <c r="E1379" s="636"/>
      <c r="F1379" s="31"/>
      <c r="G1379" s="31"/>
      <c r="H1379" s="31"/>
      <c r="I1379" s="31"/>
      <c r="J1379" s="84"/>
      <c r="K1379" s="754"/>
      <c r="L1379" s="31"/>
      <c r="M1379" s="31"/>
    </row>
    <row r="1380" spans="2:16" s="27" customFormat="1">
      <c r="B1380" s="10"/>
      <c r="C1380" s="10">
        <v>11</v>
      </c>
      <c r="D1380" s="44"/>
      <c r="E1380" s="636"/>
      <c r="F1380" s="31"/>
      <c r="G1380" s="31"/>
      <c r="H1380" s="31"/>
      <c r="I1380" s="31"/>
      <c r="J1380" s="84"/>
      <c r="K1380" s="755"/>
      <c r="L1380" s="31"/>
      <c r="M1380" s="31"/>
    </row>
    <row r="1381" spans="2:16" s="27" customFormat="1">
      <c r="B1381" s="10"/>
      <c r="C1381" s="10">
        <v>12</v>
      </c>
      <c r="D1381" s="635"/>
      <c r="E1381" s="636"/>
      <c r="F1381" s="31"/>
      <c r="G1381" s="31"/>
      <c r="H1381" s="31"/>
      <c r="I1381" s="31"/>
      <c r="J1381" s="84"/>
      <c r="K1381" s="754"/>
      <c r="L1381" s="31"/>
      <c r="M1381" s="31"/>
    </row>
    <row r="1382" spans="2:16" s="27" customFormat="1">
      <c r="B1382" s="10"/>
      <c r="C1382" s="10">
        <v>13</v>
      </c>
      <c r="D1382" s="635"/>
      <c r="E1382" s="636"/>
      <c r="F1382" s="31"/>
      <c r="G1382" s="31"/>
      <c r="H1382" s="31"/>
      <c r="I1382" s="31"/>
      <c r="J1382" s="84"/>
      <c r="K1382" s="754"/>
      <c r="L1382" s="31"/>
      <c r="M1382" s="31"/>
    </row>
    <row r="1383" spans="2:16" s="27" customFormat="1">
      <c r="B1383" s="10"/>
      <c r="C1383" s="10">
        <v>14</v>
      </c>
      <c r="D1383" s="635"/>
      <c r="E1383" s="636"/>
      <c r="F1383" s="31"/>
      <c r="G1383" s="31"/>
      <c r="H1383" s="31"/>
      <c r="I1383" s="31"/>
      <c r="J1383" s="84"/>
      <c r="K1383" s="592"/>
      <c r="L1383" s="31"/>
      <c r="M1383" s="31"/>
    </row>
    <row r="1384" spans="2:16" s="27" customFormat="1">
      <c r="B1384" s="10"/>
      <c r="C1384" s="10">
        <v>15</v>
      </c>
      <c r="D1384" s="635"/>
      <c r="E1384" s="636"/>
      <c r="F1384" s="31"/>
      <c r="G1384" s="31"/>
      <c r="H1384" s="31"/>
      <c r="I1384" s="31"/>
      <c r="J1384" s="84"/>
      <c r="K1384" s="755"/>
      <c r="L1384" s="31"/>
      <c r="M1384" s="31"/>
    </row>
    <row r="1385" spans="2:16" s="27" customFormat="1">
      <c r="B1385" s="10"/>
      <c r="C1385" s="10">
        <v>16</v>
      </c>
      <c r="D1385" s="635"/>
      <c r="E1385" s="636"/>
      <c r="F1385" s="31"/>
      <c r="G1385" s="31"/>
      <c r="H1385" s="31"/>
      <c r="I1385" s="31"/>
      <c r="J1385" s="84"/>
      <c r="K1385" s="754"/>
      <c r="L1385" s="31"/>
      <c r="M1385" s="31"/>
    </row>
    <row r="1386" spans="2:16" s="27" customFormat="1">
      <c r="B1386" s="10"/>
      <c r="C1386" s="10">
        <v>17</v>
      </c>
      <c r="D1386" s="635"/>
      <c r="E1386" s="636"/>
      <c r="F1386" s="31"/>
      <c r="G1386" s="31"/>
      <c r="H1386" s="31"/>
      <c r="I1386" s="31"/>
      <c r="J1386" s="84"/>
      <c r="K1386" s="592"/>
      <c r="L1386" s="31"/>
      <c r="M1386" s="31"/>
    </row>
    <row r="1387" spans="2:16" s="27" customFormat="1">
      <c r="B1387" s="10"/>
      <c r="C1387" s="10">
        <v>18</v>
      </c>
      <c r="D1387" s="635"/>
      <c r="E1387" s="636"/>
      <c r="F1387" s="31"/>
      <c r="G1387" s="31"/>
      <c r="H1387" s="31"/>
      <c r="I1387" s="31"/>
      <c r="J1387" s="594"/>
      <c r="K1387" s="592"/>
      <c r="L1387" s="31"/>
      <c r="M1387" s="31"/>
    </row>
    <row r="1388" spans="2:16" s="27" customFormat="1">
      <c r="B1388" s="28">
        <v>76</v>
      </c>
      <c r="C1388" s="10">
        <v>1</v>
      </c>
      <c r="D1388" s="55"/>
      <c r="E1388" s="44"/>
      <c r="F1388" s="31"/>
      <c r="G1388" s="31"/>
      <c r="H1388" s="31"/>
      <c r="I1388" s="31"/>
      <c r="J1388" s="84"/>
      <c r="K1388" s="588"/>
      <c r="L1388" s="31"/>
      <c r="M1388" s="31"/>
    </row>
    <row r="1389" spans="2:16" s="27" customFormat="1">
      <c r="C1389" s="10">
        <v>2</v>
      </c>
      <c r="D1389" s="596"/>
      <c r="E1389" s="10"/>
      <c r="F1389" s="305"/>
      <c r="G1389" s="305"/>
      <c r="H1389" s="305"/>
      <c r="I1389" s="305"/>
      <c r="J1389" s="76"/>
      <c r="K1389" s="588"/>
      <c r="L1389" s="31"/>
      <c r="M1389" s="31"/>
    </row>
    <row r="1390" spans="2:16" s="27" customFormat="1">
      <c r="C1390" s="10">
        <v>3</v>
      </c>
      <c r="D1390" s="596"/>
      <c r="E1390" s="588"/>
      <c r="F1390" s="31"/>
      <c r="G1390" s="31"/>
      <c r="H1390" s="31"/>
      <c r="I1390" s="31"/>
      <c r="J1390" s="76"/>
      <c r="K1390" s="588"/>
      <c r="L1390" s="31"/>
      <c r="M1390" s="31"/>
    </row>
    <row r="1391" spans="2:16">
      <c r="B1391" s="27"/>
      <c r="C1391" s="10">
        <v>4</v>
      </c>
      <c r="E1391" s="76"/>
      <c r="F1391" s="31"/>
      <c r="G1391" s="31"/>
      <c r="H1391" s="31"/>
      <c r="I1391" s="31"/>
      <c r="J1391" s="84"/>
      <c r="K1391" s="169"/>
      <c r="L1391" s="305"/>
      <c r="M1391" s="305"/>
      <c r="N1391" s="306"/>
      <c r="O1391" s="306"/>
      <c r="P1391" s="306"/>
    </row>
    <row r="1392" spans="2:16" s="27" customFormat="1">
      <c r="B1392" s="306"/>
      <c r="C1392" s="10">
        <v>5</v>
      </c>
      <c r="D1392" s="635"/>
      <c r="E1392" s="636"/>
      <c r="F1392" s="31"/>
      <c r="G1392" s="31"/>
      <c r="H1392" s="31"/>
      <c r="I1392" s="31"/>
      <c r="J1392" s="84"/>
      <c r="K1392" s="754"/>
      <c r="L1392" s="31"/>
      <c r="M1392" s="31"/>
    </row>
    <row r="1393" spans="2:13" s="27" customFormat="1">
      <c r="C1393" s="10">
        <v>6</v>
      </c>
      <c r="D1393" s="44"/>
      <c r="E1393" s="636"/>
      <c r="F1393" s="31"/>
      <c r="G1393" s="31"/>
      <c r="H1393" s="31"/>
      <c r="I1393" s="31"/>
      <c r="J1393" s="84"/>
      <c r="K1393" s="754"/>
      <c r="L1393" s="31"/>
      <c r="M1393" s="31"/>
    </row>
    <row r="1394" spans="2:13" s="27" customFormat="1">
      <c r="C1394" s="10">
        <v>7</v>
      </c>
      <c r="D1394" s="44"/>
      <c r="E1394" s="636"/>
      <c r="F1394" s="31"/>
      <c r="G1394" s="31"/>
      <c r="H1394" s="31"/>
      <c r="I1394" s="31"/>
      <c r="J1394" s="84"/>
      <c r="K1394" s="755"/>
      <c r="L1394" s="31"/>
      <c r="M1394" s="31"/>
    </row>
    <row r="1395" spans="2:13" s="27" customFormat="1">
      <c r="C1395" s="10">
        <v>8</v>
      </c>
      <c r="D1395" s="44"/>
      <c r="E1395" s="636"/>
      <c r="F1395" s="31"/>
      <c r="G1395" s="31"/>
      <c r="H1395" s="31"/>
      <c r="I1395" s="31"/>
      <c r="J1395" s="84"/>
      <c r="K1395" s="754"/>
      <c r="L1395" s="31"/>
      <c r="M1395" s="31"/>
    </row>
    <row r="1396" spans="2:13" s="27" customFormat="1">
      <c r="C1396" s="10">
        <v>9</v>
      </c>
      <c r="D1396" s="635"/>
      <c r="E1396" s="636"/>
      <c r="F1396" s="31"/>
      <c r="G1396" s="31"/>
      <c r="H1396" s="31"/>
      <c r="I1396" s="31"/>
      <c r="J1396" s="84"/>
      <c r="K1396" s="754"/>
      <c r="L1396" s="31"/>
      <c r="M1396" s="31"/>
    </row>
    <row r="1397" spans="2:13" s="27" customFormat="1">
      <c r="C1397" s="10">
        <v>10</v>
      </c>
      <c r="D1397" s="44"/>
      <c r="E1397" s="636"/>
      <c r="F1397" s="31"/>
      <c r="G1397" s="31"/>
      <c r="H1397" s="31"/>
      <c r="I1397" s="31"/>
      <c r="J1397" s="84"/>
      <c r="K1397" s="754"/>
      <c r="L1397" s="31"/>
      <c r="M1397" s="31"/>
    </row>
    <row r="1398" spans="2:13" s="27" customFormat="1">
      <c r="C1398" s="10">
        <v>11</v>
      </c>
      <c r="D1398" s="44"/>
      <c r="E1398" s="636"/>
      <c r="F1398" s="31"/>
      <c r="G1398" s="31"/>
      <c r="H1398" s="31"/>
      <c r="I1398" s="31"/>
      <c r="J1398" s="84"/>
      <c r="K1398" s="755"/>
      <c r="L1398" s="31"/>
      <c r="M1398" s="31"/>
    </row>
    <row r="1399" spans="2:13" s="27" customFormat="1">
      <c r="C1399" s="10">
        <v>12</v>
      </c>
      <c r="D1399" s="635"/>
      <c r="E1399" s="636"/>
      <c r="F1399" s="31"/>
      <c r="G1399" s="31"/>
      <c r="H1399" s="31"/>
      <c r="I1399" s="31"/>
      <c r="J1399" s="84"/>
      <c r="K1399" s="754"/>
      <c r="L1399" s="31"/>
      <c r="M1399" s="31"/>
    </row>
    <row r="1400" spans="2:13" s="27" customFormat="1">
      <c r="C1400" s="10">
        <v>13</v>
      </c>
      <c r="D1400" s="635"/>
      <c r="E1400" s="636"/>
      <c r="F1400" s="31"/>
      <c r="G1400" s="31"/>
      <c r="H1400" s="31"/>
      <c r="I1400" s="31"/>
      <c r="J1400" s="84"/>
      <c r="K1400" s="754"/>
      <c r="L1400" s="31"/>
      <c r="M1400" s="31"/>
    </row>
    <row r="1401" spans="2:13" s="27" customFormat="1">
      <c r="C1401" s="10">
        <v>14</v>
      </c>
      <c r="D1401" s="635"/>
      <c r="E1401" s="636"/>
      <c r="F1401" s="31"/>
      <c r="G1401" s="31"/>
      <c r="H1401" s="31"/>
      <c r="I1401" s="31"/>
      <c r="J1401" s="84"/>
      <c r="K1401" s="592"/>
      <c r="L1401" s="31"/>
      <c r="M1401" s="31"/>
    </row>
    <row r="1402" spans="2:13" s="27" customFormat="1">
      <c r="C1402" s="10">
        <v>15</v>
      </c>
      <c r="D1402" s="635"/>
      <c r="E1402" s="636"/>
      <c r="F1402" s="31"/>
      <c r="G1402" s="31"/>
      <c r="H1402" s="31"/>
      <c r="I1402" s="31"/>
      <c r="J1402" s="84"/>
      <c r="K1402" s="755"/>
      <c r="L1402" s="31"/>
      <c r="M1402" s="31"/>
    </row>
    <row r="1403" spans="2:13" s="27" customFormat="1">
      <c r="C1403" s="10">
        <v>16</v>
      </c>
      <c r="D1403" s="635"/>
      <c r="E1403" s="636"/>
      <c r="F1403" s="31"/>
      <c r="G1403" s="31"/>
      <c r="H1403" s="31"/>
      <c r="I1403" s="31"/>
      <c r="J1403" s="84"/>
      <c r="K1403" s="754"/>
      <c r="L1403" s="31"/>
      <c r="M1403" s="31"/>
    </row>
    <row r="1404" spans="2:13" s="27" customFormat="1">
      <c r="C1404" s="10">
        <v>17</v>
      </c>
      <c r="D1404" s="635"/>
      <c r="E1404" s="636"/>
      <c r="F1404" s="31"/>
      <c r="G1404" s="31"/>
      <c r="H1404" s="31"/>
      <c r="I1404" s="31"/>
      <c r="J1404" s="84"/>
      <c r="K1404" s="592"/>
      <c r="L1404" s="31"/>
      <c r="M1404" s="31"/>
    </row>
    <row r="1405" spans="2:13" s="27" customFormat="1">
      <c r="B1405" s="10"/>
      <c r="C1405" s="10">
        <v>18</v>
      </c>
      <c r="D1405" s="635"/>
      <c r="E1405" s="636"/>
      <c r="F1405" s="31"/>
      <c r="G1405" s="31"/>
      <c r="H1405" s="31"/>
      <c r="I1405" s="31"/>
      <c r="J1405" s="594"/>
      <c r="K1405" s="592"/>
      <c r="L1405" s="31"/>
      <c r="M1405" s="31"/>
    </row>
    <row r="1406" spans="2:13" s="27" customFormat="1">
      <c r="B1406" s="28">
        <v>77</v>
      </c>
      <c r="C1406" s="10">
        <v>1</v>
      </c>
      <c r="D1406" s="55"/>
      <c r="E1406" s="44"/>
      <c r="F1406" s="31"/>
      <c r="G1406" s="31"/>
      <c r="H1406" s="31"/>
      <c r="I1406" s="31"/>
      <c r="J1406" s="84"/>
      <c r="K1406" s="588"/>
      <c r="L1406" s="31"/>
      <c r="M1406" s="31"/>
    </row>
    <row r="1407" spans="2:13" s="27" customFormat="1">
      <c r="B1407" s="10"/>
      <c r="C1407" s="10">
        <v>2</v>
      </c>
      <c r="D1407" s="596"/>
      <c r="E1407" s="10"/>
      <c r="F1407" s="305"/>
      <c r="G1407" s="305"/>
      <c r="H1407" s="305"/>
      <c r="I1407" s="305"/>
      <c r="J1407" s="76"/>
      <c r="K1407" s="588"/>
      <c r="L1407" s="31"/>
      <c r="M1407" s="31"/>
    </row>
    <row r="1408" spans="2:13" s="27" customFormat="1">
      <c r="B1408" s="10"/>
      <c r="C1408" s="10">
        <v>3</v>
      </c>
      <c r="D1408" s="596"/>
      <c r="E1408" s="588"/>
      <c r="F1408" s="31"/>
      <c r="G1408" s="31"/>
      <c r="H1408" s="31"/>
      <c r="I1408" s="31"/>
      <c r="J1408" s="76"/>
      <c r="K1408" s="588"/>
      <c r="L1408" s="31"/>
      <c r="M1408" s="31"/>
    </row>
    <row r="1409" spans="2:16">
      <c r="C1409" s="10">
        <v>4</v>
      </c>
      <c r="E1409" s="76"/>
      <c r="F1409" s="31"/>
      <c r="G1409" s="31"/>
      <c r="H1409" s="31"/>
      <c r="I1409" s="31"/>
      <c r="J1409" s="84"/>
      <c r="K1409" s="169"/>
      <c r="L1409" s="305"/>
      <c r="M1409" s="305"/>
      <c r="N1409" s="306"/>
      <c r="O1409" s="306"/>
      <c r="P1409" s="306"/>
    </row>
    <row r="1410" spans="2:16" s="27" customFormat="1">
      <c r="B1410" s="10"/>
      <c r="C1410" s="10">
        <v>5</v>
      </c>
      <c r="D1410" s="635"/>
      <c r="E1410" s="636"/>
      <c r="F1410" s="31"/>
      <c r="G1410" s="31"/>
      <c r="H1410" s="31"/>
      <c r="I1410" s="31"/>
      <c r="J1410" s="84"/>
      <c r="K1410" s="754"/>
      <c r="L1410" s="31"/>
      <c r="M1410" s="31"/>
    </row>
    <row r="1411" spans="2:16" s="27" customFormat="1">
      <c r="B1411" s="10"/>
      <c r="C1411" s="10">
        <v>6</v>
      </c>
      <c r="D1411" s="44"/>
      <c r="E1411" s="636"/>
      <c r="F1411" s="31"/>
      <c r="G1411" s="31"/>
      <c r="H1411" s="31"/>
      <c r="I1411" s="31"/>
      <c r="J1411" s="84"/>
      <c r="K1411" s="754"/>
      <c r="L1411" s="31"/>
      <c r="M1411" s="31"/>
    </row>
    <row r="1412" spans="2:16" s="27" customFormat="1">
      <c r="B1412" s="10"/>
      <c r="C1412" s="10">
        <v>7</v>
      </c>
      <c r="D1412" s="44"/>
      <c r="E1412" s="636"/>
      <c r="F1412" s="31"/>
      <c r="G1412" s="31"/>
      <c r="H1412" s="31"/>
      <c r="I1412" s="31"/>
      <c r="J1412" s="84"/>
      <c r="K1412" s="755"/>
      <c r="L1412" s="31"/>
      <c r="M1412" s="31"/>
    </row>
    <row r="1413" spans="2:16" s="27" customFormat="1">
      <c r="B1413" s="10"/>
      <c r="C1413" s="10">
        <v>8</v>
      </c>
      <c r="D1413" s="44"/>
      <c r="E1413" s="636"/>
      <c r="F1413" s="31"/>
      <c r="G1413" s="31"/>
      <c r="H1413" s="31"/>
      <c r="I1413" s="31"/>
      <c r="J1413" s="84"/>
      <c r="K1413" s="754"/>
      <c r="L1413" s="31"/>
      <c r="M1413" s="31"/>
    </row>
    <row r="1414" spans="2:16" s="27" customFormat="1">
      <c r="B1414" s="10"/>
      <c r="C1414" s="10">
        <v>9</v>
      </c>
      <c r="D1414" s="635"/>
      <c r="E1414" s="636"/>
      <c r="F1414" s="31"/>
      <c r="G1414" s="31"/>
      <c r="H1414" s="31"/>
      <c r="I1414" s="31"/>
      <c r="J1414" s="84"/>
      <c r="K1414" s="754"/>
      <c r="L1414" s="31"/>
      <c r="M1414" s="31"/>
    </row>
    <row r="1415" spans="2:16" s="27" customFormat="1">
      <c r="B1415" s="10"/>
      <c r="C1415" s="10">
        <v>10</v>
      </c>
      <c r="D1415" s="44"/>
      <c r="E1415" s="636"/>
      <c r="F1415" s="31"/>
      <c r="G1415" s="31"/>
      <c r="H1415" s="31"/>
      <c r="I1415" s="31"/>
      <c r="J1415" s="84"/>
      <c r="K1415" s="754"/>
      <c r="L1415" s="31"/>
      <c r="M1415" s="31"/>
    </row>
    <row r="1416" spans="2:16" s="27" customFormat="1">
      <c r="B1416" s="10"/>
      <c r="C1416" s="10">
        <v>11</v>
      </c>
      <c r="D1416" s="44"/>
      <c r="E1416" s="636"/>
      <c r="F1416" s="31"/>
      <c r="G1416" s="31"/>
      <c r="H1416" s="31"/>
      <c r="I1416" s="31"/>
      <c r="J1416" s="84"/>
      <c r="K1416" s="755"/>
      <c r="L1416" s="31"/>
      <c r="M1416" s="31"/>
    </row>
    <row r="1417" spans="2:16" s="27" customFormat="1">
      <c r="B1417" s="10"/>
      <c r="C1417" s="10">
        <v>12</v>
      </c>
      <c r="D1417" s="635"/>
      <c r="E1417" s="636"/>
      <c r="F1417" s="31"/>
      <c r="G1417" s="31"/>
      <c r="H1417" s="31"/>
      <c r="I1417" s="31"/>
      <c r="J1417" s="84"/>
      <c r="K1417" s="754"/>
      <c r="L1417" s="31"/>
      <c r="M1417" s="31"/>
    </row>
    <row r="1418" spans="2:16" s="27" customFormat="1">
      <c r="B1418" s="10"/>
      <c r="C1418" s="10">
        <v>13</v>
      </c>
      <c r="D1418" s="635"/>
      <c r="E1418" s="636"/>
      <c r="F1418" s="31"/>
      <c r="G1418" s="31"/>
      <c r="H1418" s="31"/>
      <c r="I1418" s="31"/>
      <c r="J1418" s="84"/>
      <c r="K1418" s="754"/>
      <c r="L1418" s="31"/>
      <c r="M1418" s="31"/>
    </row>
    <row r="1419" spans="2:16" s="27" customFormat="1">
      <c r="B1419" s="10"/>
      <c r="C1419" s="10">
        <v>14</v>
      </c>
      <c r="D1419" s="635"/>
      <c r="E1419" s="636"/>
      <c r="F1419" s="31"/>
      <c r="G1419" s="31"/>
      <c r="H1419" s="31"/>
      <c r="I1419" s="31"/>
      <c r="J1419" s="84"/>
      <c r="K1419" s="592"/>
      <c r="L1419" s="31"/>
      <c r="M1419" s="31"/>
    </row>
    <row r="1420" spans="2:16" s="27" customFormat="1">
      <c r="B1420" s="10"/>
      <c r="C1420" s="10">
        <v>15</v>
      </c>
      <c r="D1420" s="635"/>
      <c r="E1420" s="636"/>
      <c r="F1420" s="31"/>
      <c r="G1420" s="31"/>
      <c r="H1420" s="31"/>
      <c r="I1420" s="31"/>
      <c r="J1420" s="84"/>
      <c r="K1420" s="755"/>
      <c r="L1420" s="31"/>
      <c r="M1420" s="31"/>
    </row>
    <row r="1421" spans="2:16" s="27" customFormat="1">
      <c r="B1421" s="10"/>
      <c r="C1421" s="10">
        <v>16</v>
      </c>
      <c r="D1421" s="635"/>
      <c r="E1421" s="636"/>
      <c r="F1421" s="31"/>
      <c r="G1421" s="31"/>
      <c r="H1421" s="31"/>
      <c r="I1421" s="31"/>
      <c r="J1421" s="84"/>
      <c r="K1421" s="754"/>
      <c r="L1421" s="31"/>
      <c r="M1421" s="31"/>
    </row>
    <row r="1422" spans="2:16" s="27" customFormat="1">
      <c r="B1422" s="10"/>
      <c r="C1422" s="10">
        <v>17</v>
      </c>
      <c r="D1422" s="635"/>
      <c r="E1422" s="636"/>
      <c r="F1422" s="31"/>
      <c r="G1422" s="31"/>
      <c r="H1422" s="31"/>
      <c r="I1422" s="31"/>
      <c r="J1422" s="84"/>
      <c r="K1422" s="592"/>
      <c r="L1422" s="31"/>
      <c r="M1422" s="31"/>
    </row>
    <row r="1423" spans="2:16" s="27" customFormat="1">
      <c r="B1423" s="10"/>
      <c r="C1423" s="10">
        <v>18</v>
      </c>
      <c r="D1423" s="635"/>
      <c r="E1423" s="636"/>
      <c r="F1423" s="31"/>
      <c r="G1423" s="31"/>
      <c r="H1423" s="31"/>
      <c r="I1423" s="31"/>
      <c r="J1423" s="594"/>
      <c r="K1423" s="592"/>
      <c r="L1423" s="31"/>
      <c r="M1423" s="31"/>
    </row>
    <row r="1424" spans="2:16" s="27" customFormat="1">
      <c r="B1424" s="28">
        <v>78</v>
      </c>
      <c r="C1424" s="10">
        <v>1</v>
      </c>
      <c r="D1424" s="55"/>
      <c r="E1424" s="44"/>
      <c r="F1424" s="31"/>
      <c r="G1424" s="31"/>
      <c r="H1424" s="31"/>
      <c r="I1424" s="31"/>
      <c r="J1424" s="84"/>
      <c r="K1424" s="588"/>
      <c r="L1424" s="31"/>
      <c r="M1424" s="31"/>
    </row>
    <row r="1425" spans="2:16" s="27" customFormat="1">
      <c r="B1425" s="10"/>
      <c r="C1425" s="10">
        <v>2</v>
      </c>
      <c r="D1425" s="596"/>
      <c r="E1425" s="10"/>
      <c r="F1425" s="305"/>
      <c r="G1425" s="305"/>
      <c r="H1425" s="305"/>
      <c r="I1425" s="305"/>
      <c r="J1425" s="76"/>
      <c r="K1425" s="588"/>
      <c r="L1425" s="31"/>
      <c r="M1425" s="31"/>
    </row>
    <row r="1426" spans="2:16" s="27" customFormat="1">
      <c r="B1426" s="10"/>
      <c r="C1426" s="10">
        <v>3</v>
      </c>
      <c r="D1426" s="596"/>
      <c r="E1426" s="588"/>
      <c r="F1426" s="31"/>
      <c r="G1426" s="31"/>
      <c r="H1426" s="31"/>
      <c r="I1426" s="31"/>
      <c r="J1426" s="76"/>
      <c r="K1426" s="588"/>
      <c r="L1426" s="31"/>
      <c r="M1426" s="31"/>
    </row>
    <row r="1427" spans="2:16">
      <c r="C1427" s="10">
        <v>4</v>
      </c>
      <c r="E1427" s="76"/>
      <c r="F1427" s="31"/>
      <c r="G1427" s="31"/>
      <c r="H1427" s="31"/>
      <c r="I1427" s="31"/>
      <c r="J1427" s="84"/>
      <c r="K1427" s="169"/>
      <c r="L1427" s="305"/>
      <c r="M1427" s="305"/>
      <c r="N1427" s="306"/>
      <c r="O1427" s="306"/>
      <c r="P1427" s="306"/>
    </row>
    <row r="1428" spans="2:16" s="27" customFormat="1">
      <c r="B1428" s="10"/>
      <c r="C1428" s="10">
        <v>5</v>
      </c>
      <c r="D1428" s="635"/>
      <c r="E1428" s="636"/>
      <c r="F1428" s="31"/>
      <c r="G1428" s="31"/>
      <c r="H1428" s="31"/>
      <c r="I1428" s="31"/>
      <c r="J1428" s="84"/>
      <c r="K1428" s="754"/>
      <c r="L1428" s="31"/>
      <c r="M1428" s="31"/>
    </row>
    <row r="1429" spans="2:16" s="27" customFormat="1">
      <c r="B1429" s="10"/>
      <c r="C1429" s="10">
        <v>6</v>
      </c>
      <c r="D1429" s="44"/>
      <c r="E1429" s="636"/>
      <c r="F1429" s="31"/>
      <c r="G1429" s="31"/>
      <c r="H1429" s="31"/>
      <c r="I1429" s="31"/>
      <c r="J1429" s="84"/>
      <c r="K1429" s="754"/>
      <c r="L1429" s="31"/>
      <c r="M1429" s="31"/>
    </row>
    <row r="1430" spans="2:16" s="27" customFormat="1">
      <c r="B1430" s="10"/>
      <c r="C1430" s="10">
        <v>7</v>
      </c>
      <c r="D1430" s="44"/>
      <c r="E1430" s="636"/>
      <c r="F1430" s="31"/>
      <c r="G1430" s="31"/>
      <c r="H1430" s="31"/>
      <c r="I1430" s="31"/>
      <c r="J1430" s="84"/>
      <c r="K1430" s="755"/>
      <c r="L1430" s="31"/>
      <c r="M1430" s="31"/>
    </row>
    <row r="1431" spans="2:16" s="27" customFormat="1">
      <c r="B1431" s="10"/>
      <c r="C1431" s="10">
        <v>8</v>
      </c>
      <c r="D1431" s="44"/>
      <c r="E1431" s="636"/>
      <c r="F1431" s="31"/>
      <c r="G1431" s="31"/>
      <c r="H1431" s="31"/>
      <c r="I1431" s="31"/>
      <c r="J1431" s="84"/>
      <c r="K1431" s="754"/>
      <c r="L1431" s="31"/>
      <c r="M1431" s="31"/>
    </row>
    <row r="1432" spans="2:16" s="27" customFormat="1">
      <c r="B1432" s="10"/>
      <c r="C1432" s="10">
        <v>9</v>
      </c>
      <c r="D1432" s="635"/>
      <c r="E1432" s="636"/>
      <c r="F1432" s="31"/>
      <c r="G1432" s="31"/>
      <c r="H1432" s="31"/>
      <c r="I1432" s="31"/>
      <c r="J1432" s="84"/>
      <c r="K1432" s="754"/>
      <c r="L1432" s="31"/>
      <c r="M1432" s="31"/>
    </row>
    <row r="1433" spans="2:16" s="27" customFormat="1">
      <c r="B1433" s="10"/>
      <c r="C1433" s="10">
        <v>10</v>
      </c>
      <c r="D1433" s="44"/>
      <c r="E1433" s="636"/>
      <c r="F1433" s="31"/>
      <c r="G1433" s="31"/>
      <c r="H1433" s="31"/>
      <c r="I1433" s="31"/>
      <c r="J1433" s="84"/>
      <c r="K1433" s="754"/>
      <c r="L1433" s="31"/>
      <c r="M1433" s="31"/>
    </row>
    <row r="1434" spans="2:16" s="27" customFormat="1">
      <c r="B1434" s="10"/>
      <c r="C1434" s="10">
        <v>11</v>
      </c>
      <c r="D1434" s="44"/>
      <c r="E1434" s="636"/>
      <c r="F1434" s="31"/>
      <c r="G1434" s="31"/>
      <c r="H1434" s="31"/>
      <c r="I1434" s="31"/>
      <c r="J1434" s="84"/>
      <c r="K1434" s="755"/>
      <c r="L1434" s="31"/>
      <c r="M1434" s="31"/>
    </row>
    <row r="1435" spans="2:16" s="27" customFormat="1">
      <c r="B1435" s="10"/>
      <c r="C1435" s="10">
        <v>12</v>
      </c>
      <c r="D1435" s="635"/>
      <c r="E1435" s="636"/>
      <c r="F1435" s="31"/>
      <c r="G1435" s="31"/>
      <c r="H1435" s="31"/>
      <c r="I1435" s="31"/>
      <c r="J1435" s="84"/>
      <c r="K1435" s="754"/>
      <c r="L1435" s="31"/>
      <c r="M1435" s="31"/>
    </row>
    <row r="1436" spans="2:16" s="27" customFormat="1">
      <c r="B1436" s="10"/>
      <c r="C1436" s="10">
        <v>13</v>
      </c>
      <c r="D1436" s="635"/>
      <c r="E1436" s="636"/>
      <c r="F1436" s="31"/>
      <c r="G1436" s="31"/>
      <c r="H1436" s="31"/>
      <c r="I1436" s="31"/>
      <c r="J1436" s="84"/>
      <c r="K1436" s="754"/>
      <c r="L1436" s="31"/>
      <c r="M1436" s="31"/>
    </row>
    <row r="1437" spans="2:16" s="27" customFormat="1">
      <c r="B1437" s="10"/>
      <c r="C1437" s="10">
        <v>14</v>
      </c>
      <c r="D1437" s="635"/>
      <c r="E1437" s="636"/>
      <c r="F1437" s="31"/>
      <c r="G1437" s="31"/>
      <c r="H1437" s="31"/>
      <c r="I1437" s="31"/>
      <c r="J1437" s="84"/>
      <c r="K1437" s="592"/>
      <c r="L1437" s="31"/>
      <c r="M1437" s="31"/>
    </row>
    <row r="1438" spans="2:16" s="27" customFormat="1">
      <c r="B1438" s="10"/>
      <c r="C1438" s="10">
        <v>15</v>
      </c>
      <c r="D1438" s="635"/>
      <c r="E1438" s="636"/>
      <c r="F1438" s="31"/>
      <c r="G1438" s="31"/>
      <c r="H1438" s="31"/>
      <c r="I1438" s="31"/>
      <c r="J1438" s="84"/>
      <c r="K1438" s="755"/>
      <c r="L1438" s="31"/>
      <c r="M1438" s="31"/>
    </row>
    <row r="1439" spans="2:16" s="27" customFormat="1">
      <c r="B1439" s="10"/>
      <c r="C1439" s="10">
        <v>16</v>
      </c>
      <c r="D1439" s="635"/>
      <c r="E1439" s="636"/>
      <c r="F1439" s="31"/>
      <c r="G1439" s="31"/>
      <c r="H1439" s="31"/>
      <c r="I1439" s="31"/>
      <c r="J1439" s="84"/>
      <c r="K1439" s="754"/>
      <c r="L1439" s="31"/>
      <c r="M1439" s="31"/>
    </row>
    <row r="1440" spans="2:16" s="27" customFormat="1">
      <c r="B1440" s="10"/>
      <c r="C1440" s="10">
        <v>17</v>
      </c>
      <c r="D1440" s="635"/>
      <c r="E1440" s="636"/>
      <c r="F1440" s="31"/>
      <c r="G1440" s="31"/>
      <c r="H1440" s="31"/>
      <c r="I1440" s="31"/>
      <c r="J1440" s="84"/>
      <c r="K1440" s="592"/>
      <c r="L1440" s="31"/>
      <c r="M1440" s="31"/>
    </row>
    <row r="1441" spans="2:16" s="27" customFormat="1">
      <c r="B1441" s="10"/>
      <c r="C1441" s="10">
        <v>18</v>
      </c>
      <c r="D1441" s="635"/>
      <c r="E1441" s="636"/>
      <c r="F1441" s="31"/>
      <c r="G1441" s="31"/>
      <c r="H1441" s="31"/>
      <c r="I1441" s="31"/>
      <c r="J1441" s="594"/>
      <c r="K1441" s="592"/>
      <c r="L1441" s="31"/>
      <c r="M1441" s="31"/>
    </row>
    <row r="1442" spans="2:16" s="27" customFormat="1">
      <c r="B1442" s="28">
        <v>79</v>
      </c>
      <c r="C1442" s="10">
        <v>1</v>
      </c>
      <c r="D1442" s="55"/>
      <c r="E1442" s="44"/>
      <c r="F1442" s="31"/>
      <c r="G1442" s="31"/>
      <c r="H1442" s="31"/>
      <c r="I1442" s="31"/>
      <c r="J1442" s="84"/>
      <c r="K1442" s="588"/>
      <c r="L1442" s="31"/>
      <c r="M1442" s="31"/>
    </row>
    <row r="1443" spans="2:16" s="27" customFormat="1">
      <c r="B1443" s="10"/>
      <c r="C1443" s="10">
        <v>2</v>
      </c>
      <c r="D1443" s="596"/>
      <c r="E1443" s="10"/>
      <c r="F1443" s="305"/>
      <c r="G1443" s="305"/>
      <c r="H1443" s="305"/>
      <c r="I1443" s="305"/>
      <c r="J1443" s="76"/>
      <c r="K1443" s="588"/>
      <c r="L1443" s="31"/>
      <c r="M1443" s="31"/>
    </row>
    <row r="1444" spans="2:16" s="27" customFormat="1">
      <c r="B1444" s="10"/>
      <c r="C1444" s="10">
        <v>3</v>
      </c>
      <c r="D1444" s="596"/>
      <c r="E1444" s="588"/>
      <c r="F1444" s="31"/>
      <c r="G1444" s="31"/>
      <c r="H1444" s="31"/>
      <c r="I1444" s="31"/>
      <c r="J1444" s="76"/>
      <c r="K1444" s="588"/>
      <c r="L1444" s="31"/>
      <c r="M1444" s="31"/>
    </row>
    <row r="1445" spans="2:16">
      <c r="C1445" s="10">
        <v>4</v>
      </c>
      <c r="E1445" s="76"/>
      <c r="F1445" s="31"/>
      <c r="G1445" s="31"/>
      <c r="H1445" s="31"/>
      <c r="I1445" s="31"/>
      <c r="J1445" s="84"/>
      <c r="K1445" s="169"/>
      <c r="L1445" s="305"/>
      <c r="M1445" s="305"/>
      <c r="N1445" s="306"/>
      <c r="O1445" s="306"/>
      <c r="P1445" s="306"/>
    </row>
    <row r="1446" spans="2:16" s="27" customFormat="1">
      <c r="B1446" s="10"/>
      <c r="C1446" s="10">
        <v>5</v>
      </c>
      <c r="D1446" s="635"/>
      <c r="E1446" s="636"/>
      <c r="F1446" s="31"/>
      <c r="G1446" s="31"/>
      <c r="H1446" s="31"/>
      <c r="I1446" s="31"/>
      <c r="J1446" s="84"/>
      <c r="K1446" s="754"/>
      <c r="L1446" s="31"/>
      <c r="M1446" s="31"/>
    </row>
    <row r="1447" spans="2:16" s="27" customFormat="1">
      <c r="B1447" s="10"/>
      <c r="C1447" s="10">
        <v>6</v>
      </c>
      <c r="D1447" s="44"/>
      <c r="E1447" s="636"/>
      <c r="F1447" s="31"/>
      <c r="G1447" s="31"/>
      <c r="H1447" s="31"/>
      <c r="I1447" s="31"/>
      <c r="J1447" s="84"/>
      <c r="K1447" s="754"/>
      <c r="L1447" s="31"/>
      <c r="M1447" s="31"/>
    </row>
    <row r="1448" spans="2:16" s="27" customFormat="1">
      <c r="B1448" s="10"/>
      <c r="C1448" s="10">
        <v>7</v>
      </c>
      <c r="D1448" s="44"/>
      <c r="E1448" s="636"/>
      <c r="F1448" s="31"/>
      <c r="G1448" s="31"/>
      <c r="H1448" s="31"/>
      <c r="I1448" s="31"/>
      <c r="J1448" s="84"/>
      <c r="K1448" s="755"/>
      <c r="L1448" s="31"/>
      <c r="M1448" s="31"/>
    </row>
    <row r="1449" spans="2:16" s="27" customFormat="1">
      <c r="B1449" s="10"/>
      <c r="C1449" s="10">
        <v>8</v>
      </c>
      <c r="D1449" s="44"/>
      <c r="E1449" s="636"/>
      <c r="F1449" s="31"/>
      <c r="G1449" s="31"/>
      <c r="H1449" s="31"/>
      <c r="I1449" s="31"/>
      <c r="J1449" s="84"/>
      <c r="K1449" s="754"/>
      <c r="L1449" s="31"/>
      <c r="M1449" s="31"/>
    </row>
    <row r="1450" spans="2:16" s="27" customFormat="1">
      <c r="B1450" s="10"/>
      <c r="C1450" s="10">
        <v>9</v>
      </c>
      <c r="D1450" s="635"/>
      <c r="E1450" s="636"/>
      <c r="F1450" s="31"/>
      <c r="G1450" s="31"/>
      <c r="H1450" s="31"/>
      <c r="I1450" s="31"/>
      <c r="J1450" s="84"/>
      <c r="K1450" s="754"/>
      <c r="L1450" s="31"/>
      <c r="M1450" s="31"/>
    </row>
    <row r="1451" spans="2:16" s="27" customFormat="1">
      <c r="B1451" s="10"/>
      <c r="C1451" s="10">
        <v>10</v>
      </c>
      <c r="D1451" s="44"/>
      <c r="E1451" s="636"/>
      <c r="F1451" s="31"/>
      <c r="G1451" s="31"/>
      <c r="H1451" s="31"/>
      <c r="I1451" s="31"/>
      <c r="J1451" s="84"/>
      <c r="K1451" s="754"/>
      <c r="L1451" s="31"/>
      <c r="M1451" s="31"/>
    </row>
    <row r="1452" spans="2:16" s="27" customFormat="1">
      <c r="B1452" s="10"/>
      <c r="C1452" s="10">
        <v>11</v>
      </c>
      <c r="D1452" s="44"/>
      <c r="E1452" s="636"/>
      <c r="F1452" s="31"/>
      <c r="G1452" s="31"/>
      <c r="H1452" s="31"/>
      <c r="I1452" s="31"/>
      <c r="J1452" s="84"/>
      <c r="K1452" s="755"/>
      <c r="L1452" s="31"/>
      <c r="M1452" s="31"/>
    </row>
    <row r="1453" spans="2:16" s="27" customFormat="1">
      <c r="B1453" s="10"/>
      <c r="C1453" s="10">
        <v>12</v>
      </c>
      <c r="D1453" s="635"/>
      <c r="E1453" s="636"/>
      <c r="F1453" s="31"/>
      <c r="G1453" s="31"/>
      <c r="H1453" s="31"/>
      <c r="I1453" s="31"/>
      <c r="J1453" s="84"/>
      <c r="K1453" s="754"/>
      <c r="L1453" s="31"/>
      <c r="M1453" s="31"/>
    </row>
    <row r="1454" spans="2:16" s="27" customFormat="1">
      <c r="B1454" s="10"/>
      <c r="C1454" s="10">
        <v>13</v>
      </c>
      <c r="D1454" s="635"/>
      <c r="E1454" s="636"/>
      <c r="F1454" s="31"/>
      <c r="G1454" s="31"/>
      <c r="H1454" s="31"/>
      <c r="I1454" s="31"/>
      <c r="J1454" s="84"/>
      <c r="K1454" s="754"/>
      <c r="L1454" s="31"/>
      <c r="M1454" s="31"/>
    </row>
    <row r="1455" spans="2:16" s="27" customFormat="1">
      <c r="B1455" s="10"/>
      <c r="C1455" s="10">
        <v>14</v>
      </c>
      <c r="D1455" s="635"/>
      <c r="E1455" s="636"/>
      <c r="F1455" s="31"/>
      <c r="G1455" s="31"/>
      <c r="H1455" s="31"/>
      <c r="I1455" s="31"/>
      <c r="J1455" s="84"/>
      <c r="K1455" s="592"/>
      <c r="L1455" s="31"/>
      <c r="M1455" s="31"/>
    </row>
    <row r="1456" spans="2:16" s="27" customFormat="1">
      <c r="B1456" s="10"/>
      <c r="C1456" s="10">
        <v>15</v>
      </c>
      <c r="D1456" s="635"/>
      <c r="E1456" s="636"/>
      <c r="F1456" s="31"/>
      <c r="G1456" s="31"/>
      <c r="H1456" s="31"/>
      <c r="I1456" s="31"/>
      <c r="J1456" s="84"/>
      <c r="K1456" s="755"/>
      <c r="L1456" s="31"/>
      <c r="M1456" s="31"/>
    </row>
    <row r="1457" spans="2:16" s="27" customFormat="1">
      <c r="B1457" s="10"/>
      <c r="C1457" s="10">
        <v>16</v>
      </c>
      <c r="D1457" s="635"/>
      <c r="E1457" s="636"/>
      <c r="F1457" s="31"/>
      <c r="G1457" s="31"/>
      <c r="H1457" s="31"/>
      <c r="I1457" s="31"/>
      <c r="J1457" s="84"/>
      <c r="K1457" s="754"/>
      <c r="L1457" s="31"/>
      <c r="M1457" s="31"/>
    </row>
    <row r="1458" spans="2:16" s="27" customFormat="1">
      <c r="B1458" s="10"/>
      <c r="C1458" s="10">
        <v>17</v>
      </c>
      <c r="D1458" s="635"/>
      <c r="E1458" s="636"/>
      <c r="F1458" s="31"/>
      <c r="G1458" s="31"/>
      <c r="H1458" s="31"/>
      <c r="I1458" s="31"/>
      <c r="J1458" s="84"/>
      <c r="K1458" s="592"/>
      <c r="L1458" s="31"/>
      <c r="M1458" s="31"/>
    </row>
    <row r="1459" spans="2:16" s="27" customFormat="1">
      <c r="B1459" s="10"/>
      <c r="C1459" s="10">
        <v>18</v>
      </c>
      <c r="D1459" s="635"/>
      <c r="E1459" s="636"/>
      <c r="F1459" s="31"/>
      <c r="G1459" s="31"/>
      <c r="H1459" s="31"/>
      <c r="I1459" s="31"/>
      <c r="J1459" s="594"/>
      <c r="K1459" s="592"/>
      <c r="L1459" s="31"/>
      <c r="M1459" s="31"/>
    </row>
    <row r="1460" spans="2:16" s="27" customFormat="1">
      <c r="B1460" s="28">
        <v>80</v>
      </c>
      <c r="C1460" s="10">
        <v>1</v>
      </c>
      <c r="D1460" s="55"/>
      <c r="E1460" s="44"/>
      <c r="F1460" s="31"/>
      <c r="G1460" s="31"/>
      <c r="H1460" s="31"/>
      <c r="I1460" s="31"/>
      <c r="J1460" s="84"/>
      <c r="K1460" s="588"/>
      <c r="L1460" s="31"/>
      <c r="M1460" s="31"/>
    </row>
    <row r="1461" spans="2:16" s="27" customFormat="1">
      <c r="B1461" s="10"/>
      <c r="C1461" s="10">
        <v>2</v>
      </c>
      <c r="D1461" s="596"/>
      <c r="E1461" s="10"/>
      <c r="F1461" s="305"/>
      <c r="G1461" s="305"/>
      <c r="H1461" s="305"/>
      <c r="I1461" s="305"/>
      <c r="J1461" s="76"/>
      <c r="K1461" s="588"/>
      <c r="L1461" s="31"/>
      <c r="M1461" s="31"/>
    </row>
    <row r="1462" spans="2:16" s="27" customFormat="1">
      <c r="B1462" s="10"/>
      <c r="C1462" s="10">
        <v>3</v>
      </c>
      <c r="D1462" s="596"/>
      <c r="E1462" s="588"/>
      <c r="F1462" s="31"/>
      <c r="G1462" s="31"/>
      <c r="H1462" s="31"/>
      <c r="I1462" s="31"/>
      <c r="J1462" s="76"/>
      <c r="K1462" s="588"/>
      <c r="L1462" s="31"/>
      <c r="M1462" s="31"/>
    </row>
    <row r="1463" spans="2:16">
      <c r="C1463" s="10">
        <v>4</v>
      </c>
      <c r="E1463" s="76"/>
      <c r="F1463" s="31"/>
      <c r="G1463" s="31"/>
      <c r="H1463" s="31"/>
      <c r="I1463" s="31"/>
      <c r="J1463" s="84"/>
      <c r="K1463" s="169"/>
      <c r="L1463" s="305"/>
      <c r="M1463" s="305"/>
      <c r="N1463" s="306"/>
      <c r="O1463" s="306"/>
      <c r="P1463" s="306"/>
    </row>
    <row r="1464" spans="2:16" s="27" customFormat="1">
      <c r="B1464" s="10"/>
      <c r="C1464" s="10">
        <v>5</v>
      </c>
      <c r="D1464" s="635"/>
      <c r="E1464" s="636"/>
      <c r="F1464" s="31"/>
      <c r="G1464" s="31"/>
      <c r="H1464" s="31"/>
      <c r="I1464" s="31"/>
      <c r="J1464" s="84"/>
      <c r="K1464" s="754"/>
      <c r="L1464" s="31"/>
      <c r="M1464" s="31"/>
    </row>
    <row r="1465" spans="2:16" s="27" customFormat="1">
      <c r="B1465" s="10"/>
      <c r="C1465" s="10">
        <v>6</v>
      </c>
      <c r="D1465" s="44"/>
      <c r="E1465" s="636"/>
      <c r="F1465" s="31"/>
      <c r="G1465" s="31"/>
      <c r="H1465" s="31"/>
      <c r="I1465" s="31"/>
      <c r="J1465" s="84"/>
      <c r="K1465" s="754"/>
      <c r="L1465" s="31"/>
      <c r="M1465" s="31"/>
    </row>
    <row r="1466" spans="2:16" s="27" customFormat="1">
      <c r="B1466" s="10"/>
      <c r="C1466" s="10">
        <v>7</v>
      </c>
      <c r="D1466" s="44"/>
      <c r="E1466" s="636"/>
      <c r="F1466" s="31"/>
      <c r="G1466" s="31"/>
      <c r="H1466" s="31"/>
      <c r="I1466" s="31"/>
      <c r="J1466" s="84"/>
      <c r="K1466" s="755"/>
      <c r="L1466" s="31"/>
      <c r="M1466" s="31"/>
    </row>
    <row r="1467" spans="2:16" s="27" customFormat="1">
      <c r="B1467" s="10"/>
      <c r="C1467" s="10">
        <v>8</v>
      </c>
      <c r="D1467" s="44"/>
      <c r="E1467" s="636"/>
      <c r="F1467" s="31"/>
      <c r="G1467" s="31"/>
      <c r="H1467" s="31"/>
      <c r="I1467" s="31"/>
      <c r="J1467" s="84"/>
      <c r="K1467" s="754"/>
      <c r="L1467" s="31"/>
      <c r="M1467" s="31"/>
    </row>
    <row r="1468" spans="2:16" s="27" customFormat="1">
      <c r="B1468" s="10"/>
      <c r="C1468" s="10">
        <v>9</v>
      </c>
      <c r="D1468" s="635"/>
      <c r="E1468" s="636"/>
      <c r="F1468" s="31"/>
      <c r="G1468" s="31"/>
      <c r="H1468" s="31"/>
      <c r="I1468" s="31"/>
      <c r="J1468" s="84"/>
      <c r="K1468" s="754"/>
      <c r="L1468" s="31"/>
      <c r="M1468" s="31"/>
    </row>
    <row r="1469" spans="2:16" s="27" customFormat="1">
      <c r="B1469" s="10"/>
      <c r="C1469" s="10">
        <v>10</v>
      </c>
      <c r="D1469" s="44"/>
      <c r="E1469" s="636"/>
      <c r="F1469" s="31"/>
      <c r="G1469" s="31"/>
      <c r="H1469" s="31"/>
      <c r="I1469" s="31"/>
      <c r="J1469" s="84"/>
      <c r="K1469" s="754"/>
      <c r="L1469" s="31"/>
      <c r="M1469" s="31"/>
    </row>
    <row r="1470" spans="2:16" s="27" customFormat="1">
      <c r="B1470" s="10"/>
      <c r="C1470" s="10">
        <v>11</v>
      </c>
      <c r="D1470" s="44"/>
      <c r="E1470" s="636"/>
      <c r="F1470" s="31"/>
      <c r="G1470" s="31"/>
      <c r="H1470" s="31"/>
      <c r="I1470" s="31"/>
      <c r="J1470" s="84"/>
      <c r="K1470" s="755"/>
      <c r="L1470" s="31"/>
      <c r="M1470" s="31"/>
    </row>
    <row r="1471" spans="2:16" s="27" customFormat="1">
      <c r="B1471" s="10"/>
      <c r="C1471" s="10">
        <v>12</v>
      </c>
      <c r="D1471" s="635"/>
      <c r="E1471" s="636"/>
      <c r="F1471" s="31"/>
      <c r="G1471" s="31"/>
      <c r="H1471" s="31"/>
      <c r="I1471" s="31"/>
      <c r="J1471" s="84"/>
      <c r="K1471" s="754"/>
      <c r="L1471" s="31"/>
      <c r="M1471" s="31"/>
    </row>
    <row r="1472" spans="2:16" s="27" customFormat="1">
      <c r="B1472" s="10"/>
      <c r="C1472" s="10">
        <v>13</v>
      </c>
      <c r="D1472" s="635"/>
      <c r="E1472" s="636"/>
      <c r="F1472" s="31"/>
      <c r="G1472" s="31"/>
      <c r="H1472" s="31"/>
      <c r="I1472" s="31"/>
      <c r="J1472" s="84"/>
      <c r="K1472" s="754"/>
      <c r="L1472" s="31"/>
      <c r="M1472" s="31"/>
    </row>
    <row r="1473" spans="2:16" s="27" customFormat="1">
      <c r="B1473" s="10"/>
      <c r="C1473" s="10">
        <v>14</v>
      </c>
      <c r="D1473" s="635"/>
      <c r="E1473" s="636"/>
      <c r="F1473" s="31"/>
      <c r="G1473" s="31"/>
      <c r="H1473" s="31"/>
      <c r="I1473" s="31"/>
      <c r="J1473" s="84"/>
      <c r="K1473" s="592"/>
      <c r="L1473" s="31"/>
      <c r="M1473" s="31"/>
    </row>
    <row r="1474" spans="2:16" s="27" customFormat="1">
      <c r="B1474" s="10"/>
      <c r="C1474" s="10">
        <v>15</v>
      </c>
      <c r="D1474" s="635"/>
      <c r="E1474" s="636"/>
      <c r="F1474" s="31"/>
      <c r="G1474" s="31"/>
      <c r="H1474" s="31"/>
      <c r="I1474" s="31"/>
      <c r="J1474" s="84"/>
      <c r="K1474" s="755"/>
      <c r="L1474" s="31"/>
      <c r="M1474" s="31"/>
    </row>
    <row r="1475" spans="2:16" s="27" customFormat="1">
      <c r="B1475" s="10"/>
      <c r="C1475" s="10">
        <v>16</v>
      </c>
      <c r="D1475" s="635"/>
      <c r="E1475" s="636"/>
      <c r="F1475" s="31"/>
      <c r="G1475" s="31"/>
      <c r="H1475" s="31"/>
      <c r="I1475" s="31"/>
      <c r="J1475" s="84"/>
      <c r="K1475" s="754"/>
      <c r="L1475" s="31"/>
      <c r="M1475" s="31"/>
    </row>
    <row r="1476" spans="2:16" s="27" customFormat="1">
      <c r="B1476" s="10"/>
      <c r="C1476" s="10">
        <v>17</v>
      </c>
      <c r="D1476" s="635"/>
      <c r="E1476" s="636"/>
      <c r="F1476" s="31"/>
      <c r="G1476" s="31"/>
      <c r="H1476" s="31"/>
      <c r="I1476" s="31"/>
      <c r="J1476" s="84"/>
      <c r="K1476" s="592"/>
      <c r="L1476" s="31"/>
      <c r="M1476" s="31"/>
    </row>
    <row r="1477" spans="2:16" s="27" customFormat="1">
      <c r="B1477" s="10"/>
      <c r="C1477" s="10">
        <v>18</v>
      </c>
      <c r="D1477" s="635"/>
      <c r="E1477" s="636"/>
      <c r="F1477" s="31"/>
      <c r="G1477" s="31"/>
      <c r="H1477" s="31"/>
      <c r="I1477" s="31"/>
      <c r="J1477" s="594"/>
      <c r="K1477" s="592"/>
      <c r="L1477" s="31"/>
      <c r="M1477" s="31"/>
    </row>
    <row r="1478" spans="2:16" s="27" customFormat="1">
      <c r="B1478" s="28">
        <v>81</v>
      </c>
      <c r="C1478" s="10">
        <v>1</v>
      </c>
      <c r="D1478" s="55"/>
      <c r="E1478" s="44"/>
      <c r="F1478" s="31"/>
      <c r="G1478" s="31"/>
      <c r="H1478" s="31"/>
      <c r="I1478" s="31"/>
      <c r="J1478" s="84"/>
      <c r="K1478" s="588"/>
      <c r="L1478" s="31"/>
      <c r="M1478" s="31"/>
    </row>
    <row r="1479" spans="2:16" s="27" customFormat="1">
      <c r="B1479" s="10"/>
      <c r="C1479" s="10">
        <v>2</v>
      </c>
      <c r="D1479" s="596"/>
      <c r="E1479" s="10"/>
      <c r="F1479" s="305"/>
      <c r="G1479" s="305"/>
      <c r="H1479" s="305"/>
      <c r="I1479" s="305"/>
      <c r="J1479" s="76"/>
      <c r="K1479" s="588"/>
      <c r="L1479" s="31"/>
      <c r="M1479" s="31"/>
    </row>
    <row r="1480" spans="2:16" s="27" customFormat="1">
      <c r="B1480" s="28"/>
      <c r="C1480" s="10">
        <v>3</v>
      </c>
      <c r="D1480" s="596"/>
      <c r="E1480" s="588"/>
      <c r="F1480" s="31"/>
      <c r="G1480" s="31"/>
      <c r="H1480" s="31"/>
      <c r="I1480" s="31"/>
      <c r="J1480" s="76"/>
      <c r="K1480" s="588"/>
      <c r="L1480" s="31"/>
      <c r="M1480" s="31"/>
    </row>
    <row r="1481" spans="2:16">
      <c r="B1481" s="28"/>
      <c r="C1481" s="10">
        <v>4</v>
      </c>
      <c r="E1481" s="76"/>
      <c r="F1481" s="31"/>
      <c r="G1481" s="31"/>
      <c r="H1481" s="31"/>
      <c r="I1481" s="31"/>
      <c r="J1481" s="84"/>
      <c r="K1481" s="169"/>
      <c r="L1481" s="305"/>
      <c r="M1481" s="305"/>
      <c r="N1481" s="306"/>
      <c r="O1481" s="306"/>
      <c r="P1481" s="306"/>
    </row>
    <row r="1482" spans="2:16" s="27" customFormat="1">
      <c r="B1482" s="28"/>
      <c r="C1482" s="10">
        <v>5</v>
      </c>
      <c r="D1482" s="635"/>
      <c r="E1482" s="636"/>
      <c r="F1482" s="31"/>
      <c r="G1482" s="31"/>
      <c r="H1482" s="31"/>
      <c r="I1482" s="31"/>
      <c r="J1482" s="84"/>
      <c r="K1482" s="754"/>
      <c r="L1482" s="31"/>
      <c r="M1482" s="31"/>
    </row>
    <row r="1483" spans="2:16" s="27" customFormat="1">
      <c r="B1483" s="28"/>
      <c r="C1483" s="10">
        <v>6</v>
      </c>
      <c r="D1483" s="44"/>
      <c r="E1483" s="636"/>
      <c r="F1483" s="31"/>
      <c r="G1483" s="31"/>
      <c r="H1483" s="31"/>
      <c r="I1483" s="31"/>
      <c r="J1483" s="84"/>
      <c r="K1483" s="754"/>
      <c r="L1483" s="31"/>
      <c r="M1483" s="31"/>
    </row>
    <row r="1484" spans="2:16" s="27" customFormat="1">
      <c r="B1484" s="28"/>
      <c r="C1484" s="10">
        <v>7</v>
      </c>
      <c r="D1484" s="44"/>
      <c r="E1484" s="636"/>
      <c r="F1484" s="31"/>
      <c r="G1484" s="31"/>
      <c r="H1484" s="31"/>
      <c r="I1484" s="31"/>
      <c r="J1484" s="84"/>
      <c r="K1484" s="755"/>
      <c r="L1484" s="31"/>
      <c r="M1484" s="31"/>
    </row>
    <row r="1485" spans="2:16" s="27" customFormat="1">
      <c r="B1485" s="28"/>
      <c r="C1485" s="10">
        <v>8</v>
      </c>
      <c r="D1485" s="44"/>
      <c r="E1485" s="636"/>
      <c r="F1485" s="31"/>
      <c r="G1485" s="31"/>
      <c r="H1485" s="31"/>
      <c r="I1485" s="31"/>
      <c r="J1485" s="84"/>
      <c r="K1485" s="754"/>
      <c r="L1485" s="31"/>
      <c r="M1485" s="31"/>
    </row>
    <row r="1486" spans="2:16" s="27" customFormat="1">
      <c r="B1486" s="28"/>
      <c r="C1486" s="10">
        <v>9</v>
      </c>
      <c r="D1486" s="635"/>
      <c r="E1486" s="636"/>
      <c r="F1486" s="31"/>
      <c r="G1486" s="31"/>
      <c r="H1486" s="31"/>
      <c r="I1486" s="31"/>
      <c r="J1486" s="84"/>
      <c r="K1486" s="754"/>
      <c r="L1486" s="31"/>
      <c r="M1486" s="31"/>
    </row>
    <row r="1487" spans="2:16" s="27" customFormat="1">
      <c r="B1487" s="28"/>
      <c r="C1487" s="10">
        <v>10</v>
      </c>
      <c r="D1487" s="44"/>
      <c r="E1487" s="636"/>
      <c r="F1487" s="31"/>
      <c r="G1487" s="31"/>
      <c r="H1487" s="31"/>
      <c r="I1487" s="31"/>
      <c r="J1487" s="84"/>
      <c r="K1487" s="754"/>
      <c r="L1487" s="31"/>
      <c r="M1487" s="31"/>
    </row>
    <row r="1488" spans="2:16" s="27" customFormat="1">
      <c r="B1488" s="10"/>
      <c r="C1488" s="10">
        <v>11</v>
      </c>
      <c r="D1488" s="44"/>
      <c r="E1488" s="636"/>
      <c r="F1488" s="31"/>
      <c r="G1488" s="31"/>
      <c r="H1488" s="31"/>
      <c r="I1488" s="31"/>
      <c r="J1488" s="84"/>
      <c r="K1488" s="755"/>
      <c r="L1488" s="31"/>
      <c r="M1488" s="31"/>
    </row>
    <row r="1489" spans="2:16" s="27" customFormat="1">
      <c r="B1489" s="10"/>
      <c r="C1489" s="10">
        <v>12</v>
      </c>
      <c r="D1489" s="635"/>
      <c r="E1489" s="636"/>
      <c r="F1489" s="31"/>
      <c r="G1489" s="31"/>
      <c r="H1489" s="31"/>
      <c r="I1489" s="31"/>
      <c r="J1489" s="84"/>
      <c r="K1489" s="754"/>
      <c r="L1489" s="31"/>
      <c r="M1489" s="31"/>
    </row>
    <row r="1490" spans="2:16" s="27" customFormat="1">
      <c r="B1490" s="10"/>
      <c r="C1490" s="10">
        <v>13</v>
      </c>
      <c r="D1490" s="635"/>
      <c r="E1490" s="636"/>
      <c r="F1490" s="31"/>
      <c r="G1490" s="31"/>
      <c r="H1490" s="31"/>
      <c r="I1490" s="31"/>
      <c r="J1490" s="84"/>
      <c r="K1490" s="754"/>
      <c r="L1490" s="31"/>
      <c r="M1490" s="31"/>
    </row>
    <row r="1491" spans="2:16" s="27" customFormat="1">
      <c r="B1491" s="10"/>
      <c r="C1491" s="10">
        <v>14</v>
      </c>
      <c r="D1491" s="635"/>
      <c r="E1491" s="636"/>
      <c r="F1491" s="31"/>
      <c r="G1491" s="31"/>
      <c r="H1491" s="31"/>
      <c r="I1491" s="31"/>
      <c r="J1491" s="84"/>
      <c r="K1491" s="592"/>
      <c r="L1491" s="31"/>
      <c r="M1491" s="31"/>
    </row>
    <row r="1492" spans="2:16" s="27" customFormat="1">
      <c r="B1492" s="10"/>
      <c r="C1492" s="10">
        <v>15</v>
      </c>
      <c r="D1492" s="635"/>
      <c r="E1492" s="636"/>
      <c r="F1492" s="31"/>
      <c r="G1492" s="31"/>
      <c r="H1492" s="31"/>
      <c r="I1492" s="31"/>
      <c r="J1492" s="84"/>
      <c r="K1492" s="755"/>
      <c r="L1492" s="31"/>
      <c r="M1492" s="31"/>
    </row>
    <row r="1493" spans="2:16" s="27" customFormat="1">
      <c r="B1493" s="10"/>
      <c r="C1493" s="10">
        <v>16</v>
      </c>
      <c r="D1493" s="635"/>
      <c r="E1493" s="636"/>
      <c r="F1493" s="31"/>
      <c r="G1493" s="31"/>
      <c r="H1493" s="31"/>
      <c r="I1493" s="31"/>
      <c r="J1493" s="84"/>
      <c r="K1493" s="754"/>
      <c r="L1493" s="31"/>
      <c r="M1493" s="31"/>
    </row>
    <row r="1494" spans="2:16" s="27" customFormat="1">
      <c r="B1494" s="10"/>
      <c r="C1494" s="10">
        <v>17</v>
      </c>
      <c r="D1494" s="635"/>
      <c r="E1494" s="636"/>
      <c r="F1494" s="31"/>
      <c r="G1494" s="31"/>
      <c r="H1494" s="31"/>
      <c r="I1494" s="31"/>
      <c r="J1494" s="84"/>
      <c r="K1494" s="592"/>
      <c r="L1494" s="31"/>
      <c r="M1494" s="31"/>
    </row>
    <row r="1495" spans="2:16" s="27" customFormat="1">
      <c r="B1495" s="10"/>
      <c r="C1495" s="10">
        <v>18</v>
      </c>
      <c r="D1495" s="635"/>
      <c r="E1495" s="636"/>
      <c r="F1495" s="31"/>
      <c r="G1495" s="31"/>
      <c r="H1495" s="31"/>
      <c r="I1495" s="31"/>
      <c r="J1495" s="594"/>
      <c r="K1495" s="592"/>
      <c r="L1495" s="31"/>
      <c r="M1495" s="31"/>
    </row>
    <row r="1496" spans="2:16" s="27" customFormat="1">
      <c r="B1496" s="28">
        <v>82</v>
      </c>
      <c r="C1496" s="10">
        <v>1</v>
      </c>
      <c r="D1496" s="55"/>
      <c r="E1496" s="44"/>
      <c r="F1496" s="31"/>
      <c r="G1496" s="31"/>
      <c r="H1496" s="31"/>
      <c r="I1496" s="31"/>
      <c r="J1496" s="84"/>
      <c r="K1496" s="588"/>
      <c r="L1496" s="31"/>
      <c r="M1496" s="31"/>
    </row>
    <row r="1497" spans="2:16" s="27" customFormat="1">
      <c r="B1497" s="10"/>
      <c r="C1497" s="10">
        <v>2</v>
      </c>
      <c r="D1497" s="596"/>
      <c r="E1497" s="10"/>
      <c r="F1497" s="305"/>
      <c r="G1497" s="305"/>
      <c r="H1497" s="305"/>
      <c r="I1497" s="305"/>
      <c r="J1497" s="76"/>
      <c r="K1497" s="588"/>
      <c r="L1497" s="31"/>
      <c r="M1497" s="31"/>
    </row>
    <row r="1498" spans="2:16" s="27" customFormat="1">
      <c r="B1498" s="10"/>
      <c r="C1498" s="10">
        <v>3</v>
      </c>
      <c r="D1498" s="596"/>
      <c r="E1498" s="588"/>
      <c r="F1498" s="31"/>
      <c r="G1498" s="31"/>
      <c r="H1498" s="31"/>
      <c r="I1498" s="31"/>
      <c r="J1498" s="76"/>
      <c r="K1498" s="588"/>
      <c r="L1498" s="31"/>
      <c r="M1498" s="31"/>
    </row>
    <row r="1499" spans="2:16">
      <c r="C1499" s="10">
        <v>4</v>
      </c>
      <c r="E1499" s="76"/>
      <c r="F1499" s="31"/>
      <c r="G1499" s="31"/>
      <c r="H1499" s="31"/>
      <c r="I1499" s="31"/>
      <c r="J1499" s="84"/>
      <c r="K1499" s="169"/>
      <c r="L1499" s="305"/>
      <c r="M1499" s="305"/>
      <c r="N1499" s="306"/>
      <c r="O1499" s="306"/>
      <c r="P1499" s="306"/>
    </row>
    <row r="1500" spans="2:16" s="27" customFormat="1">
      <c r="B1500" s="10"/>
      <c r="C1500" s="10">
        <v>5</v>
      </c>
      <c r="D1500" s="635"/>
      <c r="E1500" s="636"/>
      <c r="F1500" s="31"/>
      <c r="G1500" s="31"/>
      <c r="H1500" s="31"/>
      <c r="I1500" s="31"/>
      <c r="J1500" s="84"/>
      <c r="K1500" s="754"/>
      <c r="L1500" s="31"/>
      <c r="M1500" s="31"/>
    </row>
    <row r="1501" spans="2:16" s="27" customFormat="1">
      <c r="B1501" s="10"/>
      <c r="C1501" s="10">
        <v>6</v>
      </c>
      <c r="D1501" s="44"/>
      <c r="E1501" s="636"/>
      <c r="F1501" s="31"/>
      <c r="G1501" s="31"/>
      <c r="H1501" s="31"/>
      <c r="I1501" s="31"/>
      <c r="J1501" s="84"/>
      <c r="K1501" s="754"/>
      <c r="L1501" s="31"/>
      <c r="M1501" s="31"/>
    </row>
    <row r="1502" spans="2:16" s="27" customFormat="1">
      <c r="B1502" s="10"/>
      <c r="C1502" s="10">
        <v>7</v>
      </c>
      <c r="D1502" s="44"/>
      <c r="E1502" s="636"/>
      <c r="F1502" s="31"/>
      <c r="G1502" s="31"/>
      <c r="H1502" s="31"/>
      <c r="I1502" s="31"/>
      <c r="J1502" s="84"/>
      <c r="K1502" s="755"/>
      <c r="L1502" s="31"/>
      <c r="M1502" s="31"/>
    </row>
    <row r="1503" spans="2:16" s="27" customFormat="1">
      <c r="B1503" s="10"/>
      <c r="C1503" s="10">
        <v>8</v>
      </c>
      <c r="D1503" s="44"/>
      <c r="E1503" s="636"/>
      <c r="F1503" s="31"/>
      <c r="G1503" s="31"/>
      <c r="H1503" s="31"/>
      <c r="I1503" s="31"/>
      <c r="J1503" s="84"/>
      <c r="K1503" s="754"/>
      <c r="L1503" s="31"/>
      <c r="M1503" s="31"/>
    </row>
    <row r="1504" spans="2:16" s="27" customFormat="1">
      <c r="B1504" s="10"/>
      <c r="C1504" s="10">
        <v>9</v>
      </c>
      <c r="D1504" s="635"/>
      <c r="E1504" s="636"/>
      <c r="F1504" s="31"/>
      <c r="G1504" s="31"/>
      <c r="H1504" s="31"/>
      <c r="I1504" s="31"/>
      <c r="J1504" s="84"/>
      <c r="K1504" s="754"/>
      <c r="L1504" s="31"/>
      <c r="M1504" s="31"/>
    </row>
    <row r="1505" spans="2:16" s="27" customFormat="1">
      <c r="B1505" s="10"/>
      <c r="C1505" s="10">
        <v>10</v>
      </c>
      <c r="D1505" s="44"/>
      <c r="E1505" s="636"/>
      <c r="F1505" s="31"/>
      <c r="G1505" s="31"/>
      <c r="H1505" s="31"/>
      <c r="I1505" s="31"/>
      <c r="J1505" s="84"/>
      <c r="K1505" s="754"/>
      <c r="L1505" s="31"/>
      <c r="M1505" s="31"/>
    </row>
    <row r="1506" spans="2:16" s="27" customFormat="1">
      <c r="B1506" s="10"/>
      <c r="C1506" s="10">
        <v>11</v>
      </c>
      <c r="D1506" s="44"/>
      <c r="E1506" s="636"/>
      <c r="F1506" s="31"/>
      <c r="G1506" s="31"/>
      <c r="H1506" s="31"/>
      <c r="I1506" s="31"/>
      <c r="J1506" s="84"/>
      <c r="K1506" s="755"/>
      <c r="L1506" s="31"/>
      <c r="M1506" s="31"/>
    </row>
    <row r="1507" spans="2:16" s="27" customFormat="1">
      <c r="B1507" s="10"/>
      <c r="C1507" s="10">
        <v>12</v>
      </c>
      <c r="D1507" s="635"/>
      <c r="E1507" s="636"/>
      <c r="F1507" s="31"/>
      <c r="G1507" s="31"/>
      <c r="H1507" s="31"/>
      <c r="I1507" s="31"/>
      <c r="J1507" s="84"/>
      <c r="K1507" s="754"/>
      <c r="L1507" s="31"/>
      <c r="M1507" s="31"/>
    </row>
    <row r="1508" spans="2:16" s="27" customFormat="1">
      <c r="B1508" s="10"/>
      <c r="C1508" s="10">
        <v>13</v>
      </c>
      <c r="D1508" s="635"/>
      <c r="E1508" s="636"/>
      <c r="F1508" s="31"/>
      <c r="G1508" s="31"/>
      <c r="H1508" s="31"/>
      <c r="I1508" s="31"/>
      <c r="J1508" s="84"/>
      <c r="K1508" s="754"/>
      <c r="L1508" s="31"/>
      <c r="M1508" s="31"/>
    </row>
    <row r="1509" spans="2:16" s="27" customFormat="1">
      <c r="B1509" s="10"/>
      <c r="C1509" s="10">
        <v>14</v>
      </c>
      <c r="D1509" s="635"/>
      <c r="E1509" s="636"/>
      <c r="F1509" s="31"/>
      <c r="G1509" s="31"/>
      <c r="H1509" s="31"/>
      <c r="I1509" s="31"/>
      <c r="J1509" s="84"/>
      <c r="K1509" s="592"/>
      <c r="L1509" s="31"/>
      <c r="M1509" s="31"/>
    </row>
    <row r="1510" spans="2:16" s="27" customFormat="1">
      <c r="B1510" s="10"/>
      <c r="C1510" s="10">
        <v>15</v>
      </c>
      <c r="D1510" s="635"/>
      <c r="E1510" s="636"/>
      <c r="F1510" s="31"/>
      <c r="G1510" s="31"/>
      <c r="H1510" s="31"/>
      <c r="I1510" s="31"/>
      <c r="J1510" s="84"/>
      <c r="K1510" s="755"/>
      <c r="L1510" s="31"/>
      <c r="M1510" s="31"/>
    </row>
    <row r="1511" spans="2:16" s="27" customFormat="1">
      <c r="B1511" s="10"/>
      <c r="C1511" s="10">
        <v>16</v>
      </c>
      <c r="D1511" s="635"/>
      <c r="E1511" s="636"/>
      <c r="F1511" s="31"/>
      <c r="G1511" s="31"/>
      <c r="H1511" s="31"/>
      <c r="I1511" s="31"/>
      <c r="J1511" s="84"/>
      <c r="K1511" s="754"/>
      <c r="L1511" s="31"/>
      <c r="M1511" s="31"/>
    </row>
    <row r="1512" spans="2:16" s="27" customFormat="1">
      <c r="B1512" s="10"/>
      <c r="C1512" s="10">
        <v>17</v>
      </c>
      <c r="D1512" s="635"/>
      <c r="E1512" s="636"/>
      <c r="F1512" s="31"/>
      <c r="G1512" s="31"/>
      <c r="H1512" s="31"/>
      <c r="I1512" s="31"/>
      <c r="J1512" s="84"/>
      <c r="K1512" s="592"/>
      <c r="L1512" s="31"/>
      <c r="M1512" s="31"/>
    </row>
    <row r="1513" spans="2:16" s="27" customFormat="1">
      <c r="B1513" s="10"/>
      <c r="C1513" s="10">
        <v>18</v>
      </c>
      <c r="D1513" s="635"/>
      <c r="E1513" s="636"/>
      <c r="F1513" s="31"/>
      <c r="G1513" s="31"/>
      <c r="H1513" s="31"/>
      <c r="I1513" s="31"/>
      <c r="J1513" s="594"/>
      <c r="K1513" s="592"/>
      <c r="L1513" s="31"/>
      <c r="M1513" s="31"/>
    </row>
    <row r="1514" spans="2:16" s="27" customFormat="1">
      <c r="B1514" s="28">
        <v>83</v>
      </c>
      <c r="C1514" s="10">
        <v>1</v>
      </c>
      <c r="D1514" s="55"/>
      <c r="E1514" s="44"/>
      <c r="F1514" s="31"/>
      <c r="G1514" s="31"/>
      <c r="H1514" s="31"/>
      <c r="I1514" s="31"/>
      <c r="J1514" s="84"/>
      <c r="K1514" s="588"/>
      <c r="L1514" s="31"/>
      <c r="M1514" s="31"/>
    </row>
    <row r="1515" spans="2:16" s="27" customFormat="1">
      <c r="B1515" s="10"/>
      <c r="C1515" s="10">
        <v>2</v>
      </c>
      <c r="D1515" s="596"/>
      <c r="E1515" s="10"/>
      <c r="F1515" s="305"/>
      <c r="G1515" s="305"/>
      <c r="H1515" s="305"/>
      <c r="I1515" s="305"/>
      <c r="J1515" s="76"/>
      <c r="K1515" s="588"/>
      <c r="L1515" s="31"/>
      <c r="M1515" s="31"/>
    </row>
    <row r="1516" spans="2:16" s="27" customFormat="1">
      <c r="B1516" s="10"/>
      <c r="C1516" s="10">
        <v>3</v>
      </c>
      <c r="D1516" s="596"/>
      <c r="E1516" s="588"/>
      <c r="F1516" s="31"/>
      <c r="G1516" s="31"/>
      <c r="H1516" s="31"/>
      <c r="I1516" s="31"/>
      <c r="J1516" s="76"/>
      <c r="K1516" s="588"/>
      <c r="L1516" s="31"/>
      <c r="M1516" s="31"/>
    </row>
    <row r="1517" spans="2:16">
      <c r="C1517" s="10">
        <v>4</v>
      </c>
      <c r="E1517" s="76"/>
      <c r="F1517" s="31"/>
      <c r="G1517" s="31"/>
      <c r="H1517" s="31"/>
      <c r="I1517" s="31"/>
      <c r="J1517" s="84"/>
      <c r="K1517" s="169"/>
      <c r="L1517" s="305"/>
      <c r="M1517" s="305"/>
      <c r="N1517" s="306"/>
      <c r="O1517" s="306"/>
      <c r="P1517" s="306"/>
    </row>
    <row r="1518" spans="2:16" s="27" customFormat="1">
      <c r="B1518" s="10"/>
      <c r="C1518" s="10">
        <v>5</v>
      </c>
      <c r="D1518" s="635"/>
      <c r="E1518" s="636"/>
      <c r="F1518" s="31"/>
      <c r="G1518" s="31"/>
      <c r="H1518" s="31"/>
      <c r="I1518" s="31"/>
      <c r="J1518" s="84"/>
      <c r="K1518" s="754"/>
      <c r="L1518" s="31"/>
      <c r="M1518" s="31"/>
    </row>
    <row r="1519" spans="2:16" s="27" customFormat="1">
      <c r="B1519" s="10"/>
      <c r="C1519" s="10">
        <v>6</v>
      </c>
      <c r="D1519" s="44"/>
      <c r="E1519" s="636"/>
      <c r="F1519" s="31"/>
      <c r="G1519" s="31"/>
      <c r="H1519" s="31"/>
      <c r="I1519" s="31"/>
      <c r="J1519" s="84"/>
      <c r="K1519" s="754"/>
      <c r="L1519" s="31"/>
      <c r="M1519" s="31"/>
    </row>
    <row r="1520" spans="2:16" s="27" customFormat="1">
      <c r="B1520" s="10"/>
      <c r="C1520" s="10">
        <v>7</v>
      </c>
      <c r="D1520" s="44"/>
      <c r="E1520" s="636"/>
      <c r="F1520" s="31"/>
      <c r="G1520" s="31"/>
      <c r="H1520" s="31"/>
      <c r="I1520" s="31"/>
      <c r="J1520" s="84"/>
      <c r="K1520" s="755"/>
      <c r="L1520" s="31"/>
      <c r="M1520" s="31"/>
    </row>
    <row r="1521" spans="2:16" s="27" customFormat="1">
      <c r="B1521" s="10"/>
      <c r="C1521" s="10">
        <v>8</v>
      </c>
      <c r="D1521" s="44"/>
      <c r="E1521" s="636"/>
      <c r="F1521" s="31"/>
      <c r="G1521" s="31"/>
      <c r="H1521" s="31"/>
      <c r="I1521" s="31"/>
      <c r="J1521" s="84"/>
      <c r="K1521" s="754"/>
      <c r="L1521" s="31"/>
      <c r="M1521" s="31"/>
    </row>
    <row r="1522" spans="2:16" s="27" customFormat="1">
      <c r="B1522" s="10"/>
      <c r="C1522" s="10">
        <v>9</v>
      </c>
      <c r="D1522" s="635"/>
      <c r="E1522" s="636"/>
      <c r="F1522" s="31"/>
      <c r="G1522" s="31"/>
      <c r="H1522" s="31"/>
      <c r="I1522" s="31"/>
      <c r="J1522" s="84"/>
      <c r="K1522" s="754"/>
      <c r="L1522" s="31"/>
      <c r="M1522" s="31"/>
    </row>
    <row r="1523" spans="2:16" s="27" customFormat="1">
      <c r="B1523" s="10"/>
      <c r="C1523" s="10">
        <v>10</v>
      </c>
      <c r="D1523" s="44"/>
      <c r="E1523" s="636"/>
      <c r="F1523" s="31"/>
      <c r="G1523" s="31"/>
      <c r="H1523" s="31"/>
      <c r="I1523" s="31"/>
      <c r="J1523" s="84"/>
      <c r="K1523" s="754"/>
      <c r="L1523" s="31"/>
      <c r="M1523" s="31"/>
    </row>
    <row r="1524" spans="2:16" s="27" customFormat="1">
      <c r="B1524" s="10"/>
      <c r="C1524" s="10">
        <v>11</v>
      </c>
      <c r="D1524" s="44"/>
      <c r="E1524" s="636"/>
      <c r="F1524" s="31"/>
      <c r="G1524" s="31"/>
      <c r="H1524" s="31"/>
      <c r="I1524" s="31"/>
      <c r="J1524" s="84"/>
      <c r="K1524" s="755"/>
      <c r="L1524" s="31"/>
      <c r="M1524" s="31"/>
    </row>
    <row r="1525" spans="2:16" s="27" customFormat="1">
      <c r="B1525" s="10"/>
      <c r="C1525" s="10">
        <v>12</v>
      </c>
      <c r="D1525" s="635"/>
      <c r="E1525" s="636"/>
      <c r="F1525" s="31"/>
      <c r="G1525" s="31"/>
      <c r="H1525" s="31"/>
      <c r="I1525" s="31"/>
      <c r="J1525" s="84"/>
      <c r="K1525" s="754"/>
      <c r="L1525" s="31"/>
      <c r="M1525" s="31"/>
    </row>
    <row r="1526" spans="2:16" s="27" customFormat="1">
      <c r="B1526" s="10"/>
      <c r="C1526" s="10">
        <v>13</v>
      </c>
      <c r="D1526" s="635"/>
      <c r="E1526" s="636"/>
      <c r="F1526" s="31"/>
      <c r="G1526" s="31"/>
      <c r="H1526" s="31"/>
      <c r="I1526" s="31"/>
      <c r="J1526" s="84"/>
      <c r="K1526" s="754"/>
      <c r="L1526" s="31"/>
      <c r="M1526" s="31"/>
    </row>
    <row r="1527" spans="2:16" s="27" customFormat="1">
      <c r="B1527" s="10"/>
      <c r="C1527" s="10">
        <v>14</v>
      </c>
      <c r="D1527" s="635"/>
      <c r="E1527" s="636"/>
      <c r="F1527" s="31"/>
      <c r="G1527" s="31"/>
      <c r="H1527" s="31"/>
      <c r="I1527" s="31"/>
      <c r="J1527" s="84"/>
      <c r="K1527" s="592"/>
      <c r="L1527" s="31"/>
      <c r="M1527" s="31"/>
    </row>
    <row r="1528" spans="2:16" s="27" customFormat="1">
      <c r="B1528" s="10"/>
      <c r="C1528" s="10">
        <v>15</v>
      </c>
      <c r="D1528" s="635"/>
      <c r="E1528" s="636"/>
      <c r="F1528" s="31"/>
      <c r="G1528" s="31"/>
      <c r="H1528" s="31"/>
      <c r="I1528" s="31"/>
      <c r="J1528" s="84"/>
      <c r="K1528" s="755"/>
      <c r="L1528" s="31"/>
      <c r="M1528" s="31"/>
    </row>
    <row r="1529" spans="2:16" s="27" customFormat="1">
      <c r="B1529" s="10"/>
      <c r="C1529" s="10">
        <v>16</v>
      </c>
      <c r="D1529" s="635"/>
      <c r="E1529" s="636"/>
      <c r="F1529" s="31"/>
      <c r="G1529" s="31"/>
      <c r="H1529" s="31"/>
      <c r="I1529" s="31"/>
      <c r="J1529" s="84"/>
      <c r="K1529" s="754"/>
      <c r="L1529" s="31"/>
      <c r="M1529" s="31"/>
    </row>
    <row r="1530" spans="2:16" s="27" customFormat="1">
      <c r="B1530" s="10"/>
      <c r="C1530" s="10">
        <v>17</v>
      </c>
      <c r="D1530" s="635"/>
      <c r="E1530" s="636"/>
      <c r="F1530" s="31"/>
      <c r="G1530" s="31"/>
      <c r="H1530" s="31"/>
      <c r="I1530" s="31"/>
      <c r="J1530" s="84"/>
      <c r="K1530" s="592"/>
      <c r="L1530" s="31"/>
      <c r="M1530" s="31"/>
    </row>
    <row r="1531" spans="2:16" s="27" customFormat="1">
      <c r="B1531" s="10"/>
      <c r="C1531" s="10">
        <v>18</v>
      </c>
      <c r="D1531" s="635"/>
      <c r="E1531" s="636"/>
      <c r="F1531" s="31"/>
      <c r="G1531" s="31"/>
      <c r="H1531" s="31"/>
      <c r="I1531" s="31"/>
      <c r="J1531" s="594"/>
      <c r="K1531" s="592"/>
      <c r="L1531" s="31"/>
      <c r="M1531" s="31"/>
    </row>
    <row r="1532" spans="2:16" s="27" customFormat="1">
      <c r="B1532" s="28">
        <v>84</v>
      </c>
      <c r="C1532" s="10">
        <v>1</v>
      </c>
      <c r="D1532" s="55"/>
      <c r="E1532" s="44"/>
      <c r="F1532" s="31"/>
      <c r="G1532" s="31"/>
      <c r="H1532" s="31"/>
      <c r="I1532" s="31"/>
      <c r="J1532" s="84"/>
      <c r="K1532" s="588"/>
      <c r="L1532" s="31"/>
      <c r="M1532" s="31"/>
    </row>
    <row r="1533" spans="2:16" s="27" customFormat="1">
      <c r="C1533" s="10">
        <v>2</v>
      </c>
      <c r="D1533" s="596"/>
      <c r="E1533" s="10"/>
      <c r="F1533" s="305"/>
      <c r="G1533" s="305"/>
      <c r="H1533" s="305"/>
      <c r="I1533" s="305"/>
      <c r="J1533" s="76"/>
      <c r="K1533" s="588"/>
      <c r="L1533" s="31"/>
      <c r="M1533" s="31"/>
    </row>
    <row r="1534" spans="2:16" s="27" customFormat="1">
      <c r="C1534" s="10">
        <v>3</v>
      </c>
      <c r="D1534" s="596"/>
      <c r="E1534" s="588"/>
      <c r="F1534" s="31"/>
      <c r="G1534" s="31"/>
      <c r="H1534" s="31"/>
      <c r="I1534" s="31"/>
      <c r="J1534" s="76"/>
      <c r="K1534" s="588"/>
      <c r="L1534" s="31"/>
      <c r="M1534" s="31"/>
    </row>
    <row r="1535" spans="2:16">
      <c r="B1535" s="27"/>
      <c r="C1535" s="10">
        <v>4</v>
      </c>
      <c r="E1535" s="76"/>
      <c r="F1535" s="31"/>
      <c r="G1535" s="31"/>
      <c r="H1535" s="31"/>
      <c r="I1535" s="31"/>
      <c r="J1535" s="84"/>
      <c r="K1535" s="169"/>
      <c r="L1535" s="305"/>
      <c r="M1535" s="305"/>
      <c r="N1535" s="306"/>
      <c r="O1535" s="306"/>
      <c r="P1535" s="306"/>
    </row>
    <row r="1536" spans="2:16" s="27" customFormat="1">
      <c r="B1536" s="306"/>
      <c r="C1536" s="10">
        <v>5</v>
      </c>
      <c r="D1536" s="635"/>
      <c r="E1536" s="636"/>
      <c r="F1536" s="31"/>
      <c r="G1536" s="31"/>
      <c r="H1536" s="31"/>
      <c r="I1536" s="31"/>
      <c r="J1536" s="84"/>
      <c r="K1536" s="754"/>
      <c r="L1536" s="31"/>
      <c r="M1536" s="31"/>
    </row>
    <row r="1537" spans="2:13" s="27" customFormat="1">
      <c r="C1537" s="10">
        <v>6</v>
      </c>
      <c r="D1537" s="44"/>
      <c r="E1537" s="636"/>
      <c r="F1537" s="31"/>
      <c r="G1537" s="31"/>
      <c r="H1537" s="31"/>
      <c r="I1537" s="31"/>
      <c r="J1537" s="84"/>
      <c r="K1537" s="754"/>
      <c r="L1537" s="31"/>
      <c r="M1537" s="31"/>
    </row>
    <row r="1538" spans="2:13" s="27" customFormat="1">
      <c r="C1538" s="10">
        <v>7</v>
      </c>
      <c r="D1538" s="44"/>
      <c r="E1538" s="636"/>
      <c r="F1538" s="31"/>
      <c r="G1538" s="31"/>
      <c r="H1538" s="31"/>
      <c r="I1538" s="31"/>
      <c r="J1538" s="84"/>
      <c r="K1538" s="755"/>
      <c r="L1538" s="31"/>
      <c r="M1538" s="31"/>
    </row>
    <row r="1539" spans="2:13" s="27" customFormat="1">
      <c r="C1539" s="10">
        <v>8</v>
      </c>
      <c r="D1539" s="44"/>
      <c r="E1539" s="636"/>
      <c r="F1539" s="31"/>
      <c r="G1539" s="31"/>
      <c r="H1539" s="31"/>
      <c r="I1539" s="31"/>
      <c r="J1539" s="84"/>
      <c r="K1539" s="754"/>
      <c r="L1539" s="31"/>
      <c r="M1539" s="31"/>
    </row>
    <row r="1540" spans="2:13" s="27" customFormat="1">
      <c r="C1540" s="10">
        <v>9</v>
      </c>
      <c r="D1540" s="635"/>
      <c r="E1540" s="636"/>
      <c r="F1540" s="31"/>
      <c r="G1540" s="31"/>
      <c r="H1540" s="31"/>
      <c r="I1540" s="31"/>
      <c r="J1540" s="84"/>
      <c r="K1540" s="754"/>
      <c r="L1540" s="31"/>
      <c r="M1540" s="31"/>
    </row>
    <row r="1541" spans="2:13" s="27" customFormat="1">
      <c r="C1541" s="10">
        <v>10</v>
      </c>
      <c r="D1541" s="44"/>
      <c r="E1541" s="636"/>
      <c r="F1541" s="31"/>
      <c r="G1541" s="31"/>
      <c r="H1541" s="31"/>
      <c r="I1541" s="31"/>
      <c r="J1541" s="84"/>
      <c r="K1541" s="754"/>
      <c r="L1541" s="31"/>
      <c r="M1541" s="31"/>
    </row>
    <row r="1542" spans="2:13" s="27" customFormat="1">
      <c r="C1542" s="10">
        <v>11</v>
      </c>
      <c r="D1542" s="44"/>
      <c r="E1542" s="636"/>
      <c r="F1542" s="31"/>
      <c r="G1542" s="31"/>
      <c r="H1542" s="31"/>
      <c r="I1542" s="31"/>
      <c r="J1542" s="84"/>
      <c r="K1542" s="755"/>
      <c r="L1542" s="31"/>
      <c r="M1542" s="31"/>
    </row>
    <row r="1543" spans="2:13" s="27" customFormat="1">
      <c r="C1543" s="10">
        <v>12</v>
      </c>
      <c r="D1543" s="635"/>
      <c r="E1543" s="636"/>
      <c r="F1543" s="31"/>
      <c r="G1543" s="31"/>
      <c r="H1543" s="31"/>
      <c r="I1543" s="31"/>
      <c r="J1543" s="84"/>
      <c r="K1543" s="754"/>
      <c r="L1543" s="31"/>
      <c r="M1543" s="31"/>
    </row>
    <row r="1544" spans="2:13" s="27" customFormat="1">
      <c r="C1544" s="10">
        <v>13</v>
      </c>
      <c r="D1544" s="635"/>
      <c r="E1544" s="636"/>
      <c r="F1544" s="31"/>
      <c r="G1544" s="31"/>
      <c r="H1544" s="31"/>
      <c r="I1544" s="31"/>
      <c r="J1544" s="84"/>
      <c r="K1544" s="754"/>
      <c r="L1544" s="31"/>
      <c r="M1544" s="31"/>
    </row>
    <row r="1545" spans="2:13" s="27" customFormat="1">
      <c r="C1545" s="10">
        <v>14</v>
      </c>
      <c r="D1545" s="635"/>
      <c r="E1545" s="636"/>
      <c r="F1545" s="31"/>
      <c r="G1545" s="31"/>
      <c r="H1545" s="31"/>
      <c r="I1545" s="31"/>
      <c r="J1545" s="84"/>
      <c r="K1545" s="592"/>
      <c r="L1545" s="31"/>
      <c r="M1545" s="31"/>
    </row>
    <row r="1546" spans="2:13" s="27" customFormat="1">
      <c r="C1546" s="10">
        <v>15</v>
      </c>
      <c r="D1546" s="635"/>
      <c r="E1546" s="636"/>
      <c r="F1546" s="31"/>
      <c r="G1546" s="31"/>
      <c r="H1546" s="31"/>
      <c r="I1546" s="31"/>
      <c r="J1546" s="84"/>
      <c r="K1546" s="755"/>
      <c r="L1546" s="31"/>
      <c r="M1546" s="31"/>
    </row>
    <row r="1547" spans="2:13" s="27" customFormat="1">
      <c r="C1547" s="10">
        <v>16</v>
      </c>
      <c r="D1547" s="635"/>
      <c r="E1547" s="636"/>
      <c r="F1547" s="31"/>
      <c r="G1547" s="31"/>
      <c r="H1547" s="31"/>
      <c r="I1547" s="31"/>
      <c r="J1547" s="84"/>
      <c r="K1547" s="754"/>
      <c r="L1547" s="31"/>
      <c r="M1547" s="31"/>
    </row>
    <row r="1548" spans="2:13" s="27" customFormat="1">
      <c r="C1548" s="10">
        <v>17</v>
      </c>
      <c r="D1548" s="635"/>
      <c r="E1548" s="636"/>
      <c r="F1548" s="31"/>
      <c r="G1548" s="31"/>
      <c r="H1548" s="31"/>
      <c r="I1548" s="31"/>
      <c r="J1548" s="84"/>
      <c r="K1548" s="592"/>
      <c r="L1548" s="31"/>
      <c r="M1548" s="31"/>
    </row>
    <row r="1549" spans="2:13" s="27" customFormat="1">
      <c r="B1549" s="10"/>
      <c r="C1549" s="10">
        <v>18</v>
      </c>
      <c r="D1549" s="635"/>
      <c r="E1549" s="636"/>
      <c r="F1549" s="31"/>
      <c r="G1549" s="31"/>
      <c r="H1549" s="31"/>
      <c r="I1549" s="31"/>
      <c r="J1549" s="594"/>
      <c r="K1549" s="592"/>
      <c r="L1549" s="31"/>
      <c r="M1549" s="31"/>
    </row>
    <row r="1550" spans="2:13" s="27" customFormat="1">
      <c r="B1550" s="28">
        <v>85</v>
      </c>
      <c r="C1550" s="10">
        <v>1</v>
      </c>
      <c r="D1550" s="55"/>
      <c r="E1550" s="44"/>
      <c r="F1550" s="31"/>
      <c r="G1550" s="31"/>
      <c r="H1550" s="31"/>
      <c r="I1550" s="31"/>
      <c r="J1550" s="84"/>
      <c r="K1550" s="588"/>
      <c r="L1550" s="31"/>
      <c r="M1550" s="31"/>
    </row>
    <row r="1551" spans="2:13" s="27" customFormat="1">
      <c r="B1551" s="10"/>
      <c r="C1551" s="10">
        <v>2</v>
      </c>
      <c r="D1551" s="596"/>
      <c r="E1551" s="10"/>
      <c r="F1551" s="305"/>
      <c r="G1551" s="305"/>
      <c r="H1551" s="305"/>
      <c r="I1551" s="305"/>
      <c r="J1551" s="76"/>
      <c r="K1551" s="588"/>
      <c r="L1551" s="31"/>
      <c r="M1551" s="31"/>
    </row>
    <row r="1552" spans="2:13" s="27" customFormat="1">
      <c r="B1552" s="10"/>
      <c r="C1552" s="10">
        <v>3</v>
      </c>
      <c r="D1552" s="596"/>
      <c r="E1552" s="588"/>
      <c r="F1552" s="31"/>
      <c r="G1552" s="31"/>
      <c r="H1552" s="31"/>
      <c r="I1552" s="31"/>
      <c r="J1552" s="76"/>
      <c r="K1552" s="588"/>
      <c r="L1552" s="31"/>
      <c r="M1552" s="31"/>
    </row>
    <row r="1553" spans="2:16">
      <c r="C1553" s="10">
        <v>4</v>
      </c>
      <c r="E1553" s="76"/>
      <c r="F1553" s="31"/>
      <c r="G1553" s="31"/>
      <c r="H1553" s="31"/>
      <c r="I1553" s="31"/>
      <c r="J1553" s="84"/>
      <c r="K1553" s="169"/>
      <c r="L1553" s="305"/>
      <c r="M1553" s="305"/>
      <c r="N1553" s="306"/>
      <c r="O1553" s="306"/>
      <c r="P1553" s="306"/>
    </row>
    <row r="1554" spans="2:16" s="27" customFormat="1">
      <c r="B1554" s="10"/>
      <c r="C1554" s="10">
        <v>5</v>
      </c>
      <c r="D1554" s="635"/>
      <c r="E1554" s="636"/>
      <c r="F1554" s="31"/>
      <c r="G1554" s="31"/>
      <c r="H1554" s="31"/>
      <c r="I1554" s="31"/>
      <c r="J1554" s="84"/>
      <c r="K1554" s="754"/>
      <c r="L1554" s="31"/>
      <c r="M1554" s="31"/>
    </row>
    <row r="1555" spans="2:16" s="27" customFormat="1">
      <c r="B1555" s="10"/>
      <c r="C1555" s="10">
        <v>6</v>
      </c>
      <c r="D1555" s="44"/>
      <c r="E1555" s="636"/>
      <c r="F1555" s="31"/>
      <c r="G1555" s="31"/>
      <c r="H1555" s="31"/>
      <c r="I1555" s="31"/>
      <c r="J1555" s="84"/>
      <c r="K1555" s="754"/>
      <c r="L1555" s="31"/>
      <c r="M1555" s="31"/>
    </row>
    <row r="1556" spans="2:16" s="27" customFormat="1">
      <c r="B1556" s="10"/>
      <c r="C1556" s="10">
        <v>7</v>
      </c>
      <c r="D1556" s="44"/>
      <c r="E1556" s="636"/>
      <c r="F1556" s="31"/>
      <c r="G1556" s="31"/>
      <c r="H1556" s="31"/>
      <c r="I1556" s="31"/>
      <c r="J1556" s="84"/>
      <c r="K1556" s="755"/>
      <c r="L1556" s="31"/>
      <c r="M1556" s="31"/>
    </row>
    <row r="1557" spans="2:16" s="27" customFormat="1">
      <c r="B1557" s="10"/>
      <c r="C1557" s="10">
        <v>8</v>
      </c>
      <c r="D1557" s="44"/>
      <c r="E1557" s="636"/>
      <c r="F1557" s="31"/>
      <c r="G1557" s="31"/>
      <c r="H1557" s="31"/>
      <c r="I1557" s="31"/>
      <c r="J1557" s="84"/>
      <c r="K1557" s="754"/>
      <c r="L1557" s="31"/>
      <c r="M1557" s="31"/>
    </row>
    <row r="1558" spans="2:16" s="27" customFormat="1">
      <c r="B1558" s="10"/>
      <c r="C1558" s="10">
        <v>9</v>
      </c>
      <c r="D1558" s="635"/>
      <c r="E1558" s="636"/>
      <c r="F1558" s="31"/>
      <c r="G1558" s="31"/>
      <c r="H1558" s="31"/>
      <c r="I1558" s="31"/>
      <c r="J1558" s="84"/>
      <c r="K1558" s="754"/>
      <c r="L1558" s="31"/>
      <c r="M1558" s="31"/>
    </row>
    <row r="1559" spans="2:16" s="27" customFormat="1">
      <c r="B1559" s="10"/>
      <c r="C1559" s="10">
        <v>10</v>
      </c>
      <c r="D1559" s="44"/>
      <c r="E1559" s="636"/>
      <c r="F1559" s="31"/>
      <c r="G1559" s="31"/>
      <c r="H1559" s="31"/>
      <c r="I1559" s="31"/>
      <c r="J1559" s="84"/>
      <c r="K1559" s="754"/>
      <c r="L1559" s="31"/>
      <c r="M1559" s="31"/>
    </row>
    <row r="1560" spans="2:16" s="27" customFormat="1">
      <c r="B1560" s="10"/>
      <c r="C1560" s="10">
        <v>11</v>
      </c>
      <c r="D1560" s="44"/>
      <c r="E1560" s="636"/>
      <c r="F1560" s="31"/>
      <c r="G1560" s="31"/>
      <c r="H1560" s="31"/>
      <c r="I1560" s="31"/>
      <c r="J1560" s="84"/>
      <c r="K1560" s="755"/>
      <c r="L1560" s="31"/>
      <c r="M1560" s="31"/>
    </row>
    <row r="1561" spans="2:16" s="27" customFormat="1">
      <c r="B1561" s="10"/>
      <c r="C1561" s="10">
        <v>12</v>
      </c>
      <c r="D1561" s="635"/>
      <c r="E1561" s="636"/>
      <c r="F1561" s="31"/>
      <c r="G1561" s="31"/>
      <c r="H1561" s="31"/>
      <c r="I1561" s="31"/>
      <c r="J1561" s="84"/>
      <c r="K1561" s="754"/>
      <c r="L1561" s="31"/>
      <c r="M1561" s="31"/>
    </row>
    <row r="1562" spans="2:16" s="27" customFormat="1">
      <c r="B1562" s="10"/>
      <c r="C1562" s="10">
        <v>13</v>
      </c>
      <c r="D1562" s="635"/>
      <c r="E1562" s="636"/>
      <c r="F1562" s="31"/>
      <c r="G1562" s="31"/>
      <c r="H1562" s="31"/>
      <c r="I1562" s="31"/>
      <c r="J1562" s="84"/>
      <c r="K1562" s="754"/>
      <c r="L1562" s="31"/>
      <c r="M1562" s="31"/>
    </row>
    <row r="1563" spans="2:16" s="27" customFormat="1">
      <c r="B1563" s="10"/>
      <c r="C1563" s="10">
        <v>14</v>
      </c>
      <c r="D1563" s="635"/>
      <c r="E1563" s="636"/>
      <c r="F1563" s="31"/>
      <c r="G1563" s="31"/>
      <c r="H1563" s="31"/>
      <c r="I1563" s="31"/>
      <c r="J1563" s="84"/>
      <c r="K1563" s="592"/>
      <c r="L1563" s="31"/>
      <c r="M1563" s="31"/>
    </row>
    <row r="1564" spans="2:16" s="27" customFormat="1">
      <c r="B1564" s="10"/>
      <c r="C1564" s="10">
        <v>15</v>
      </c>
      <c r="D1564" s="635"/>
      <c r="E1564" s="636"/>
      <c r="F1564" s="31"/>
      <c r="G1564" s="31"/>
      <c r="H1564" s="31"/>
      <c r="I1564" s="31"/>
      <c r="J1564" s="84"/>
      <c r="K1564" s="755"/>
      <c r="L1564" s="31"/>
      <c r="M1564" s="31"/>
    </row>
    <row r="1565" spans="2:16" s="27" customFormat="1">
      <c r="B1565" s="10"/>
      <c r="C1565" s="10">
        <v>16</v>
      </c>
      <c r="D1565" s="635"/>
      <c r="E1565" s="636"/>
      <c r="F1565" s="31"/>
      <c r="G1565" s="31"/>
      <c r="H1565" s="31"/>
      <c r="I1565" s="31"/>
      <c r="J1565" s="84"/>
      <c r="K1565" s="754"/>
      <c r="L1565" s="31"/>
      <c r="M1565" s="31"/>
    </row>
    <row r="1566" spans="2:16" s="27" customFormat="1">
      <c r="B1566" s="10"/>
      <c r="C1566" s="10">
        <v>17</v>
      </c>
      <c r="D1566" s="635"/>
      <c r="E1566" s="636"/>
      <c r="F1566" s="31"/>
      <c r="G1566" s="31"/>
      <c r="H1566" s="31"/>
      <c r="I1566" s="31"/>
      <c r="J1566" s="84"/>
      <c r="K1566" s="592"/>
      <c r="L1566" s="31"/>
      <c r="M1566" s="31"/>
    </row>
    <row r="1567" spans="2:16" s="27" customFormat="1">
      <c r="B1567" s="10"/>
      <c r="C1567" s="10">
        <v>18</v>
      </c>
      <c r="D1567" s="635"/>
      <c r="E1567" s="636"/>
      <c r="F1567" s="31"/>
      <c r="G1567" s="31"/>
      <c r="H1567" s="31"/>
      <c r="I1567" s="31"/>
      <c r="J1567" s="594"/>
      <c r="K1567" s="592"/>
      <c r="L1567" s="31"/>
      <c r="M1567" s="31"/>
    </row>
    <row r="1568" spans="2:16" s="27" customFormat="1">
      <c r="B1568" s="28">
        <v>86</v>
      </c>
      <c r="C1568" s="10">
        <v>1</v>
      </c>
      <c r="D1568" s="55"/>
      <c r="E1568" s="44"/>
      <c r="F1568" s="31"/>
      <c r="G1568" s="31"/>
      <c r="H1568" s="31"/>
      <c r="I1568" s="31"/>
      <c r="J1568" s="84"/>
      <c r="K1568" s="588"/>
      <c r="L1568" s="31"/>
      <c r="M1568" s="31"/>
    </row>
    <row r="1569" spans="2:16" s="27" customFormat="1">
      <c r="B1569" s="10"/>
      <c r="C1569" s="10">
        <v>2</v>
      </c>
      <c r="D1569" s="596"/>
      <c r="E1569" s="10"/>
      <c r="F1569" s="305"/>
      <c r="G1569" s="305"/>
      <c r="H1569" s="305"/>
      <c r="I1569" s="305"/>
      <c r="J1569" s="76"/>
      <c r="K1569" s="588"/>
      <c r="L1569" s="31"/>
      <c r="M1569" s="31"/>
    </row>
    <row r="1570" spans="2:16" s="27" customFormat="1">
      <c r="B1570" s="10"/>
      <c r="C1570" s="10">
        <v>3</v>
      </c>
      <c r="D1570" s="596"/>
      <c r="E1570" s="588"/>
      <c r="F1570" s="31"/>
      <c r="G1570" s="31"/>
      <c r="H1570" s="31"/>
      <c r="I1570" s="31"/>
      <c r="J1570" s="76"/>
      <c r="K1570" s="588"/>
      <c r="L1570" s="31"/>
      <c r="M1570" s="31"/>
    </row>
    <row r="1571" spans="2:16">
      <c r="C1571" s="10">
        <v>4</v>
      </c>
      <c r="E1571" s="76"/>
      <c r="F1571" s="31"/>
      <c r="G1571" s="31"/>
      <c r="H1571" s="31"/>
      <c r="I1571" s="31"/>
      <c r="J1571" s="84"/>
      <c r="K1571" s="169"/>
      <c r="L1571" s="305"/>
      <c r="M1571" s="305"/>
      <c r="N1571" s="306"/>
      <c r="O1571" s="306"/>
      <c r="P1571" s="306"/>
    </row>
    <row r="1572" spans="2:16" s="27" customFormat="1">
      <c r="B1572" s="10"/>
      <c r="C1572" s="10">
        <v>5</v>
      </c>
      <c r="D1572" s="635"/>
      <c r="E1572" s="636"/>
      <c r="F1572" s="31"/>
      <c r="G1572" s="31"/>
      <c r="H1572" s="31"/>
      <c r="I1572" s="31"/>
      <c r="J1572" s="84"/>
      <c r="K1572" s="754"/>
      <c r="L1572" s="31"/>
      <c r="M1572" s="31"/>
    </row>
    <row r="1573" spans="2:16" s="27" customFormat="1">
      <c r="B1573" s="10"/>
      <c r="C1573" s="10">
        <v>6</v>
      </c>
      <c r="D1573" s="44"/>
      <c r="E1573" s="636"/>
      <c r="F1573" s="31"/>
      <c r="G1573" s="31"/>
      <c r="H1573" s="31"/>
      <c r="I1573" s="31"/>
      <c r="J1573" s="84"/>
      <c r="K1573" s="754"/>
      <c r="L1573" s="31"/>
      <c r="M1573" s="31"/>
    </row>
    <row r="1574" spans="2:16" s="27" customFormat="1">
      <c r="B1574" s="10"/>
      <c r="C1574" s="10">
        <v>7</v>
      </c>
      <c r="D1574" s="44"/>
      <c r="E1574" s="636"/>
      <c r="F1574" s="31"/>
      <c r="G1574" s="31"/>
      <c r="H1574" s="31"/>
      <c r="I1574" s="31"/>
      <c r="J1574" s="84"/>
      <c r="K1574" s="755"/>
      <c r="L1574" s="31"/>
      <c r="M1574" s="31"/>
    </row>
    <row r="1575" spans="2:16" s="27" customFormat="1">
      <c r="B1575" s="10"/>
      <c r="C1575" s="10">
        <v>8</v>
      </c>
      <c r="D1575" s="44"/>
      <c r="E1575" s="636"/>
      <c r="F1575" s="31"/>
      <c r="G1575" s="31"/>
      <c r="H1575" s="31"/>
      <c r="I1575" s="31"/>
      <c r="J1575" s="84"/>
      <c r="K1575" s="754"/>
      <c r="L1575" s="31"/>
      <c r="M1575" s="31"/>
    </row>
    <row r="1576" spans="2:16" s="27" customFormat="1">
      <c r="B1576" s="10"/>
      <c r="C1576" s="10">
        <v>9</v>
      </c>
      <c r="D1576" s="635"/>
      <c r="E1576" s="636"/>
      <c r="F1576" s="31"/>
      <c r="G1576" s="31"/>
      <c r="H1576" s="31"/>
      <c r="I1576" s="31"/>
      <c r="J1576" s="84"/>
      <c r="K1576" s="754"/>
      <c r="L1576" s="31"/>
      <c r="M1576" s="31"/>
    </row>
    <row r="1577" spans="2:16" s="27" customFormat="1">
      <c r="B1577" s="10"/>
      <c r="C1577" s="10">
        <v>10</v>
      </c>
      <c r="D1577" s="44"/>
      <c r="E1577" s="636"/>
      <c r="F1577" s="31"/>
      <c r="G1577" s="31"/>
      <c r="H1577" s="31"/>
      <c r="I1577" s="31"/>
      <c r="J1577" s="84"/>
      <c r="K1577" s="754"/>
      <c r="L1577" s="31"/>
      <c r="M1577" s="31"/>
    </row>
    <row r="1578" spans="2:16" s="27" customFormat="1">
      <c r="B1578" s="10"/>
      <c r="C1578" s="10">
        <v>11</v>
      </c>
      <c r="D1578" s="44"/>
      <c r="E1578" s="636"/>
      <c r="F1578" s="31"/>
      <c r="G1578" s="31"/>
      <c r="H1578" s="31"/>
      <c r="I1578" s="31"/>
      <c r="J1578" s="84"/>
      <c r="K1578" s="755"/>
      <c r="L1578" s="31"/>
      <c r="M1578" s="31"/>
    </row>
    <row r="1579" spans="2:16" s="27" customFormat="1">
      <c r="B1579" s="10"/>
      <c r="C1579" s="10">
        <v>12</v>
      </c>
      <c r="D1579" s="635"/>
      <c r="E1579" s="636"/>
      <c r="F1579" s="31"/>
      <c r="G1579" s="31"/>
      <c r="H1579" s="31"/>
      <c r="I1579" s="31"/>
      <c r="J1579" s="84"/>
      <c r="K1579" s="754"/>
      <c r="L1579" s="31"/>
      <c r="M1579" s="31"/>
    </row>
    <row r="1580" spans="2:16" s="27" customFormat="1">
      <c r="B1580" s="10"/>
      <c r="C1580" s="10">
        <v>13</v>
      </c>
      <c r="D1580" s="635"/>
      <c r="E1580" s="636"/>
      <c r="F1580" s="31"/>
      <c r="G1580" s="31"/>
      <c r="H1580" s="31"/>
      <c r="I1580" s="31"/>
      <c r="J1580" s="84"/>
      <c r="K1580" s="754"/>
      <c r="L1580" s="31"/>
      <c r="M1580" s="31"/>
    </row>
    <row r="1581" spans="2:16" s="27" customFormat="1">
      <c r="B1581" s="10"/>
      <c r="C1581" s="10">
        <v>14</v>
      </c>
      <c r="D1581" s="635"/>
      <c r="E1581" s="636"/>
      <c r="F1581" s="31"/>
      <c r="G1581" s="31"/>
      <c r="H1581" s="31"/>
      <c r="I1581" s="31"/>
      <c r="J1581" s="84"/>
      <c r="K1581" s="592"/>
      <c r="L1581" s="31"/>
      <c r="M1581" s="31"/>
    </row>
    <row r="1582" spans="2:16" s="27" customFormat="1">
      <c r="B1582" s="10"/>
      <c r="C1582" s="10">
        <v>15</v>
      </c>
      <c r="D1582" s="635"/>
      <c r="E1582" s="636"/>
      <c r="F1582" s="31"/>
      <c r="G1582" s="31"/>
      <c r="H1582" s="31"/>
      <c r="I1582" s="31"/>
      <c r="J1582" s="84"/>
      <c r="K1582" s="755"/>
      <c r="L1582" s="31"/>
      <c r="M1582" s="31"/>
    </row>
    <row r="1583" spans="2:16" s="27" customFormat="1">
      <c r="B1583" s="10"/>
      <c r="C1583" s="10">
        <v>16</v>
      </c>
      <c r="D1583" s="635"/>
      <c r="E1583" s="636"/>
      <c r="F1583" s="31"/>
      <c r="G1583" s="31"/>
      <c r="H1583" s="31"/>
      <c r="I1583" s="31"/>
      <c r="J1583" s="84"/>
      <c r="K1583" s="754"/>
      <c r="L1583" s="31"/>
      <c r="M1583" s="31"/>
    </row>
    <row r="1584" spans="2:16" s="27" customFormat="1">
      <c r="B1584" s="10"/>
      <c r="C1584" s="10">
        <v>17</v>
      </c>
      <c r="D1584" s="635"/>
      <c r="E1584" s="636"/>
      <c r="F1584" s="31"/>
      <c r="G1584" s="31"/>
      <c r="H1584" s="31"/>
      <c r="I1584" s="31"/>
      <c r="J1584" s="84"/>
      <c r="K1584" s="592"/>
      <c r="L1584" s="31"/>
      <c r="M1584" s="31"/>
    </row>
    <row r="1585" spans="2:16" s="27" customFormat="1">
      <c r="B1585" s="10"/>
      <c r="C1585" s="10">
        <v>18</v>
      </c>
      <c r="D1585" s="635"/>
      <c r="E1585" s="636"/>
      <c r="F1585" s="31"/>
      <c r="G1585" s="31"/>
      <c r="H1585" s="31"/>
      <c r="I1585" s="31"/>
      <c r="J1585" s="594"/>
      <c r="K1585" s="592"/>
      <c r="L1585" s="31"/>
      <c r="M1585" s="31"/>
    </row>
    <row r="1586" spans="2:16" s="27" customFormat="1">
      <c r="B1586" s="28">
        <v>87</v>
      </c>
      <c r="C1586" s="10">
        <v>1</v>
      </c>
      <c r="D1586" s="55"/>
      <c r="E1586" s="44"/>
      <c r="F1586" s="31"/>
      <c r="G1586" s="31"/>
      <c r="H1586" s="31"/>
      <c r="I1586" s="31"/>
      <c r="J1586" s="84"/>
      <c r="K1586" s="588"/>
      <c r="L1586" s="31"/>
      <c r="M1586" s="31"/>
    </row>
    <row r="1587" spans="2:16" s="27" customFormat="1">
      <c r="B1587" s="10"/>
      <c r="C1587" s="10">
        <v>2</v>
      </c>
      <c r="D1587" s="596"/>
      <c r="E1587" s="10"/>
      <c r="F1587" s="305"/>
      <c r="G1587" s="305"/>
      <c r="H1587" s="305"/>
      <c r="I1587" s="305"/>
      <c r="J1587" s="76"/>
      <c r="K1587" s="588"/>
      <c r="L1587" s="31"/>
      <c r="M1587" s="31"/>
    </row>
    <row r="1588" spans="2:16" s="27" customFormat="1">
      <c r="B1588" s="10"/>
      <c r="C1588" s="10">
        <v>3</v>
      </c>
      <c r="D1588" s="596"/>
      <c r="E1588" s="588"/>
      <c r="F1588" s="31"/>
      <c r="G1588" s="31"/>
      <c r="H1588" s="31"/>
      <c r="I1588" s="31"/>
      <c r="J1588" s="76"/>
      <c r="K1588" s="588"/>
      <c r="L1588" s="31"/>
      <c r="M1588" s="31"/>
    </row>
    <row r="1589" spans="2:16">
      <c r="C1589" s="10">
        <v>4</v>
      </c>
      <c r="E1589" s="76"/>
      <c r="F1589" s="31"/>
      <c r="G1589" s="31"/>
      <c r="H1589" s="31"/>
      <c r="I1589" s="31"/>
      <c r="J1589" s="84"/>
      <c r="K1589" s="169"/>
      <c r="L1589" s="305"/>
      <c r="M1589" s="305"/>
      <c r="N1589" s="306"/>
      <c r="O1589" s="306"/>
      <c r="P1589" s="306"/>
    </row>
    <row r="1590" spans="2:16" s="27" customFormat="1">
      <c r="B1590" s="10"/>
      <c r="C1590" s="10">
        <v>5</v>
      </c>
      <c r="D1590" s="635"/>
      <c r="E1590" s="636"/>
      <c r="F1590" s="31"/>
      <c r="G1590" s="31"/>
      <c r="H1590" s="31"/>
      <c r="I1590" s="31"/>
      <c r="J1590" s="84"/>
      <c r="K1590" s="754"/>
      <c r="L1590" s="31"/>
      <c r="M1590" s="31"/>
    </row>
    <row r="1591" spans="2:16" s="27" customFormat="1">
      <c r="B1591" s="10"/>
      <c r="C1591" s="10">
        <v>6</v>
      </c>
      <c r="D1591" s="44"/>
      <c r="E1591" s="636"/>
      <c r="F1591" s="31"/>
      <c r="G1591" s="31"/>
      <c r="H1591" s="31"/>
      <c r="I1591" s="31"/>
      <c r="J1591" s="84"/>
      <c r="K1591" s="754"/>
      <c r="L1591" s="31"/>
      <c r="M1591" s="31"/>
    </row>
    <row r="1592" spans="2:16" s="27" customFormat="1">
      <c r="B1592" s="10"/>
      <c r="C1592" s="10">
        <v>7</v>
      </c>
      <c r="D1592" s="44"/>
      <c r="E1592" s="636"/>
      <c r="F1592" s="31"/>
      <c r="G1592" s="31"/>
      <c r="H1592" s="31"/>
      <c r="I1592" s="31"/>
      <c r="J1592" s="84"/>
      <c r="K1592" s="755"/>
      <c r="L1592" s="31"/>
      <c r="M1592" s="31"/>
    </row>
    <row r="1593" spans="2:16" s="27" customFormat="1">
      <c r="B1593" s="10"/>
      <c r="C1593" s="10">
        <v>8</v>
      </c>
      <c r="D1593" s="44"/>
      <c r="E1593" s="636"/>
      <c r="F1593" s="31"/>
      <c r="G1593" s="31"/>
      <c r="H1593" s="31"/>
      <c r="I1593" s="31"/>
      <c r="J1593" s="84"/>
      <c r="K1593" s="754"/>
      <c r="L1593" s="31"/>
      <c r="M1593" s="31"/>
    </row>
    <row r="1594" spans="2:16" s="27" customFormat="1">
      <c r="B1594" s="10"/>
      <c r="C1594" s="10">
        <v>9</v>
      </c>
      <c r="D1594" s="635"/>
      <c r="E1594" s="636"/>
      <c r="F1594" s="31"/>
      <c r="G1594" s="31"/>
      <c r="H1594" s="31"/>
      <c r="I1594" s="31"/>
      <c r="J1594" s="84"/>
      <c r="K1594" s="754"/>
      <c r="L1594" s="31"/>
      <c r="M1594" s="31"/>
    </row>
    <row r="1595" spans="2:16" s="27" customFormat="1">
      <c r="B1595" s="10"/>
      <c r="C1595" s="10">
        <v>10</v>
      </c>
      <c r="D1595" s="44"/>
      <c r="E1595" s="636"/>
      <c r="F1595" s="31"/>
      <c r="G1595" s="31"/>
      <c r="H1595" s="31"/>
      <c r="I1595" s="31"/>
      <c r="J1595" s="84"/>
      <c r="K1595" s="754"/>
      <c r="L1595" s="31"/>
      <c r="M1595" s="31"/>
    </row>
    <row r="1596" spans="2:16" s="27" customFormat="1">
      <c r="B1596" s="10"/>
      <c r="C1596" s="10">
        <v>11</v>
      </c>
      <c r="D1596" s="44"/>
      <c r="E1596" s="636"/>
      <c r="F1596" s="31"/>
      <c r="G1596" s="31"/>
      <c r="H1596" s="31"/>
      <c r="I1596" s="31"/>
      <c r="J1596" s="84"/>
      <c r="K1596" s="755"/>
      <c r="L1596" s="31"/>
      <c r="M1596" s="31"/>
    </row>
    <row r="1597" spans="2:16" s="27" customFormat="1">
      <c r="B1597" s="10"/>
      <c r="C1597" s="10">
        <v>12</v>
      </c>
      <c r="D1597" s="635"/>
      <c r="E1597" s="636"/>
      <c r="F1597" s="31"/>
      <c r="G1597" s="31"/>
      <c r="H1597" s="31"/>
      <c r="I1597" s="31"/>
      <c r="J1597" s="84"/>
      <c r="K1597" s="754"/>
      <c r="L1597" s="31"/>
      <c r="M1597" s="31"/>
    </row>
    <row r="1598" spans="2:16" s="27" customFormat="1">
      <c r="B1598" s="10"/>
      <c r="C1598" s="10">
        <v>13</v>
      </c>
      <c r="D1598" s="635"/>
      <c r="E1598" s="636"/>
      <c r="F1598" s="31"/>
      <c r="G1598" s="31"/>
      <c r="H1598" s="31"/>
      <c r="I1598" s="31"/>
      <c r="J1598" s="84"/>
      <c r="K1598" s="754"/>
      <c r="L1598" s="31"/>
      <c r="M1598" s="31"/>
    </row>
    <row r="1599" spans="2:16" s="27" customFormat="1">
      <c r="B1599" s="10"/>
      <c r="C1599" s="10">
        <v>14</v>
      </c>
      <c r="D1599" s="635"/>
      <c r="E1599" s="636"/>
      <c r="F1599" s="31"/>
      <c r="G1599" s="31"/>
      <c r="H1599" s="31"/>
      <c r="I1599" s="31"/>
      <c r="J1599" s="84"/>
      <c r="K1599" s="592"/>
      <c r="L1599" s="31"/>
      <c r="M1599" s="31"/>
    </row>
    <row r="1600" spans="2:16" s="27" customFormat="1">
      <c r="B1600" s="10"/>
      <c r="C1600" s="10">
        <v>15</v>
      </c>
      <c r="D1600" s="635"/>
      <c r="E1600" s="636"/>
      <c r="F1600" s="31"/>
      <c r="G1600" s="31"/>
      <c r="H1600" s="31"/>
      <c r="I1600" s="31"/>
      <c r="J1600" s="84"/>
      <c r="K1600" s="755"/>
      <c r="L1600" s="31"/>
      <c r="M1600" s="31"/>
    </row>
    <row r="1601" spans="2:16" s="27" customFormat="1">
      <c r="B1601" s="10"/>
      <c r="C1601" s="10">
        <v>16</v>
      </c>
      <c r="D1601" s="635"/>
      <c r="E1601" s="636"/>
      <c r="F1601" s="31"/>
      <c r="G1601" s="31"/>
      <c r="H1601" s="31"/>
      <c r="I1601" s="31"/>
      <c r="J1601" s="84"/>
      <c r="K1601" s="754"/>
      <c r="L1601" s="31"/>
      <c r="M1601" s="31"/>
    </row>
    <row r="1602" spans="2:16" s="27" customFormat="1">
      <c r="B1602" s="10"/>
      <c r="C1602" s="10">
        <v>17</v>
      </c>
      <c r="D1602" s="635"/>
      <c r="E1602" s="636"/>
      <c r="F1602" s="31"/>
      <c r="G1602" s="31"/>
      <c r="H1602" s="31"/>
      <c r="I1602" s="31"/>
      <c r="J1602" s="84"/>
      <c r="K1602" s="592"/>
      <c r="L1602" s="31"/>
      <c r="M1602" s="31"/>
    </row>
    <row r="1603" spans="2:16" s="27" customFormat="1">
      <c r="B1603" s="10"/>
      <c r="C1603" s="10">
        <v>18</v>
      </c>
      <c r="D1603" s="635"/>
      <c r="E1603" s="636"/>
      <c r="F1603" s="31"/>
      <c r="G1603" s="31"/>
      <c r="H1603" s="31"/>
      <c r="I1603" s="31"/>
      <c r="J1603" s="594"/>
      <c r="K1603" s="592"/>
      <c r="L1603" s="31"/>
      <c r="M1603" s="31"/>
    </row>
    <row r="1604" spans="2:16" s="27" customFormat="1">
      <c r="B1604" s="28">
        <v>88</v>
      </c>
      <c r="C1604" s="10">
        <v>1</v>
      </c>
      <c r="D1604" s="55"/>
      <c r="E1604" s="44"/>
      <c r="F1604" s="31"/>
      <c r="G1604" s="31"/>
      <c r="H1604" s="31"/>
      <c r="I1604" s="31"/>
      <c r="J1604" s="84"/>
      <c r="K1604" s="588"/>
      <c r="L1604" s="31"/>
      <c r="M1604" s="31"/>
    </row>
    <row r="1605" spans="2:16" s="27" customFormat="1">
      <c r="B1605" s="10"/>
      <c r="C1605" s="10">
        <v>2</v>
      </c>
      <c r="D1605" s="596"/>
      <c r="E1605" s="10"/>
      <c r="F1605" s="305"/>
      <c r="G1605" s="305"/>
      <c r="H1605" s="305"/>
      <c r="I1605" s="305"/>
      <c r="J1605" s="76"/>
      <c r="K1605" s="588"/>
      <c r="L1605" s="31"/>
      <c r="M1605" s="31"/>
    </row>
    <row r="1606" spans="2:16" s="27" customFormat="1">
      <c r="B1606" s="10"/>
      <c r="C1606" s="10">
        <v>3</v>
      </c>
      <c r="D1606" s="596"/>
      <c r="E1606" s="588"/>
      <c r="F1606" s="31"/>
      <c r="G1606" s="31"/>
      <c r="H1606" s="31"/>
      <c r="I1606" s="31"/>
      <c r="J1606" s="76"/>
      <c r="K1606" s="588"/>
      <c r="L1606" s="31"/>
      <c r="M1606" s="31"/>
    </row>
    <row r="1607" spans="2:16">
      <c r="C1607" s="10">
        <v>4</v>
      </c>
      <c r="E1607" s="76"/>
      <c r="F1607" s="31"/>
      <c r="G1607" s="31"/>
      <c r="H1607" s="31"/>
      <c r="I1607" s="31"/>
      <c r="J1607" s="84"/>
      <c r="K1607" s="169"/>
      <c r="L1607" s="305"/>
      <c r="M1607" s="305"/>
      <c r="N1607" s="306"/>
      <c r="O1607" s="306"/>
      <c r="P1607" s="306"/>
    </row>
    <row r="1608" spans="2:16" s="27" customFormat="1">
      <c r="B1608" s="10"/>
      <c r="C1608" s="10">
        <v>5</v>
      </c>
      <c r="D1608" s="635"/>
      <c r="E1608" s="636"/>
      <c r="F1608" s="31"/>
      <c r="G1608" s="31"/>
      <c r="H1608" s="31"/>
      <c r="I1608" s="31"/>
      <c r="J1608" s="84"/>
      <c r="K1608" s="754"/>
      <c r="L1608" s="31"/>
      <c r="M1608" s="31"/>
    </row>
    <row r="1609" spans="2:16" s="27" customFormat="1">
      <c r="B1609" s="10"/>
      <c r="C1609" s="10">
        <v>6</v>
      </c>
      <c r="D1609" s="44"/>
      <c r="E1609" s="636"/>
      <c r="F1609" s="31"/>
      <c r="G1609" s="31"/>
      <c r="H1609" s="31"/>
      <c r="I1609" s="31"/>
      <c r="J1609" s="84"/>
      <c r="K1609" s="754"/>
      <c r="L1609" s="31"/>
      <c r="M1609" s="31"/>
    </row>
    <row r="1610" spans="2:16" s="27" customFormat="1">
      <c r="B1610" s="10"/>
      <c r="C1610" s="10">
        <v>7</v>
      </c>
      <c r="D1610" s="44"/>
      <c r="E1610" s="636"/>
      <c r="F1610" s="31"/>
      <c r="G1610" s="31"/>
      <c r="H1610" s="31"/>
      <c r="I1610" s="31"/>
      <c r="J1610" s="84"/>
      <c r="K1610" s="755"/>
      <c r="L1610" s="31"/>
      <c r="M1610" s="31"/>
    </row>
    <row r="1611" spans="2:16" s="27" customFormat="1">
      <c r="B1611" s="10"/>
      <c r="C1611" s="10">
        <v>8</v>
      </c>
      <c r="D1611" s="44"/>
      <c r="E1611" s="636"/>
      <c r="F1611" s="31"/>
      <c r="G1611" s="31"/>
      <c r="H1611" s="31"/>
      <c r="I1611" s="31"/>
      <c r="J1611" s="84"/>
      <c r="K1611" s="754"/>
      <c r="L1611" s="31"/>
      <c r="M1611" s="31"/>
    </row>
    <row r="1612" spans="2:16" s="27" customFormat="1">
      <c r="B1612" s="10"/>
      <c r="C1612" s="10">
        <v>9</v>
      </c>
      <c r="D1612" s="635"/>
      <c r="E1612" s="636"/>
      <c r="F1612" s="31"/>
      <c r="G1612" s="31"/>
      <c r="H1612" s="31"/>
      <c r="I1612" s="31"/>
      <c r="J1612" s="84"/>
      <c r="K1612" s="754"/>
      <c r="L1612" s="31"/>
      <c r="M1612" s="31"/>
    </row>
    <row r="1613" spans="2:16" s="27" customFormat="1">
      <c r="B1613" s="10"/>
      <c r="C1613" s="10">
        <v>10</v>
      </c>
      <c r="D1613" s="44"/>
      <c r="E1613" s="636"/>
      <c r="F1613" s="31"/>
      <c r="G1613" s="31"/>
      <c r="H1613" s="31"/>
      <c r="I1613" s="31"/>
      <c r="J1613" s="84"/>
      <c r="K1613" s="754"/>
      <c r="L1613" s="31"/>
      <c r="M1613" s="31"/>
    </row>
    <row r="1614" spans="2:16" s="27" customFormat="1">
      <c r="B1614" s="10"/>
      <c r="C1614" s="10">
        <v>11</v>
      </c>
      <c r="D1614" s="44"/>
      <c r="E1614" s="636"/>
      <c r="F1614" s="31"/>
      <c r="G1614" s="31"/>
      <c r="H1614" s="31"/>
      <c r="I1614" s="31"/>
      <c r="J1614" s="84"/>
      <c r="K1614" s="755"/>
      <c r="L1614" s="31"/>
      <c r="M1614" s="31"/>
    </row>
    <row r="1615" spans="2:16" s="27" customFormat="1">
      <c r="B1615" s="10"/>
      <c r="C1615" s="10">
        <v>12</v>
      </c>
      <c r="D1615" s="635"/>
      <c r="E1615" s="636"/>
      <c r="F1615" s="31"/>
      <c r="G1615" s="31"/>
      <c r="H1615" s="31"/>
      <c r="I1615" s="31"/>
      <c r="J1615" s="84"/>
      <c r="K1615" s="754"/>
      <c r="L1615" s="31"/>
      <c r="M1615" s="31"/>
    </row>
    <row r="1616" spans="2:16" s="27" customFormat="1">
      <c r="B1616" s="10"/>
      <c r="C1616" s="10">
        <v>13</v>
      </c>
      <c r="D1616" s="635"/>
      <c r="E1616" s="636"/>
      <c r="F1616" s="31"/>
      <c r="G1616" s="31"/>
      <c r="H1616" s="31"/>
      <c r="I1616" s="31"/>
      <c r="J1616" s="84"/>
      <c r="K1616" s="754"/>
      <c r="L1616" s="31"/>
      <c r="M1616" s="31"/>
    </row>
    <row r="1617" spans="2:16" s="27" customFormat="1">
      <c r="B1617" s="10"/>
      <c r="C1617" s="10">
        <v>14</v>
      </c>
      <c r="D1617" s="635"/>
      <c r="E1617" s="636"/>
      <c r="F1617" s="31"/>
      <c r="G1617" s="31"/>
      <c r="H1617" s="31"/>
      <c r="I1617" s="31"/>
      <c r="J1617" s="84"/>
      <c r="K1617" s="592"/>
      <c r="L1617" s="31"/>
      <c r="M1617" s="31"/>
    </row>
    <row r="1618" spans="2:16" s="27" customFormat="1">
      <c r="B1618" s="10"/>
      <c r="C1618" s="10">
        <v>15</v>
      </c>
      <c r="D1618" s="635"/>
      <c r="E1618" s="636"/>
      <c r="F1618" s="31"/>
      <c r="G1618" s="31"/>
      <c r="H1618" s="31"/>
      <c r="I1618" s="31"/>
      <c r="J1618" s="84"/>
      <c r="K1618" s="755"/>
      <c r="L1618" s="31"/>
      <c r="M1618" s="31"/>
    </row>
    <row r="1619" spans="2:16" s="27" customFormat="1">
      <c r="B1619" s="10"/>
      <c r="C1619" s="10">
        <v>16</v>
      </c>
      <c r="D1619" s="635"/>
      <c r="E1619" s="636"/>
      <c r="F1619" s="31"/>
      <c r="G1619" s="31"/>
      <c r="H1619" s="31"/>
      <c r="I1619" s="31"/>
      <c r="J1619" s="84"/>
      <c r="K1619" s="754"/>
      <c r="L1619" s="31"/>
      <c r="M1619" s="31"/>
    </row>
    <row r="1620" spans="2:16" s="27" customFormat="1">
      <c r="B1620" s="10"/>
      <c r="C1620" s="10">
        <v>17</v>
      </c>
      <c r="D1620" s="635"/>
      <c r="E1620" s="636"/>
      <c r="F1620" s="31"/>
      <c r="G1620" s="31"/>
      <c r="H1620" s="31"/>
      <c r="I1620" s="31"/>
      <c r="J1620" s="84"/>
      <c r="K1620" s="592"/>
      <c r="L1620" s="31"/>
      <c r="M1620" s="31"/>
    </row>
    <row r="1621" spans="2:16" s="27" customFormat="1">
      <c r="B1621" s="10"/>
      <c r="C1621" s="10">
        <v>18</v>
      </c>
      <c r="D1621" s="635"/>
      <c r="E1621" s="636"/>
      <c r="F1621" s="31"/>
      <c r="G1621" s="31"/>
      <c r="H1621" s="31"/>
      <c r="I1621" s="31"/>
      <c r="J1621" s="594"/>
      <c r="K1621" s="592"/>
      <c r="L1621" s="31"/>
      <c r="M1621" s="31"/>
    </row>
    <row r="1622" spans="2:16" s="27" customFormat="1">
      <c r="B1622" s="28">
        <v>89</v>
      </c>
      <c r="C1622" s="10">
        <v>1</v>
      </c>
      <c r="D1622" s="55"/>
      <c r="E1622" s="44"/>
      <c r="F1622" s="31"/>
      <c r="G1622" s="31"/>
      <c r="H1622" s="31"/>
      <c r="I1622" s="31"/>
      <c r="J1622" s="84"/>
      <c r="K1622" s="588"/>
      <c r="L1622" s="31"/>
      <c r="M1622" s="31"/>
    </row>
    <row r="1623" spans="2:16" s="27" customFormat="1">
      <c r="B1623" s="10"/>
      <c r="C1623" s="10">
        <v>2</v>
      </c>
      <c r="D1623" s="596"/>
      <c r="E1623" s="10"/>
      <c r="F1623" s="305"/>
      <c r="G1623" s="305"/>
      <c r="H1623" s="305"/>
      <c r="I1623" s="305"/>
      <c r="J1623" s="76"/>
      <c r="K1623" s="588"/>
      <c r="L1623" s="31"/>
      <c r="M1623" s="31"/>
    </row>
    <row r="1624" spans="2:16" s="27" customFormat="1">
      <c r="B1624" s="10"/>
      <c r="C1624" s="10">
        <v>3</v>
      </c>
      <c r="D1624" s="596"/>
      <c r="E1624" s="588"/>
      <c r="F1624" s="31"/>
      <c r="G1624" s="31"/>
      <c r="H1624" s="31"/>
      <c r="I1624" s="31"/>
      <c r="J1624" s="76"/>
      <c r="K1624" s="588"/>
      <c r="L1624" s="31"/>
      <c r="M1624" s="31"/>
    </row>
    <row r="1625" spans="2:16">
      <c r="C1625" s="10">
        <v>4</v>
      </c>
      <c r="E1625" s="76"/>
      <c r="F1625" s="31"/>
      <c r="G1625" s="31"/>
      <c r="H1625" s="31"/>
      <c r="I1625" s="31"/>
      <c r="J1625" s="84"/>
      <c r="K1625" s="169"/>
      <c r="L1625" s="305"/>
      <c r="M1625" s="305"/>
      <c r="N1625" s="306"/>
      <c r="O1625" s="306"/>
      <c r="P1625" s="306"/>
    </row>
    <row r="1626" spans="2:16" s="27" customFormat="1">
      <c r="B1626" s="10"/>
      <c r="C1626" s="10">
        <v>5</v>
      </c>
      <c r="D1626" s="635"/>
      <c r="E1626" s="636"/>
      <c r="F1626" s="31"/>
      <c r="G1626" s="31"/>
      <c r="H1626" s="31"/>
      <c r="I1626" s="31"/>
      <c r="J1626" s="84"/>
      <c r="K1626" s="754"/>
      <c r="L1626" s="31"/>
      <c r="M1626" s="31"/>
    </row>
    <row r="1627" spans="2:16" s="27" customFormat="1">
      <c r="B1627" s="10"/>
      <c r="C1627" s="10">
        <v>6</v>
      </c>
      <c r="D1627" s="44"/>
      <c r="E1627" s="636"/>
      <c r="F1627" s="31"/>
      <c r="G1627" s="31"/>
      <c r="H1627" s="31"/>
      <c r="I1627" s="31"/>
      <c r="J1627" s="84"/>
      <c r="K1627" s="754"/>
      <c r="L1627" s="31"/>
      <c r="M1627" s="31"/>
    </row>
    <row r="1628" spans="2:16" s="27" customFormat="1">
      <c r="B1628" s="10"/>
      <c r="C1628" s="10">
        <v>7</v>
      </c>
      <c r="D1628" s="44"/>
      <c r="E1628" s="636"/>
      <c r="F1628" s="31"/>
      <c r="G1628" s="31"/>
      <c r="H1628" s="31"/>
      <c r="I1628" s="31"/>
      <c r="J1628" s="84"/>
      <c r="K1628" s="755"/>
      <c r="L1628" s="31"/>
      <c r="M1628" s="31"/>
    </row>
    <row r="1629" spans="2:16" s="27" customFormat="1">
      <c r="B1629" s="10"/>
      <c r="C1629" s="10">
        <v>8</v>
      </c>
      <c r="D1629" s="44"/>
      <c r="E1629" s="636"/>
      <c r="F1629" s="31"/>
      <c r="G1629" s="31"/>
      <c r="H1629" s="31"/>
      <c r="I1629" s="31"/>
      <c r="J1629" s="84"/>
      <c r="K1629" s="754"/>
      <c r="L1629" s="31"/>
      <c r="M1629" s="31"/>
    </row>
    <row r="1630" spans="2:16" s="27" customFormat="1">
      <c r="B1630" s="10"/>
      <c r="C1630" s="10">
        <v>9</v>
      </c>
      <c r="D1630" s="635"/>
      <c r="E1630" s="636"/>
      <c r="F1630" s="31"/>
      <c r="G1630" s="31"/>
      <c r="H1630" s="31"/>
      <c r="I1630" s="31"/>
      <c r="J1630" s="84"/>
      <c r="K1630" s="754"/>
      <c r="L1630" s="31"/>
      <c r="M1630" s="31"/>
    </row>
    <row r="1631" spans="2:16" s="27" customFormat="1">
      <c r="B1631" s="10"/>
      <c r="C1631" s="10">
        <v>10</v>
      </c>
      <c r="D1631" s="44"/>
      <c r="E1631" s="636"/>
      <c r="F1631" s="31"/>
      <c r="G1631" s="31"/>
      <c r="H1631" s="31"/>
      <c r="I1631" s="31"/>
      <c r="J1631" s="84"/>
      <c r="K1631" s="754"/>
      <c r="L1631" s="31"/>
      <c r="M1631" s="31"/>
    </row>
    <row r="1632" spans="2:16" s="27" customFormat="1">
      <c r="B1632" s="10"/>
      <c r="C1632" s="10">
        <v>11</v>
      </c>
      <c r="D1632" s="44"/>
      <c r="E1632" s="636"/>
      <c r="F1632" s="31"/>
      <c r="G1632" s="31"/>
      <c r="H1632" s="31"/>
      <c r="I1632" s="31"/>
      <c r="J1632" s="84"/>
      <c r="K1632" s="755"/>
      <c r="L1632" s="31"/>
      <c r="M1632" s="31"/>
    </row>
    <row r="1633" spans="2:16" s="27" customFormat="1">
      <c r="B1633" s="10"/>
      <c r="C1633" s="10">
        <v>12</v>
      </c>
      <c r="D1633" s="635"/>
      <c r="E1633" s="636"/>
      <c r="F1633" s="31"/>
      <c r="G1633" s="31"/>
      <c r="H1633" s="31"/>
      <c r="I1633" s="31"/>
      <c r="J1633" s="84"/>
      <c r="K1633" s="754"/>
      <c r="L1633" s="31"/>
      <c r="M1633" s="31"/>
    </row>
    <row r="1634" spans="2:16" s="27" customFormat="1">
      <c r="B1634" s="10"/>
      <c r="C1634" s="10">
        <v>13</v>
      </c>
      <c r="D1634" s="635"/>
      <c r="E1634" s="636"/>
      <c r="F1634" s="31"/>
      <c r="G1634" s="31"/>
      <c r="H1634" s="31"/>
      <c r="I1634" s="31"/>
      <c r="J1634" s="84"/>
      <c r="K1634" s="754"/>
      <c r="L1634" s="31"/>
      <c r="M1634" s="31"/>
    </row>
    <row r="1635" spans="2:16" s="27" customFormat="1">
      <c r="B1635" s="10"/>
      <c r="C1635" s="10">
        <v>14</v>
      </c>
      <c r="D1635" s="635"/>
      <c r="E1635" s="636"/>
      <c r="F1635" s="31"/>
      <c r="G1635" s="31"/>
      <c r="H1635" s="31"/>
      <c r="I1635" s="31"/>
      <c r="J1635" s="84"/>
      <c r="K1635" s="592"/>
      <c r="L1635" s="31"/>
      <c r="M1635" s="31"/>
    </row>
    <row r="1636" spans="2:16" s="27" customFormat="1">
      <c r="B1636" s="10"/>
      <c r="C1636" s="10">
        <v>15</v>
      </c>
      <c r="D1636" s="635"/>
      <c r="E1636" s="636"/>
      <c r="F1636" s="31"/>
      <c r="G1636" s="31"/>
      <c r="H1636" s="31"/>
      <c r="I1636" s="31"/>
      <c r="J1636" s="84"/>
      <c r="K1636" s="755"/>
      <c r="L1636" s="31"/>
      <c r="M1636" s="31"/>
    </row>
    <row r="1637" spans="2:16" s="27" customFormat="1">
      <c r="B1637" s="10"/>
      <c r="C1637" s="10">
        <v>16</v>
      </c>
      <c r="D1637" s="635"/>
      <c r="E1637" s="636"/>
      <c r="F1637" s="31"/>
      <c r="G1637" s="31"/>
      <c r="H1637" s="31"/>
      <c r="I1637" s="31"/>
      <c r="J1637" s="84"/>
      <c r="K1637" s="754"/>
      <c r="L1637" s="31"/>
      <c r="M1637" s="31"/>
    </row>
    <row r="1638" spans="2:16" s="27" customFormat="1">
      <c r="B1638" s="10"/>
      <c r="C1638" s="10">
        <v>17</v>
      </c>
      <c r="D1638" s="635"/>
      <c r="E1638" s="636"/>
      <c r="F1638" s="31"/>
      <c r="G1638" s="31"/>
      <c r="H1638" s="31"/>
      <c r="I1638" s="31"/>
      <c r="J1638" s="84"/>
      <c r="K1638" s="592"/>
      <c r="L1638" s="31"/>
      <c r="M1638" s="31"/>
    </row>
    <row r="1639" spans="2:16" s="27" customFormat="1">
      <c r="B1639" s="10"/>
      <c r="C1639" s="10">
        <v>18</v>
      </c>
      <c r="D1639" s="635"/>
      <c r="E1639" s="636"/>
      <c r="F1639" s="31"/>
      <c r="G1639" s="31"/>
      <c r="H1639" s="31"/>
      <c r="I1639" s="31"/>
      <c r="J1639" s="594"/>
      <c r="K1639" s="592"/>
      <c r="L1639" s="31"/>
      <c r="M1639" s="31"/>
    </row>
    <row r="1640" spans="2:16" s="27" customFormat="1">
      <c r="B1640" s="28">
        <v>90</v>
      </c>
      <c r="C1640" s="10">
        <v>1</v>
      </c>
      <c r="D1640" s="55"/>
      <c r="E1640" s="44"/>
      <c r="F1640" s="31"/>
      <c r="G1640" s="31"/>
      <c r="H1640" s="31"/>
      <c r="I1640" s="31"/>
      <c r="J1640" s="84"/>
      <c r="K1640" s="588"/>
      <c r="L1640" s="31"/>
      <c r="M1640" s="31"/>
    </row>
    <row r="1641" spans="2:16" s="27" customFormat="1">
      <c r="B1641" s="10"/>
      <c r="C1641" s="10">
        <v>2</v>
      </c>
      <c r="D1641" s="596"/>
      <c r="E1641" s="10"/>
      <c r="F1641" s="305"/>
      <c r="G1641" s="305"/>
      <c r="H1641" s="305"/>
      <c r="I1641" s="305"/>
      <c r="J1641" s="76"/>
      <c r="K1641" s="588"/>
      <c r="L1641" s="31"/>
      <c r="M1641" s="31"/>
    </row>
    <row r="1642" spans="2:16" s="27" customFormat="1">
      <c r="B1642" s="10"/>
      <c r="C1642" s="10">
        <v>3</v>
      </c>
      <c r="D1642" s="596"/>
      <c r="E1642" s="588"/>
      <c r="F1642" s="31"/>
      <c r="G1642" s="31"/>
      <c r="H1642" s="31"/>
      <c r="I1642" s="31"/>
      <c r="J1642" s="76"/>
      <c r="K1642" s="588"/>
      <c r="L1642" s="31"/>
      <c r="M1642" s="31"/>
    </row>
    <row r="1643" spans="2:16">
      <c r="C1643" s="10">
        <v>4</v>
      </c>
      <c r="E1643" s="76"/>
      <c r="F1643" s="31"/>
      <c r="G1643" s="31"/>
      <c r="H1643" s="31"/>
      <c r="I1643" s="31"/>
      <c r="J1643" s="84"/>
      <c r="K1643" s="169"/>
      <c r="L1643" s="305"/>
      <c r="M1643" s="305"/>
      <c r="N1643" s="306"/>
      <c r="O1643" s="306"/>
      <c r="P1643" s="306"/>
    </row>
    <row r="1644" spans="2:16" s="27" customFormat="1">
      <c r="B1644" s="10"/>
      <c r="C1644" s="10">
        <v>5</v>
      </c>
      <c r="D1644" s="635"/>
      <c r="E1644" s="636"/>
      <c r="F1644" s="31"/>
      <c r="G1644" s="31"/>
      <c r="H1644" s="31"/>
      <c r="I1644" s="31"/>
      <c r="J1644" s="84"/>
      <c r="K1644" s="754"/>
      <c r="L1644" s="31"/>
      <c r="M1644" s="31"/>
    </row>
    <row r="1645" spans="2:16" s="27" customFormat="1">
      <c r="B1645" s="10"/>
      <c r="C1645" s="10">
        <v>6</v>
      </c>
      <c r="D1645" s="44"/>
      <c r="E1645" s="636"/>
      <c r="F1645" s="31"/>
      <c r="G1645" s="31"/>
      <c r="H1645" s="31"/>
      <c r="I1645" s="31"/>
      <c r="J1645" s="84"/>
      <c r="K1645" s="754"/>
      <c r="L1645" s="31"/>
      <c r="M1645" s="31"/>
    </row>
    <row r="1646" spans="2:16" s="27" customFormat="1">
      <c r="B1646" s="10"/>
      <c r="C1646" s="10">
        <v>7</v>
      </c>
      <c r="D1646" s="44"/>
      <c r="E1646" s="636"/>
      <c r="F1646" s="31"/>
      <c r="G1646" s="31"/>
      <c r="H1646" s="31"/>
      <c r="I1646" s="31"/>
      <c r="J1646" s="84"/>
      <c r="K1646" s="755"/>
      <c r="L1646" s="31"/>
      <c r="M1646" s="31"/>
    </row>
    <row r="1647" spans="2:16" s="27" customFormat="1">
      <c r="B1647" s="10"/>
      <c r="C1647" s="10">
        <v>8</v>
      </c>
      <c r="D1647" s="44"/>
      <c r="E1647" s="636"/>
      <c r="F1647" s="31"/>
      <c r="G1647" s="31"/>
      <c r="H1647" s="31"/>
      <c r="I1647" s="31"/>
      <c r="J1647" s="84"/>
      <c r="K1647" s="754"/>
      <c r="L1647" s="31"/>
      <c r="M1647" s="31"/>
    </row>
    <row r="1648" spans="2:16" s="27" customFormat="1">
      <c r="B1648" s="10"/>
      <c r="C1648" s="10">
        <v>9</v>
      </c>
      <c r="D1648" s="635"/>
      <c r="E1648" s="636"/>
      <c r="F1648" s="31"/>
      <c r="G1648" s="31"/>
      <c r="H1648" s="31"/>
      <c r="I1648" s="31"/>
      <c r="J1648" s="84"/>
      <c r="K1648" s="754"/>
      <c r="L1648" s="31"/>
      <c r="M1648" s="31"/>
    </row>
    <row r="1649" spans="2:16" s="27" customFormat="1">
      <c r="B1649" s="10"/>
      <c r="C1649" s="10">
        <v>10</v>
      </c>
      <c r="D1649" s="44"/>
      <c r="E1649" s="636"/>
      <c r="F1649" s="31"/>
      <c r="G1649" s="31"/>
      <c r="H1649" s="31"/>
      <c r="I1649" s="31"/>
      <c r="J1649" s="84"/>
      <c r="K1649" s="754"/>
      <c r="L1649" s="31"/>
      <c r="M1649" s="31"/>
    </row>
    <row r="1650" spans="2:16" s="27" customFormat="1">
      <c r="B1650" s="10"/>
      <c r="C1650" s="10">
        <v>11</v>
      </c>
      <c r="D1650" s="44"/>
      <c r="E1650" s="636"/>
      <c r="F1650" s="31"/>
      <c r="G1650" s="31"/>
      <c r="H1650" s="31"/>
      <c r="I1650" s="31"/>
      <c r="J1650" s="84"/>
      <c r="K1650" s="755"/>
      <c r="L1650" s="31"/>
      <c r="M1650" s="31"/>
    </row>
    <row r="1651" spans="2:16" s="27" customFormat="1">
      <c r="B1651" s="10"/>
      <c r="C1651" s="10">
        <v>12</v>
      </c>
      <c r="D1651" s="635"/>
      <c r="E1651" s="636"/>
      <c r="F1651" s="31"/>
      <c r="G1651" s="31"/>
      <c r="H1651" s="31"/>
      <c r="I1651" s="31"/>
      <c r="J1651" s="84"/>
      <c r="K1651" s="754"/>
      <c r="L1651" s="31"/>
      <c r="M1651" s="31"/>
    </row>
    <row r="1652" spans="2:16" s="27" customFormat="1">
      <c r="B1652" s="10"/>
      <c r="C1652" s="10">
        <v>13</v>
      </c>
      <c r="D1652" s="635"/>
      <c r="E1652" s="636"/>
      <c r="F1652" s="31"/>
      <c r="G1652" s="31"/>
      <c r="H1652" s="31"/>
      <c r="I1652" s="31"/>
      <c r="J1652" s="84"/>
      <c r="K1652" s="754"/>
      <c r="L1652" s="31"/>
      <c r="M1652" s="31"/>
    </row>
    <row r="1653" spans="2:16" s="27" customFormat="1">
      <c r="B1653" s="10"/>
      <c r="C1653" s="10">
        <v>14</v>
      </c>
      <c r="D1653" s="635"/>
      <c r="E1653" s="636"/>
      <c r="F1653" s="31"/>
      <c r="G1653" s="31"/>
      <c r="H1653" s="31"/>
      <c r="I1653" s="31"/>
      <c r="J1653" s="84"/>
      <c r="K1653" s="592"/>
      <c r="L1653" s="31"/>
      <c r="M1653" s="31"/>
    </row>
    <row r="1654" spans="2:16" s="27" customFormat="1">
      <c r="B1654" s="10"/>
      <c r="C1654" s="10">
        <v>15</v>
      </c>
      <c r="D1654" s="635"/>
      <c r="E1654" s="636"/>
      <c r="F1654" s="31"/>
      <c r="G1654" s="31"/>
      <c r="H1654" s="31"/>
      <c r="I1654" s="31"/>
      <c r="J1654" s="84"/>
      <c r="K1654" s="755"/>
      <c r="L1654" s="31"/>
      <c r="M1654" s="31"/>
    </row>
    <row r="1655" spans="2:16" s="27" customFormat="1">
      <c r="B1655" s="10"/>
      <c r="C1655" s="10">
        <v>16</v>
      </c>
      <c r="D1655" s="635"/>
      <c r="E1655" s="636"/>
      <c r="F1655" s="31"/>
      <c r="G1655" s="31"/>
      <c r="H1655" s="31"/>
      <c r="I1655" s="31"/>
      <c r="J1655" s="84"/>
      <c r="K1655" s="754"/>
      <c r="L1655" s="31"/>
      <c r="M1655" s="31"/>
    </row>
    <row r="1656" spans="2:16" s="27" customFormat="1">
      <c r="B1656" s="10"/>
      <c r="C1656" s="10">
        <v>17</v>
      </c>
      <c r="D1656" s="635"/>
      <c r="E1656" s="636"/>
      <c r="F1656" s="31"/>
      <c r="G1656" s="31"/>
      <c r="H1656" s="31"/>
      <c r="I1656" s="31"/>
      <c r="J1656" s="84"/>
      <c r="K1656" s="592"/>
      <c r="L1656" s="31"/>
      <c r="M1656" s="31"/>
    </row>
    <row r="1657" spans="2:16" s="27" customFormat="1">
      <c r="B1657" s="10"/>
      <c r="C1657" s="10">
        <v>18</v>
      </c>
      <c r="D1657" s="635"/>
      <c r="E1657" s="636"/>
      <c r="F1657" s="31"/>
      <c r="G1657" s="31"/>
      <c r="H1657" s="31"/>
      <c r="I1657" s="31"/>
      <c r="J1657" s="594"/>
      <c r="K1657" s="592"/>
      <c r="L1657" s="31"/>
      <c r="M1657" s="31"/>
    </row>
    <row r="1658" spans="2:16" s="27" customFormat="1">
      <c r="B1658" s="28">
        <v>91</v>
      </c>
      <c r="C1658" s="10">
        <v>1</v>
      </c>
      <c r="D1658" s="55"/>
      <c r="E1658" s="44"/>
      <c r="F1658" s="31"/>
      <c r="G1658" s="31"/>
      <c r="H1658" s="31"/>
      <c r="I1658" s="31"/>
      <c r="J1658" s="84"/>
      <c r="K1658" s="588"/>
      <c r="L1658" s="31"/>
      <c r="M1658" s="31"/>
    </row>
    <row r="1659" spans="2:16" s="27" customFormat="1">
      <c r="B1659" s="10"/>
      <c r="C1659" s="10">
        <v>2</v>
      </c>
      <c r="D1659" s="596"/>
      <c r="E1659" s="10"/>
      <c r="F1659" s="305"/>
      <c r="G1659" s="305"/>
      <c r="H1659" s="305"/>
      <c r="I1659" s="305"/>
      <c r="J1659" s="76"/>
      <c r="K1659" s="588"/>
      <c r="L1659" s="31"/>
      <c r="M1659" s="31"/>
    </row>
    <row r="1660" spans="2:16" s="27" customFormat="1">
      <c r="B1660" s="28"/>
      <c r="C1660" s="10">
        <v>3</v>
      </c>
      <c r="D1660" s="596"/>
      <c r="E1660" s="588"/>
      <c r="F1660" s="31"/>
      <c r="G1660" s="31"/>
      <c r="H1660" s="31"/>
      <c r="I1660" s="31"/>
      <c r="J1660" s="76"/>
      <c r="K1660" s="588"/>
      <c r="L1660" s="31"/>
      <c r="M1660" s="31"/>
    </row>
    <row r="1661" spans="2:16">
      <c r="B1661" s="28"/>
      <c r="C1661" s="10">
        <v>4</v>
      </c>
      <c r="E1661" s="76"/>
      <c r="F1661" s="31"/>
      <c r="G1661" s="31"/>
      <c r="H1661" s="31"/>
      <c r="I1661" s="31"/>
      <c r="J1661" s="84"/>
      <c r="K1661" s="169"/>
      <c r="L1661" s="305"/>
      <c r="M1661" s="305"/>
      <c r="N1661" s="306"/>
      <c r="O1661" s="306"/>
      <c r="P1661" s="306"/>
    </row>
    <row r="1662" spans="2:16" s="27" customFormat="1">
      <c r="B1662" s="28"/>
      <c r="C1662" s="10">
        <v>5</v>
      </c>
      <c r="D1662" s="635"/>
      <c r="E1662" s="636"/>
      <c r="F1662" s="31"/>
      <c r="G1662" s="31"/>
      <c r="H1662" s="31"/>
      <c r="I1662" s="31"/>
      <c r="J1662" s="84"/>
      <c r="K1662" s="754"/>
      <c r="L1662" s="31"/>
      <c r="M1662" s="31"/>
    </row>
    <row r="1663" spans="2:16" s="27" customFormat="1">
      <c r="B1663" s="28"/>
      <c r="C1663" s="10">
        <v>6</v>
      </c>
      <c r="D1663" s="44"/>
      <c r="E1663" s="636"/>
      <c r="F1663" s="31"/>
      <c r="G1663" s="31"/>
      <c r="H1663" s="31"/>
      <c r="I1663" s="31"/>
      <c r="J1663" s="84"/>
      <c r="K1663" s="754"/>
      <c r="L1663" s="31"/>
      <c r="M1663" s="31"/>
    </row>
    <row r="1664" spans="2:16" s="27" customFormat="1">
      <c r="B1664" s="28"/>
      <c r="C1664" s="10">
        <v>7</v>
      </c>
      <c r="D1664" s="44"/>
      <c r="E1664" s="636"/>
      <c r="F1664" s="31"/>
      <c r="G1664" s="31"/>
      <c r="H1664" s="31"/>
      <c r="I1664" s="31"/>
      <c r="J1664" s="84"/>
      <c r="K1664" s="755"/>
      <c r="L1664" s="31"/>
      <c r="M1664" s="31"/>
    </row>
    <row r="1665" spans="2:16" s="27" customFormat="1">
      <c r="B1665" s="28"/>
      <c r="C1665" s="10">
        <v>8</v>
      </c>
      <c r="D1665" s="44"/>
      <c r="E1665" s="636"/>
      <c r="F1665" s="31"/>
      <c r="G1665" s="31"/>
      <c r="H1665" s="31"/>
      <c r="I1665" s="31"/>
      <c r="J1665" s="84"/>
      <c r="K1665" s="754"/>
      <c r="L1665" s="31"/>
      <c r="M1665" s="31"/>
    </row>
    <row r="1666" spans="2:16" s="27" customFormat="1">
      <c r="B1666" s="28"/>
      <c r="C1666" s="10">
        <v>9</v>
      </c>
      <c r="D1666" s="635"/>
      <c r="E1666" s="636"/>
      <c r="F1666" s="31"/>
      <c r="G1666" s="31"/>
      <c r="H1666" s="31"/>
      <c r="I1666" s="31"/>
      <c r="J1666" s="84"/>
      <c r="K1666" s="754"/>
      <c r="L1666" s="31"/>
      <c r="M1666" s="31"/>
    </row>
    <row r="1667" spans="2:16" s="27" customFormat="1">
      <c r="B1667" s="28"/>
      <c r="C1667" s="10">
        <v>10</v>
      </c>
      <c r="D1667" s="44"/>
      <c r="E1667" s="636"/>
      <c r="F1667" s="31"/>
      <c r="G1667" s="31"/>
      <c r="H1667" s="31"/>
      <c r="I1667" s="31"/>
      <c r="J1667" s="84"/>
      <c r="K1667" s="754"/>
      <c r="L1667" s="31"/>
      <c r="M1667" s="31"/>
    </row>
    <row r="1668" spans="2:16" s="27" customFormat="1">
      <c r="B1668" s="10"/>
      <c r="C1668" s="10">
        <v>11</v>
      </c>
      <c r="D1668" s="44"/>
      <c r="E1668" s="636"/>
      <c r="F1668" s="31"/>
      <c r="G1668" s="31"/>
      <c r="H1668" s="31"/>
      <c r="I1668" s="31"/>
      <c r="J1668" s="84"/>
      <c r="K1668" s="755"/>
      <c r="L1668" s="31"/>
      <c r="M1668" s="31"/>
    </row>
    <row r="1669" spans="2:16" s="27" customFormat="1">
      <c r="B1669" s="10"/>
      <c r="C1669" s="10">
        <v>12</v>
      </c>
      <c r="D1669" s="635"/>
      <c r="E1669" s="636"/>
      <c r="F1669" s="31"/>
      <c r="G1669" s="31"/>
      <c r="H1669" s="31"/>
      <c r="I1669" s="31"/>
      <c r="J1669" s="84"/>
      <c r="K1669" s="754"/>
      <c r="L1669" s="31"/>
      <c r="M1669" s="31"/>
    </row>
    <row r="1670" spans="2:16" s="27" customFormat="1">
      <c r="B1670" s="10"/>
      <c r="C1670" s="10">
        <v>13</v>
      </c>
      <c r="D1670" s="635"/>
      <c r="E1670" s="636"/>
      <c r="F1670" s="31"/>
      <c r="G1670" s="31"/>
      <c r="H1670" s="31"/>
      <c r="I1670" s="31"/>
      <c r="J1670" s="84"/>
      <c r="K1670" s="754"/>
      <c r="L1670" s="31"/>
      <c r="M1670" s="31"/>
    </row>
    <row r="1671" spans="2:16" s="27" customFormat="1">
      <c r="B1671" s="10"/>
      <c r="C1671" s="10">
        <v>14</v>
      </c>
      <c r="D1671" s="635"/>
      <c r="E1671" s="636"/>
      <c r="F1671" s="31"/>
      <c r="G1671" s="31"/>
      <c r="H1671" s="31"/>
      <c r="I1671" s="31"/>
      <c r="J1671" s="84"/>
      <c r="K1671" s="592"/>
      <c r="L1671" s="31"/>
      <c r="M1671" s="31"/>
    </row>
    <row r="1672" spans="2:16" s="27" customFormat="1">
      <c r="B1672" s="10"/>
      <c r="C1672" s="10">
        <v>15</v>
      </c>
      <c r="D1672" s="635"/>
      <c r="E1672" s="636"/>
      <c r="F1672" s="31"/>
      <c r="G1672" s="31"/>
      <c r="H1672" s="31"/>
      <c r="I1672" s="31"/>
      <c r="J1672" s="84"/>
      <c r="K1672" s="755"/>
      <c r="L1672" s="31"/>
      <c r="M1672" s="31"/>
    </row>
    <row r="1673" spans="2:16" s="27" customFormat="1">
      <c r="B1673" s="10"/>
      <c r="C1673" s="10">
        <v>16</v>
      </c>
      <c r="D1673" s="635"/>
      <c r="E1673" s="636"/>
      <c r="F1673" s="31"/>
      <c r="G1673" s="31"/>
      <c r="H1673" s="31"/>
      <c r="I1673" s="31"/>
      <c r="J1673" s="84"/>
      <c r="K1673" s="754"/>
      <c r="L1673" s="31"/>
      <c r="M1673" s="31"/>
    </row>
    <row r="1674" spans="2:16" s="27" customFormat="1">
      <c r="B1674" s="10"/>
      <c r="C1674" s="10">
        <v>17</v>
      </c>
      <c r="D1674" s="635"/>
      <c r="E1674" s="636"/>
      <c r="F1674" s="31"/>
      <c r="G1674" s="31"/>
      <c r="H1674" s="31"/>
      <c r="I1674" s="31"/>
      <c r="J1674" s="84"/>
      <c r="K1674" s="592"/>
      <c r="L1674" s="31"/>
      <c r="M1674" s="31"/>
    </row>
    <row r="1675" spans="2:16" s="27" customFormat="1">
      <c r="B1675" s="10"/>
      <c r="C1675" s="10">
        <v>18</v>
      </c>
      <c r="D1675" s="635"/>
      <c r="E1675" s="636"/>
      <c r="F1675" s="31"/>
      <c r="G1675" s="31"/>
      <c r="H1675" s="31"/>
      <c r="I1675" s="31"/>
      <c r="J1675" s="594"/>
      <c r="K1675" s="592"/>
      <c r="L1675" s="31"/>
      <c r="M1675" s="31"/>
    </row>
    <row r="1676" spans="2:16" s="27" customFormat="1">
      <c r="B1676" s="28">
        <v>92</v>
      </c>
      <c r="C1676" s="10">
        <v>1</v>
      </c>
      <c r="D1676" s="55"/>
      <c r="E1676" s="44"/>
      <c r="F1676" s="31"/>
      <c r="G1676" s="31"/>
      <c r="H1676" s="31"/>
      <c r="I1676" s="31"/>
      <c r="J1676" s="84"/>
      <c r="K1676" s="588"/>
      <c r="L1676" s="31"/>
      <c r="M1676" s="31"/>
    </row>
    <row r="1677" spans="2:16" s="27" customFormat="1">
      <c r="C1677" s="10">
        <v>2</v>
      </c>
      <c r="D1677" s="596"/>
      <c r="E1677" s="10"/>
      <c r="F1677" s="305"/>
      <c r="G1677" s="305"/>
      <c r="H1677" s="305"/>
      <c r="I1677" s="305"/>
      <c r="J1677" s="76"/>
      <c r="K1677" s="588"/>
      <c r="L1677" s="31"/>
      <c r="M1677" s="31"/>
    </row>
    <row r="1678" spans="2:16" s="27" customFormat="1">
      <c r="C1678" s="10">
        <v>3</v>
      </c>
      <c r="D1678" s="596"/>
      <c r="E1678" s="588"/>
      <c r="F1678" s="31"/>
      <c r="G1678" s="31"/>
      <c r="H1678" s="31"/>
      <c r="I1678" s="31"/>
      <c r="J1678" s="76"/>
      <c r="K1678" s="588"/>
      <c r="L1678" s="31"/>
      <c r="M1678" s="31"/>
    </row>
    <row r="1679" spans="2:16">
      <c r="B1679" s="27"/>
      <c r="C1679" s="10">
        <v>4</v>
      </c>
      <c r="E1679" s="76"/>
      <c r="F1679" s="31"/>
      <c r="G1679" s="31"/>
      <c r="H1679" s="31"/>
      <c r="I1679" s="31"/>
      <c r="J1679" s="84"/>
      <c r="K1679" s="169"/>
      <c r="L1679" s="305"/>
      <c r="M1679" s="305"/>
      <c r="N1679" s="306"/>
      <c r="O1679" s="306"/>
      <c r="P1679" s="306"/>
    </row>
    <row r="1680" spans="2:16" s="27" customFormat="1">
      <c r="B1680" s="306"/>
      <c r="C1680" s="10">
        <v>5</v>
      </c>
      <c r="D1680" s="635"/>
      <c r="E1680" s="636"/>
      <c r="F1680" s="31"/>
      <c r="G1680" s="31"/>
      <c r="H1680" s="31"/>
      <c r="I1680" s="31"/>
      <c r="J1680" s="84"/>
      <c r="K1680" s="754"/>
      <c r="L1680" s="31"/>
      <c r="M1680" s="31"/>
    </row>
    <row r="1681" spans="2:13" s="27" customFormat="1">
      <c r="C1681" s="10">
        <v>6</v>
      </c>
      <c r="D1681" s="44"/>
      <c r="E1681" s="636"/>
      <c r="F1681" s="31"/>
      <c r="G1681" s="31"/>
      <c r="H1681" s="31"/>
      <c r="I1681" s="31"/>
      <c r="J1681" s="84"/>
      <c r="K1681" s="754"/>
      <c r="L1681" s="31"/>
      <c r="M1681" s="31"/>
    </row>
    <row r="1682" spans="2:13" s="27" customFormat="1">
      <c r="C1682" s="10">
        <v>7</v>
      </c>
      <c r="D1682" s="44"/>
      <c r="E1682" s="636"/>
      <c r="F1682" s="31"/>
      <c r="G1682" s="31"/>
      <c r="H1682" s="31"/>
      <c r="I1682" s="31"/>
      <c r="J1682" s="84"/>
      <c r="K1682" s="755"/>
      <c r="L1682" s="31"/>
      <c r="M1682" s="31"/>
    </row>
    <row r="1683" spans="2:13" s="27" customFormat="1">
      <c r="C1683" s="10">
        <v>8</v>
      </c>
      <c r="D1683" s="44"/>
      <c r="E1683" s="636"/>
      <c r="F1683" s="31"/>
      <c r="G1683" s="31"/>
      <c r="H1683" s="31"/>
      <c r="I1683" s="31"/>
      <c r="J1683" s="84"/>
      <c r="K1683" s="754"/>
      <c r="L1683" s="31"/>
      <c r="M1683" s="31"/>
    </row>
    <row r="1684" spans="2:13" s="27" customFormat="1">
      <c r="C1684" s="10">
        <v>9</v>
      </c>
      <c r="D1684" s="635"/>
      <c r="E1684" s="636"/>
      <c r="F1684" s="31"/>
      <c r="G1684" s="31"/>
      <c r="H1684" s="31"/>
      <c r="I1684" s="31"/>
      <c r="J1684" s="84"/>
      <c r="K1684" s="754"/>
      <c r="L1684" s="31"/>
      <c r="M1684" s="31"/>
    </row>
    <row r="1685" spans="2:13" s="27" customFormat="1">
      <c r="C1685" s="10">
        <v>10</v>
      </c>
      <c r="D1685" s="44"/>
      <c r="E1685" s="636"/>
      <c r="F1685" s="31"/>
      <c r="G1685" s="31"/>
      <c r="H1685" s="31"/>
      <c r="I1685" s="31"/>
      <c r="J1685" s="84"/>
      <c r="K1685" s="754"/>
      <c r="L1685" s="31"/>
      <c r="M1685" s="31"/>
    </row>
    <row r="1686" spans="2:13" s="27" customFormat="1">
      <c r="C1686" s="10">
        <v>11</v>
      </c>
      <c r="D1686" s="44"/>
      <c r="E1686" s="636"/>
      <c r="F1686" s="31"/>
      <c r="G1686" s="31"/>
      <c r="H1686" s="31"/>
      <c r="I1686" s="31"/>
      <c r="J1686" s="84"/>
      <c r="K1686" s="755"/>
      <c r="L1686" s="31"/>
      <c r="M1686" s="31"/>
    </row>
    <row r="1687" spans="2:13" s="27" customFormat="1">
      <c r="C1687" s="10">
        <v>12</v>
      </c>
      <c r="D1687" s="635"/>
      <c r="E1687" s="636"/>
      <c r="F1687" s="31"/>
      <c r="G1687" s="31"/>
      <c r="H1687" s="31"/>
      <c r="I1687" s="31"/>
      <c r="J1687" s="84"/>
      <c r="K1687" s="754"/>
      <c r="L1687" s="31"/>
      <c r="M1687" s="31"/>
    </row>
    <row r="1688" spans="2:13" s="27" customFormat="1">
      <c r="C1688" s="10">
        <v>13</v>
      </c>
      <c r="D1688" s="635"/>
      <c r="E1688" s="636"/>
      <c r="F1688" s="31"/>
      <c r="G1688" s="31"/>
      <c r="H1688" s="31"/>
      <c r="I1688" s="31"/>
      <c r="J1688" s="84"/>
      <c r="K1688" s="754"/>
      <c r="L1688" s="31"/>
      <c r="M1688" s="31"/>
    </row>
    <row r="1689" spans="2:13" s="27" customFormat="1">
      <c r="C1689" s="10">
        <v>14</v>
      </c>
      <c r="D1689" s="635"/>
      <c r="E1689" s="636"/>
      <c r="F1689" s="31"/>
      <c r="G1689" s="31"/>
      <c r="H1689" s="31"/>
      <c r="I1689" s="31"/>
      <c r="J1689" s="84"/>
      <c r="K1689" s="592"/>
      <c r="L1689" s="31"/>
      <c r="M1689" s="31"/>
    </row>
    <row r="1690" spans="2:13" s="27" customFormat="1">
      <c r="C1690" s="10">
        <v>15</v>
      </c>
      <c r="D1690" s="635"/>
      <c r="E1690" s="636"/>
      <c r="F1690" s="31"/>
      <c r="G1690" s="31"/>
      <c r="H1690" s="31"/>
      <c r="I1690" s="31"/>
      <c r="J1690" s="84"/>
      <c r="K1690" s="755"/>
      <c r="L1690" s="31"/>
      <c r="M1690" s="31"/>
    </row>
    <row r="1691" spans="2:13" s="27" customFormat="1">
      <c r="C1691" s="10">
        <v>16</v>
      </c>
      <c r="D1691" s="635"/>
      <c r="E1691" s="636"/>
      <c r="F1691" s="31"/>
      <c r="G1691" s="31"/>
      <c r="H1691" s="31"/>
      <c r="I1691" s="31"/>
      <c r="J1691" s="84"/>
      <c r="K1691" s="754"/>
      <c r="L1691" s="31"/>
      <c r="M1691" s="31"/>
    </row>
    <row r="1692" spans="2:13" s="27" customFormat="1">
      <c r="C1692" s="10">
        <v>17</v>
      </c>
      <c r="D1692" s="635"/>
      <c r="E1692" s="636"/>
      <c r="F1692" s="31"/>
      <c r="G1692" s="31"/>
      <c r="H1692" s="31"/>
      <c r="I1692" s="31"/>
      <c r="J1692" s="84"/>
      <c r="K1692" s="592"/>
      <c r="L1692" s="31"/>
      <c r="M1692" s="31"/>
    </row>
    <row r="1693" spans="2:13" s="27" customFormat="1">
      <c r="B1693" s="10"/>
      <c r="C1693" s="10">
        <v>18</v>
      </c>
      <c r="D1693" s="635"/>
      <c r="E1693" s="636"/>
      <c r="F1693" s="31"/>
      <c r="G1693" s="31"/>
      <c r="H1693" s="31"/>
      <c r="I1693" s="31"/>
      <c r="J1693" s="594"/>
      <c r="K1693" s="592"/>
      <c r="L1693" s="31"/>
      <c r="M1693" s="31"/>
    </row>
    <row r="1694" spans="2:13" s="27" customFormat="1">
      <c r="B1694" s="28">
        <v>93</v>
      </c>
      <c r="C1694" s="10">
        <v>1</v>
      </c>
      <c r="D1694" s="55"/>
      <c r="E1694" s="44"/>
      <c r="F1694" s="31"/>
      <c r="G1694" s="31"/>
      <c r="H1694" s="31"/>
      <c r="I1694" s="31"/>
      <c r="J1694" s="84"/>
      <c r="K1694" s="588"/>
      <c r="L1694" s="31"/>
      <c r="M1694" s="31"/>
    </row>
    <row r="1695" spans="2:13" s="27" customFormat="1">
      <c r="B1695" s="10"/>
      <c r="C1695" s="10">
        <v>2</v>
      </c>
      <c r="D1695" s="596"/>
      <c r="E1695" s="10"/>
      <c r="F1695" s="305"/>
      <c r="G1695" s="305"/>
      <c r="H1695" s="305"/>
      <c r="I1695" s="305"/>
      <c r="J1695" s="76"/>
      <c r="K1695" s="588"/>
      <c r="L1695" s="31"/>
      <c r="M1695" s="31"/>
    </row>
    <row r="1696" spans="2:13" s="27" customFormat="1">
      <c r="B1696" s="10"/>
      <c r="C1696" s="10">
        <v>3</v>
      </c>
      <c r="D1696" s="596"/>
      <c r="E1696" s="588"/>
      <c r="F1696" s="31"/>
      <c r="G1696" s="31"/>
      <c r="H1696" s="31"/>
      <c r="I1696" s="31"/>
      <c r="J1696" s="76"/>
      <c r="K1696" s="588"/>
      <c r="L1696" s="31"/>
      <c r="M1696" s="31"/>
    </row>
    <row r="1697" spans="2:16">
      <c r="C1697" s="10">
        <v>4</v>
      </c>
      <c r="E1697" s="76"/>
      <c r="F1697" s="31"/>
      <c r="G1697" s="31"/>
      <c r="H1697" s="31"/>
      <c r="I1697" s="31"/>
      <c r="J1697" s="84"/>
      <c r="K1697" s="169"/>
      <c r="L1697" s="305"/>
      <c r="M1697" s="305"/>
      <c r="N1697" s="306"/>
      <c r="O1697" s="306"/>
      <c r="P1697" s="306"/>
    </row>
    <row r="1698" spans="2:16" s="27" customFormat="1">
      <c r="B1698" s="10"/>
      <c r="C1698" s="10">
        <v>5</v>
      </c>
      <c r="D1698" s="635"/>
      <c r="E1698" s="636"/>
      <c r="F1698" s="31"/>
      <c r="G1698" s="31"/>
      <c r="H1698" s="31"/>
      <c r="I1698" s="31"/>
      <c r="J1698" s="84"/>
      <c r="K1698" s="754"/>
      <c r="L1698" s="31"/>
      <c r="M1698" s="31"/>
    </row>
    <row r="1699" spans="2:16" s="27" customFormat="1">
      <c r="B1699" s="10"/>
      <c r="C1699" s="10">
        <v>6</v>
      </c>
      <c r="D1699" s="44"/>
      <c r="E1699" s="636"/>
      <c r="F1699" s="31"/>
      <c r="G1699" s="31"/>
      <c r="H1699" s="31"/>
      <c r="I1699" s="31"/>
      <c r="J1699" s="84"/>
      <c r="K1699" s="754"/>
      <c r="L1699" s="31"/>
      <c r="M1699" s="31"/>
    </row>
    <row r="1700" spans="2:16" s="27" customFormat="1">
      <c r="B1700" s="10"/>
      <c r="C1700" s="10">
        <v>7</v>
      </c>
      <c r="D1700" s="44"/>
      <c r="E1700" s="636"/>
      <c r="F1700" s="31"/>
      <c r="G1700" s="31"/>
      <c r="H1700" s="31"/>
      <c r="I1700" s="31"/>
      <c r="J1700" s="84"/>
      <c r="K1700" s="755"/>
      <c r="L1700" s="31"/>
      <c r="M1700" s="31"/>
    </row>
    <row r="1701" spans="2:16" s="27" customFormat="1">
      <c r="B1701" s="10"/>
      <c r="C1701" s="10">
        <v>8</v>
      </c>
      <c r="D1701" s="44"/>
      <c r="E1701" s="636"/>
      <c r="F1701" s="31"/>
      <c r="G1701" s="31"/>
      <c r="H1701" s="31"/>
      <c r="I1701" s="31"/>
      <c r="J1701" s="84"/>
      <c r="K1701" s="754"/>
      <c r="L1701" s="31"/>
      <c r="M1701" s="31"/>
    </row>
    <row r="1702" spans="2:16" s="27" customFormat="1">
      <c r="B1702" s="10"/>
      <c r="C1702" s="10">
        <v>9</v>
      </c>
      <c r="D1702" s="635"/>
      <c r="E1702" s="636"/>
      <c r="F1702" s="31"/>
      <c r="G1702" s="31"/>
      <c r="H1702" s="31"/>
      <c r="I1702" s="31"/>
      <c r="J1702" s="84"/>
      <c r="K1702" s="754"/>
      <c r="L1702" s="31"/>
      <c r="M1702" s="31"/>
    </row>
    <row r="1703" spans="2:16" s="27" customFormat="1">
      <c r="B1703" s="10"/>
      <c r="C1703" s="10">
        <v>10</v>
      </c>
      <c r="D1703" s="44"/>
      <c r="E1703" s="636"/>
      <c r="F1703" s="31"/>
      <c r="G1703" s="31"/>
      <c r="H1703" s="31"/>
      <c r="I1703" s="31"/>
      <c r="J1703" s="84"/>
      <c r="K1703" s="754"/>
      <c r="L1703" s="31"/>
      <c r="M1703" s="31"/>
    </row>
    <row r="1704" spans="2:16" s="27" customFormat="1">
      <c r="B1704" s="10"/>
      <c r="C1704" s="10">
        <v>11</v>
      </c>
      <c r="D1704" s="44"/>
      <c r="E1704" s="636"/>
      <c r="F1704" s="31"/>
      <c r="G1704" s="31"/>
      <c r="H1704" s="31"/>
      <c r="I1704" s="31"/>
      <c r="J1704" s="84"/>
      <c r="K1704" s="755"/>
      <c r="L1704" s="31"/>
      <c r="M1704" s="31"/>
    </row>
    <row r="1705" spans="2:16" s="27" customFormat="1">
      <c r="B1705" s="10"/>
      <c r="C1705" s="10">
        <v>12</v>
      </c>
      <c r="D1705" s="635"/>
      <c r="E1705" s="636"/>
      <c r="F1705" s="31"/>
      <c r="G1705" s="31"/>
      <c r="H1705" s="31"/>
      <c r="I1705" s="31"/>
      <c r="J1705" s="84"/>
      <c r="K1705" s="754"/>
      <c r="L1705" s="31"/>
      <c r="M1705" s="31"/>
    </row>
    <row r="1706" spans="2:16" s="27" customFormat="1">
      <c r="B1706" s="10"/>
      <c r="C1706" s="10">
        <v>13</v>
      </c>
      <c r="D1706" s="635"/>
      <c r="E1706" s="636"/>
      <c r="F1706" s="31"/>
      <c r="G1706" s="31"/>
      <c r="H1706" s="31"/>
      <c r="I1706" s="31"/>
      <c r="J1706" s="84"/>
      <c r="K1706" s="754"/>
      <c r="L1706" s="31"/>
      <c r="M1706" s="31"/>
    </row>
    <row r="1707" spans="2:16" s="27" customFormat="1">
      <c r="B1707" s="10"/>
      <c r="C1707" s="10">
        <v>14</v>
      </c>
      <c r="D1707" s="635"/>
      <c r="E1707" s="636"/>
      <c r="F1707" s="31"/>
      <c r="G1707" s="31"/>
      <c r="H1707" s="31"/>
      <c r="I1707" s="31"/>
      <c r="J1707" s="84"/>
      <c r="K1707" s="592"/>
      <c r="L1707" s="31"/>
      <c r="M1707" s="31"/>
    </row>
    <row r="1708" spans="2:16" s="27" customFormat="1">
      <c r="B1708" s="10"/>
      <c r="C1708" s="10">
        <v>15</v>
      </c>
      <c r="D1708" s="635"/>
      <c r="E1708" s="636"/>
      <c r="F1708" s="31"/>
      <c r="G1708" s="31"/>
      <c r="H1708" s="31"/>
      <c r="I1708" s="31"/>
      <c r="J1708" s="84"/>
      <c r="K1708" s="755"/>
      <c r="L1708" s="31"/>
      <c r="M1708" s="31"/>
    </row>
    <row r="1709" spans="2:16" s="27" customFormat="1">
      <c r="B1709" s="10"/>
      <c r="C1709" s="10">
        <v>16</v>
      </c>
      <c r="D1709" s="635"/>
      <c r="E1709" s="636"/>
      <c r="F1709" s="31"/>
      <c r="G1709" s="31"/>
      <c r="H1709" s="31"/>
      <c r="I1709" s="31"/>
      <c r="J1709" s="84"/>
      <c r="K1709" s="754"/>
      <c r="L1709" s="31"/>
      <c r="M1709" s="31"/>
    </row>
    <row r="1710" spans="2:16" s="27" customFormat="1">
      <c r="B1710" s="10"/>
      <c r="C1710" s="10">
        <v>17</v>
      </c>
      <c r="D1710" s="635"/>
      <c r="E1710" s="636"/>
      <c r="F1710" s="31"/>
      <c r="G1710" s="31"/>
      <c r="H1710" s="31"/>
      <c r="I1710" s="31"/>
      <c r="J1710" s="84"/>
      <c r="K1710" s="592"/>
      <c r="L1710" s="31"/>
      <c r="M1710" s="31"/>
    </row>
    <row r="1711" spans="2:16" s="27" customFormat="1">
      <c r="B1711" s="10"/>
      <c r="C1711" s="10">
        <v>18</v>
      </c>
      <c r="D1711" s="635"/>
      <c r="E1711" s="636"/>
      <c r="F1711" s="31"/>
      <c r="G1711" s="31"/>
      <c r="H1711" s="31"/>
      <c r="I1711" s="31"/>
      <c r="J1711" s="594"/>
      <c r="K1711" s="592"/>
      <c r="L1711" s="31"/>
      <c r="M1711" s="31"/>
    </row>
    <row r="1712" spans="2:16" s="27" customFormat="1">
      <c r="B1712" s="28">
        <v>94</v>
      </c>
      <c r="C1712" s="10">
        <v>1</v>
      </c>
      <c r="D1712" s="55"/>
      <c r="E1712" s="44"/>
      <c r="F1712" s="31"/>
      <c r="G1712" s="31"/>
      <c r="H1712" s="31"/>
      <c r="I1712" s="31"/>
      <c r="J1712" s="84"/>
      <c r="K1712" s="588"/>
      <c r="L1712" s="31"/>
      <c r="M1712" s="31"/>
    </row>
    <row r="1713" spans="2:16" s="27" customFormat="1">
      <c r="B1713" s="10"/>
      <c r="C1713" s="10">
        <v>2</v>
      </c>
      <c r="D1713" s="596"/>
      <c r="E1713" s="10"/>
      <c r="F1713" s="305"/>
      <c r="G1713" s="305"/>
      <c r="H1713" s="305"/>
      <c r="I1713" s="305"/>
      <c r="J1713" s="76"/>
      <c r="K1713" s="588"/>
      <c r="L1713" s="31"/>
      <c r="M1713" s="31"/>
    </row>
    <row r="1714" spans="2:16" s="27" customFormat="1">
      <c r="B1714" s="10"/>
      <c r="C1714" s="10">
        <v>3</v>
      </c>
      <c r="D1714" s="596"/>
      <c r="E1714" s="588"/>
      <c r="F1714" s="31"/>
      <c r="G1714" s="31"/>
      <c r="H1714" s="31"/>
      <c r="I1714" s="31"/>
      <c r="J1714" s="76"/>
      <c r="K1714" s="588"/>
      <c r="L1714" s="31"/>
      <c r="M1714" s="31"/>
    </row>
    <row r="1715" spans="2:16">
      <c r="C1715" s="10">
        <v>4</v>
      </c>
      <c r="E1715" s="76"/>
      <c r="F1715" s="31"/>
      <c r="G1715" s="31"/>
      <c r="H1715" s="31"/>
      <c r="I1715" s="31"/>
      <c r="J1715" s="84"/>
      <c r="K1715" s="169"/>
      <c r="L1715" s="305"/>
      <c r="M1715" s="305"/>
      <c r="N1715" s="306"/>
      <c r="O1715" s="306"/>
      <c r="P1715" s="306"/>
    </row>
    <row r="1716" spans="2:16" s="27" customFormat="1">
      <c r="B1716" s="10"/>
      <c r="C1716" s="10">
        <v>5</v>
      </c>
      <c r="D1716" s="635"/>
      <c r="E1716" s="636"/>
      <c r="F1716" s="31"/>
      <c r="G1716" s="31"/>
      <c r="H1716" s="31"/>
      <c r="I1716" s="31"/>
      <c r="J1716" s="84"/>
      <c r="K1716" s="754"/>
      <c r="L1716" s="31"/>
      <c r="M1716" s="31"/>
    </row>
    <row r="1717" spans="2:16" s="27" customFormat="1">
      <c r="B1717" s="10"/>
      <c r="C1717" s="10">
        <v>6</v>
      </c>
      <c r="D1717" s="44"/>
      <c r="E1717" s="636"/>
      <c r="F1717" s="31"/>
      <c r="G1717" s="31"/>
      <c r="H1717" s="31"/>
      <c r="I1717" s="31"/>
      <c r="J1717" s="84"/>
      <c r="K1717" s="754"/>
      <c r="L1717" s="31"/>
      <c r="M1717" s="31"/>
    </row>
    <row r="1718" spans="2:16" s="27" customFormat="1">
      <c r="B1718" s="10"/>
      <c r="C1718" s="10">
        <v>7</v>
      </c>
      <c r="D1718" s="44"/>
      <c r="E1718" s="636"/>
      <c r="F1718" s="31"/>
      <c r="G1718" s="31"/>
      <c r="H1718" s="31"/>
      <c r="I1718" s="31"/>
      <c r="J1718" s="84"/>
      <c r="K1718" s="755"/>
      <c r="L1718" s="31"/>
      <c r="M1718" s="31"/>
    </row>
    <row r="1719" spans="2:16" s="27" customFormat="1">
      <c r="B1719" s="10"/>
      <c r="C1719" s="10">
        <v>8</v>
      </c>
      <c r="D1719" s="44"/>
      <c r="E1719" s="636"/>
      <c r="F1719" s="31"/>
      <c r="G1719" s="31"/>
      <c r="H1719" s="31"/>
      <c r="I1719" s="31"/>
      <c r="J1719" s="84"/>
      <c r="K1719" s="754"/>
      <c r="L1719" s="31"/>
      <c r="M1719" s="31"/>
    </row>
    <row r="1720" spans="2:16" s="27" customFormat="1">
      <c r="B1720" s="10"/>
      <c r="C1720" s="10">
        <v>9</v>
      </c>
      <c r="D1720" s="635"/>
      <c r="E1720" s="636"/>
      <c r="F1720" s="31"/>
      <c r="G1720" s="31"/>
      <c r="H1720" s="31"/>
      <c r="I1720" s="31"/>
      <c r="J1720" s="84"/>
      <c r="K1720" s="754"/>
      <c r="L1720" s="31"/>
      <c r="M1720" s="31"/>
    </row>
    <row r="1721" spans="2:16" s="27" customFormat="1">
      <c r="B1721" s="10"/>
      <c r="C1721" s="10">
        <v>10</v>
      </c>
      <c r="D1721" s="44"/>
      <c r="E1721" s="636"/>
      <c r="F1721" s="31"/>
      <c r="G1721" s="31"/>
      <c r="H1721" s="31"/>
      <c r="I1721" s="31"/>
      <c r="J1721" s="84"/>
      <c r="K1721" s="754"/>
      <c r="L1721" s="31"/>
      <c r="M1721" s="31"/>
    </row>
    <row r="1722" spans="2:16" s="27" customFormat="1">
      <c r="B1722" s="10"/>
      <c r="C1722" s="10">
        <v>11</v>
      </c>
      <c r="D1722" s="44"/>
      <c r="E1722" s="636"/>
      <c r="F1722" s="31"/>
      <c r="G1722" s="31"/>
      <c r="H1722" s="31"/>
      <c r="I1722" s="31"/>
      <c r="J1722" s="84"/>
      <c r="K1722" s="755"/>
      <c r="L1722" s="31"/>
      <c r="M1722" s="31"/>
    </row>
    <row r="1723" spans="2:16" s="27" customFormat="1">
      <c r="B1723" s="10"/>
      <c r="C1723" s="10">
        <v>12</v>
      </c>
      <c r="D1723" s="635"/>
      <c r="E1723" s="636"/>
      <c r="F1723" s="31"/>
      <c r="G1723" s="31"/>
      <c r="H1723" s="31"/>
      <c r="I1723" s="31"/>
      <c r="J1723" s="84"/>
      <c r="K1723" s="754"/>
      <c r="L1723" s="31"/>
      <c r="M1723" s="31"/>
    </row>
    <row r="1724" spans="2:16" s="27" customFormat="1">
      <c r="B1724" s="10"/>
      <c r="C1724" s="10">
        <v>13</v>
      </c>
      <c r="D1724" s="635"/>
      <c r="E1724" s="636"/>
      <c r="F1724" s="31"/>
      <c r="G1724" s="31"/>
      <c r="H1724" s="31"/>
      <c r="I1724" s="31"/>
      <c r="J1724" s="84"/>
      <c r="K1724" s="754"/>
      <c r="L1724" s="31"/>
      <c r="M1724" s="31"/>
    </row>
    <row r="1725" spans="2:16" s="27" customFormat="1">
      <c r="B1725" s="10"/>
      <c r="C1725" s="10">
        <v>14</v>
      </c>
      <c r="D1725" s="635"/>
      <c r="E1725" s="636"/>
      <c r="F1725" s="31"/>
      <c r="G1725" s="31"/>
      <c r="H1725" s="31"/>
      <c r="I1725" s="31"/>
      <c r="J1725" s="84"/>
      <c r="K1725" s="592"/>
      <c r="L1725" s="31"/>
      <c r="M1725" s="31"/>
    </row>
    <row r="1726" spans="2:16" s="27" customFormat="1">
      <c r="B1726" s="10"/>
      <c r="C1726" s="10">
        <v>15</v>
      </c>
      <c r="D1726" s="635"/>
      <c r="E1726" s="636"/>
      <c r="F1726" s="31"/>
      <c r="G1726" s="31"/>
      <c r="H1726" s="31"/>
      <c r="I1726" s="31"/>
      <c r="J1726" s="84"/>
      <c r="K1726" s="755"/>
      <c r="L1726" s="31"/>
      <c r="M1726" s="31"/>
    </row>
    <row r="1727" spans="2:16" s="27" customFormat="1">
      <c r="B1727" s="10"/>
      <c r="C1727" s="10">
        <v>16</v>
      </c>
      <c r="D1727" s="635"/>
      <c r="E1727" s="636"/>
      <c r="F1727" s="31"/>
      <c r="G1727" s="31"/>
      <c r="H1727" s="31"/>
      <c r="I1727" s="31"/>
      <c r="J1727" s="84"/>
      <c r="K1727" s="754"/>
      <c r="L1727" s="31"/>
      <c r="M1727" s="31"/>
    </row>
    <row r="1728" spans="2:16" s="27" customFormat="1">
      <c r="B1728" s="10"/>
      <c r="C1728" s="10">
        <v>17</v>
      </c>
      <c r="D1728" s="635"/>
      <c r="E1728" s="636"/>
      <c r="F1728" s="31"/>
      <c r="G1728" s="31"/>
      <c r="H1728" s="31"/>
      <c r="I1728" s="31"/>
      <c r="J1728" s="84"/>
      <c r="K1728" s="592"/>
      <c r="L1728" s="31"/>
      <c r="M1728" s="31"/>
    </row>
    <row r="1729" spans="2:16" s="27" customFormat="1">
      <c r="B1729" s="10"/>
      <c r="C1729" s="10">
        <v>18</v>
      </c>
      <c r="D1729" s="635"/>
      <c r="E1729" s="636"/>
      <c r="F1729" s="31"/>
      <c r="G1729" s="31"/>
      <c r="H1729" s="31"/>
      <c r="I1729" s="31"/>
      <c r="J1729" s="594"/>
      <c r="K1729" s="592"/>
      <c r="L1729" s="31"/>
      <c r="M1729" s="31"/>
    </row>
    <row r="1730" spans="2:16" s="27" customFormat="1">
      <c r="B1730" s="28">
        <v>95</v>
      </c>
      <c r="C1730" s="10">
        <v>1</v>
      </c>
      <c r="D1730" s="55"/>
      <c r="E1730" s="44"/>
      <c r="F1730" s="31"/>
      <c r="G1730" s="31"/>
      <c r="H1730" s="31"/>
      <c r="I1730" s="31"/>
      <c r="J1730" s="84"/>
      <c r="K1730" s="588"/>
      <c r="L1730" s="31"/>
      <c r="M1730" s="31"/>
    </row>
    <row r="1731" spans="2:16" s="27" customFormat="1">
      <c r="B1731" s="10"/>
      <c r="C1731" s="10">
        <v>2</v>
      </c>
      <c r="D1731" s="596"/>
      <c r="E1731" s="10"/>
      <c r="F1731" s="305"/>
      <c r="G1731" s="305"/>
      <c r="H1731" s="305"/>
      <c r="I1731" s="305"/>
      <c r="J1731" s="76"/>
      <c r="K1731" s="588"/>
      <c r="L1731" s="31"/>
      <c r="M1731" s="31"/>
    </row>
    <row r="1732" spans="2:16" s="27" customFormat="1">
      <c r="B1732" s="10"/>
      <c r="C1732" s="10">
        <v>3</v>
      </c>
      <c r="D1732" s="596"/>
      <c r="E1732" s="588"/>
      <c r="F1732" s="31"/>
      <c r="G1732" s="31"/>
      <c r="H1732" s="31"/>
      <c r="I1732" s="31"/>
      <c r="J1732" s="76"/>
      <c r="K1732" s="588"/>
      <c r="L1732" s="31"/>
      <c r="M1732" s="31"/>
    </row>
    <row r="1733" spans="2:16">
      <c r="C1733" s="10">
        <v>4</v>
      </c>
      <c r="E1733" s="76"/>
      <c r="F1733" s="31"/>
      <c r="G1733" s="31"/>
      <c r="H1733" s="31"/>
      <c r="I1733" s="31"/>
      <c r="J1733" s="84"/>
      <c r="K1733" s="169"/>
      <c r="L1733" s="305"/>
      <c r="M1733" s="305"/>
      <c r="N1733" s="306"/>
      <c r="O1733" s="306"/>
      <c r="P1733" s="306"/>
    </row>
    <row r="1734" spans="2:16" s="27" customFormat="1">
      <c r="B1734" s="10"/>
      <c r="C1734" s="10">
        <v>5</v>
      </c>
      <c r="D1734" s="635"/>
      <c r="E1734" s="636"/>
      <c r="F1734" s="31"/>
      <c r="G1734" s="31"/>
      <c r="H1734" s="31"/>
      <c r="I1734" s="31"/>
      <c r="J1734" s="84"/>
      <c r="K1734" s="754"/>
      <c r="L1734" s="31"/>
      <c r="M1734" s="31"/>
    </row>
    <row r="1735" spans="2:16" s="27" customFormat="1">
      <c r="B1735" s="10"/>
      <c r="C1735" s="10">
        <v>6</v>
      </c>
      <c r="D1735" s="44"/>
      <c r="E1735" s="636"/>
      <c r="F1735" s="31"/>
      <c r="G1735" s="31"/>
      <c r="H1735" s="31"/>
      <c r="I1735" s="31"/>
      <c r="J1735" s="84"/>
      <c r="K1735" s="754"/>
      <c r="L1735" s="31"/>
      <c r="M1735" s="31"/>
    </row>
    <row r="1736" spans="2:16" s="27" customFormat="1">
      <c r="B1736" s="10"/>
      <c r="C1736" s="10">
        <v>7</v>
      </c>
      <c r="D1736" s="44"/>
      <c r="E1736" s="636"/>
      <c r="F1736" s="31"/>
      <c r="G1736" s="31"/>
      <c r="H1736" s="31"/>
      <c r="I1736" s="31"/>
      <c r="J1736" s="84"/>
      <c r="K1736" s="755"/>
      <c r="L1736" s="31"/>
      <c r="M1736" s="31"/>
    </row>
    <row r="1737" spans="2:16" s="27" customFormat="1">
      <c r="B1737" s="10"/>
      <c r="C1737" s="10">
        <v>8</v>
      </c>
      <c r="D1737" s="44"/>
      <c r="E1737" s="636"/>
      <c r="F1737" s="31"/>
      <c r="G1737" s="31"/>
      <c r="H1737" s="31"/>
      <c r="I1737" s="31"/>
      <c r="J1737" s="84"/>
      <c r="K1737" s="754"/>
      <c r="L1737" s="31"/>
      <c r="M1737" s="31"/>
    </row>
    <row r="1738" spans="2:16" s="27" customFormat="1">
      <c r="B1738" s="10"/>
      <c r="C1738" s="10">
        <v>9</v>
      </c>
      <c r="D1738" s="635"/>
      <c r="E1738" s="636"/>
      <c r="F1738" s="31"/>
      <c r="G1738" s="31"/>
      <c r="H1738" s="31"/>
      <c r="I1738" s="31"/>
      <c r="J1738" s="84"/>
      <c r="K1738" s="754"/>
      <c r="L1738" s="31"/>
      <c r="M1738" s="31"/>
    </row>
    <row r="1739" spans="2:16" s="27" customFormat="1">
      <c r="B1739" s="10"/>
      <c r="C1739" s="10">
        <v>10</v>
      </c>
      <c r="D1739" s="44"/>
      <c r="E1739" s="636"/>
      <c r="F1739" s="31"/>
      <c r="G1739" s="31"/>
      <c r="H1739" s="31"/>
      <c r="I1739" s="31"/>
      <c r="J1739" s="84"/>
      <c r="K1739" s="754"/>
      <c r="L1739" s="31"/>
      <c r="M1739" s="31"/>
    </row>
    <row r="1740" spans="2:16" s="27" customFormat="1">
      <c r="B1740" s="10"/>
      <c r="C1740" s="10">
        <v>11</v>
      </c>
      <c r="D1740" s="44"/>
      <c r="E1740" s="636"/>
      <c r="F1740" s="31"/>
      <c r="G1740" s="31"/>
      <c r="H1740" s="31"/>
      <c r="I1740" s="31"/>
      <c r="J1740" s="84"/>
      <c r="K1740" s="755"/>
      <c r="L1740" s="31"/>
      <c r="M1740" s="31"/>
    </row>
    <row r="1741" spans="2:16" s="27" customFormat="1">
      <c r="B1741" s="10"/>
      <c r="C1741" s="10">
        <v>12</v>
      </c>
      <c r="D1741" s="635"/>
      <c r="E1741" s="636"/>
      <c r="F1741" s="31"/>
      <c r="G1741" s="31"/>
      <c r="H1741" s="31"/>
      <c r="I1741" s="31"/>
      <c r="J1741" s="84"/>
      <c r="K1741" s="754"/>
      <c r="L1741" s="31"/>
      <c r="M1741" s="31"/>
    </row>
    <row r="1742" spans="2:16" s="27" customFormat="1">
      <c r="B1742" s="10"/>
      <c r="C1742" s="10">
        <v>13</v>
      </c>
      <c r="D1742" s="635"/>
      <c r="E1742" s="636"/>
      <c r="F1742" s="31"/>
      <c r="G1742" s="31"/>
      <c r="H1742" s="31"/>
      <c r="I1742" s="31"/>
      <c r="J1742" s="84"/>
      <c r="K1742" s="754"/>
      <c r="L1742" s="31"/>
      <c r="M1742" s="31"/>
    </row>
    <row r="1743" spans="2:16" s="27" customFormat="1">
      <c r="B1743" s="10"/>
      <c r="C1743" s="10">
        <v>14</v>
      </c>
      <c r="D1743" s="635"/>
      <c r="E1743" s="636"/>
      <c r="F1743" s="31"/>
      <c r="G1743" s="31"/>
      <c r="H1743" s="31"/>
      <c r="I1743" s="31"/>
      <c r="J1743" s="84"/>
      <c r="K1743" s="592"/>
      <c r="L1743" s="31"/>
      <c r="M1743" s="31"/>
    </row>
    <row r="1744" spans="2:16" s="27" customFormat="1">
      <c r="B1744" s="10"/>
      <c r="C1744" s="10">
        <v>15</v>
      </c>
      <c r="D1744" s="635"/>
      <c r="E1744" s="636"/>
      <c r="F1744" s="31"/>
      <c r="G1744" s="31"/>
      <c r="H1744" s="31"/>
      <c r="I1744" s="31"/>
      <c r="J1744" s="84"/>
      <c r="K1744" s="755"/>
      <c r="L1744" s="31"/>
      <c r="M1744" s="31"/>
    </row>
    <row r="1745" spans="2:16" s="27" customFormat="1">
      <c r="B1745" s="10"/>
      <c r="C1745" s="10">
        <v>16</v>
      </c>
      <c r="D1745" s="635"/>
      <c r="E1745" s="636"/>
      <c r="F1745" s="31"/>
      <c r="G1745" s="31"/>
      <c r="H1745" s="31"/>
      <c r="I1745" s="31"/>
      <c r="J1745" s="84"/>
      <c r="K1745" s="754"/>
      <c r="L1745" s="31"/>
      <c r="M1745" s="31"/>
    </row>
    <row r="1746" spans="2:16" s="27" customFormat="1">
      <c r="B1746" s="10"/>
      <c r="C1746" s="10">
        <v>17</v>
      </c>
      <c r="D1746" s="635"/>
      <c r="E1746" s="636"/>
      <c r="F1746" s="31"/>
      <c r="G1746" s="31"/>
      <c r="H1746" s="31"/>
      <c r="I1746" s="31"/>
      <c r="J1746" s="84"/>
      <c r="K1746" s="592"/>
      <c r="L1746" s="31"/>
      <c r="M1746" s="31"/>
    </row>
    <row r="1747" spans="2:16" s="27" customFormat="1">
      <c r="B1747" s="10"/>
      <c r="C1747" s="10">
        <v>18</v>
      </c>
      <c r="D1747" s="635"/>
      <c r="E1747" s="636"/>
      <c r="F1747" s="31"/>
      <c r="G1747" s="31"/>
      <c r="H1747" s="31"/>
      <c r="I1747" s="31"/>
      <c r="J1747" s="594"/>
      <c r="K1747" s="592"/>
      <c r="L1747" s="31"/>
      <c r="M1747" s="31"/>
    </row>
    <row r="1748" spans="2:16" s="27" customFormat="1">
      <c r="B1748" s="28">
        <v>96</v>
      </c>
      <c r="C1748" s="10">
        <v>1</v>
      </c>
      <c r="D1748" s="55"/>
      <c r="E1748" s="44"/>
      <c r="F1748" s="31"/>
      <c r="G1748" s="31"/>
      <c r="H1748" s="31"/>
      <c r="I1748" s="31"/>
      <c r="J1748" s="84"/>
      <c r="K1748" s="588"/>
      <c r="L1748" s="31"/>
      <c r="M1748" s="31"/>
    </row>
    <row r="1749" spans="2:16" s="27" customFormat="1">
      <c r="B1749" s="10"/>
      <c r="C1749" s="10">
        <v>2</v>
      </c>
      <c r="D1749" s="596"/>
      <c r="E1749" s="10"/>
      <c r="F1749" s="305"/>
      <c r="G1749" s="305"/>
      <c r="H1749" s="305"/>
      <c r="I1749" s="305"/>
      <c r="J1749" s="76"/>
      <c r="K1749" s="588"/>
      <c r="L1749" s="31"/>
      <c r="M1749" s="31"/>
    </row>
    <row r="1750" spans="2:16" s="27" customFormat="1">
      <c r="B1750" s="10"/>
      <c r="C1750" s="10">
        <v>3</v>
      </c>
      <c r="D1750" s="596"/>
      <c r="E1750" s="588"/>
      <c r="F1750" s="31"/>
      <c r="G1750" s="31"/>
      <c r="H1750" s="31"/>
      <c r="I1750" s="31"/>
      <c r="J1750" s="76"/>
      <c r="K1750" s="588"/>
      <c r="L1750" s="31"/>
      <c r="M1750" s="31"/>
    </row>
    <row r="1751" spans="2:16">
      <c r="C1751" s="10">
        <v>4</v>
      </c>
      <c r="E1751" s="76"/>
      <c r="F1751" s="31"/>
      <c r="G1751" s="31"/>
      <c r="H1751" s="31"/>
      <c r="I1751" s="31"/>
      <c r="J1751" s="84"/>
      <c r="K1751" s="169"/>
      <c r="L1751" s="305"/>
      <c r="M1751" s="305"/>
      <c r="N1751" s="306"/>
      <c r="O1751" s="306"/>
      <c r="P1751" s="306"/>
    </row>
    <row r="1752" spans="2:16" s="27" customFormat="1">
      <c r="B1752" s="10"/>
      <c r="C1752" s="10">
        <v>5</v>
      </c>
      <c r="D1752" s="635"/>
      <c r="E1752" s="636"/>
      <c r="F1752" s="31"/>
      <c r="G1752" s="31"/>
      <c r="H1752" s="31"/>
      <c r="I1752" s="31"/>
      <c r="J1752" s="84"/>
      <c r="K1752" s="754"/>
      <c r="L1752" s="31"/>
      <c r="M1752" s="31"/>
    </row>
    <row r="1753" spans="2:16">
      <c r="C1753" s="10">
        <v>6</v>
      </c>
      <c r="D1753" s="44"/>
      <c r="E1753" s="636"/>
      <c r="F1753" s="31"/>
      <c r="G1753" s="31"/>
      <c r="H1753" s="31"/>
      <c r="I1753" s="31"/>
      <c r="J1753" s="84"/>
      <c r="K1753" s="754"/>
      <c r="N1753" s="306"/>
      <c r="O1753" s="306"/>
      <c r="P1753" s="306"/>
    </row>
    <row r="1754" spans="2:16">
      <c r="C1754" s="10">
        <v>7</v>
      </c>
      <c r="D1754" s="44"/>
      <c r="E1754" s="636"/>
      <c r="F1754" s="31"/>
      <c r="G1754" s="31"/>
      <c r="H1754" s="31"/>
      <c r="I1754" s="31"/>
      <c r="J1754" s="84"/>
      <c r="K1754" s="755"/>
      <c r="N1754" s="306"/>
      <c r="O1754" s="306"/>
      <c r="P1754" s="306"/>
    </row>
    <row r="1755" spans="2:16">
      <c r="C1755" s="10">
        <v>8</v>
      </c>
      <c r="D1755" s="44"/>
      <c r="E1755" s="636"/>
      <c r="F1755" s="31"/>
      <c r="G1755" s="31"/>
      <c r="H1755" s="31"/>
      <c r="I1755" s="31"/>
      <c r="J1755" s="84"/>
      <c r="K1755" s="754"/>
      <c r="N1755" s="306"/>
      <c r="O1755" s="306"/>
      <c r="P1755" s="306"/>
    </row>
    <row r="1756" spans="2:16">
      <c r="C1756" s="10">
        <v>9</v>
      </c>
      <c r="D1756" s="635"/>
      <c r="E1756" s="636"/>
      <c r="F1756" s="31"/>
      <c r="G1756" s="31"/>
      <c r="H1756" s="31"/>
      <c r="I1756" s="31"/>
      <c r="J1756" s="84"/>
      <c r="K1756" s="754"/>
      <c r="N1756" s="306"/>
      <c r="O1756" s="306"/>
      <c r="P1756" s="306"/>
    </row>
    <row r="1757" spans="2:16">
      <c r="C1757" s="10">
        <v>10</v>
      </c>
      <c r="D1757" s="44"/>
      <c r="E1757" s="636"/>
      <c r="F1757" s="31"/>
      <c r="G1757" s="31"/>
      <c r="H1757" s="31"/>
      <c r="I1757" s="31"/>
      <c r="J1757" s="84"/>
      <c r="K1757" s="754"/>
      <c r="N1757" s="306"/>
      <c r="O1757" s="306"/>
      <c r="P1757" s="306"/>
    </row>
    <row r="1758" spans="2:16">
      <c r="C1758" s="10">
        <v>11</v>
      </c>
      <c r="D1758" s="44"/>
      <c r="E1758" s="636"/>
      <c r="F1758" s="31"/>
      <c r="G1758" s="31"/>
      <c r="H1758" s="31"/>
      <c r="I1758" s="31"/>
      <c r="J1758" s="84"/>
      <c r="K1758" s="755"/>
      <c r="N1758" s="306"/>
      <c r="O1758" s="306"/>
      <c r="P1758" s="306"/>
    </row>
    <row r="1759" spans="2:16">
      <c r="C1759" s="10">
        <v>12</v>
      </c>
      <c r="D1759" s="635"/>
      <c r="E1759" s="636"/>
      <c r="F1759" s="31"/>
      <c r="G1759" s="31"/>
      <c r="H1759" s="31"/>
      <c r="I1759" s="31"/>
      <c r="J1759" s="84"/>
      <c r="K1759" s="754"/>
      <c r="N1759" s="306"/>
      <c r="O1759" s="306"/>
      <c r="P1759" s="306"/>
    </row>
    <row r="1760" spans="2:16">
      <c r="C1760" s="10">
        <v>13</v>
      </c>
      <c r="D1760" s="635"/>
      <c r="E1760" s="636"/>
      <c r="F1760" s="31"/>
      <c r="G1760" s="31"/>
      <c r="H1760" s="31"/>
      <c r="I1760" s="31"/>
      <c r="J1760" s="84"/>
      <c r="K1760" s="754"/>
      <c r="N1760" s="306"/>
      <c r="O1760" s="306"/>
      <c r="P1760" s="306"/>
    </row>
    <row r="1761" spans="2:16">
      <c r="C1761" s="10">
        <v>14</v>
      </c>
      <c r="D1761" s="635"/>
      <c r="E1761" s="636"/>
      <c r="F1761" s="31"/>
      <c r="G1761" s="31"/>
      <c r="H1761" s="31"/>
      <c r="I1761" s="31"/>
      <c r="J1761" s="84"/>
      <c r="K1761" s="592"/>
      <c r="N1761" s="306"/>
      <c r="O1761" s="306"/>
      <c r="P1761" s="306"/>
    </row>
    <row r="1762" spans="2:16">
      <c r="C1762" s="10">
        <v>15</v>
      </c>
      <c r="D1762" s="635"/>
      <c r="E1762" s="636"/>
      <c r="F1762" s="31"/>
      <c r="G1762" s="31"/>
      <c r="H1762" s="31"/>
      <c r="I1762" s="31"/>
      <c r="J1762" s="84"/>
      <c r="K1762" s="755"/>
      <c r="N1762" s="306"/>
      <c r="O1762" s="306"/>
      <c r="P1762" s="306"/>
    </row>
    <row r="1763" spans="2:16">
      <c r="C1763" s="10">
        <v>16</v>
      </c>
      <c r="D1763" s="635"/>
      <c r="E1763" s="636"/>
      <c r="F1763" s="31"/>
      <c r="G1763" s="31"/>
      <c r="H1763" s="31"/>
      <c r="I1763" s="31"/>
      <c r="J1763" s="84"/>
      <c r="K1763" s="754"/>
      <c r="N1763" s="306"/>
      <c r="O1763" s="306"/>
      <c r="P1763" s="306"/>
    </row>
    <row r="1764" spans="2:16">
      <c r="C1764" s="10">
        <v>17</v>
      </c>
      <c r="D1764" s="635"/>
      <c r="E1764" s="636"/>
      <c r="F1764" s="31"/>
      <c r="G1764" s="31"/>
      <c r="H1764" s="31"/>
      <c r="I1764" s="31"/>
      <c r="J1764" s="84"/>
      <c r="K1764" s="592"/>
      <c r="N1764" s="306"/>
      <c r="O1764" s="306"/>
      <c r="P1764" s="306"/>
    </row>
    <row r="1765" spans="2:16">
      <c r="C1765" s="10">
        <v>18</v>
      </c>
      <c r="D1765" s="635"/>
      <c r="E1765" s="636"/>
      <c r="F1765" s="31"/>
      <c r="G1765" s="31"/>
      <c r="H1765" s="31"/>
      <c r="I1765" s="31"/>
      <c r="J1765" s="594"/>
      <c r="K1765" s="592"/>
      <c r="N1765" s="306"/>
      <c r="O1765" s="306"/>
      <c r="P1765" s="306"/>
    </row>
    <row r="1766" spans="2:16">
      <c r="B1766" s="28">
        <v>97</v>
      </c>
      <c r="C1766" s="10">
        <v>1</v>
      </c>
      <c r="D1766" s="55"/>
      <c r="E1766" s="44"/>
      <c r="F1766" s="31"/>
      <c r="G1766" s="31"/>
      <c r="H1766" s="31"/>
      <c r="I1766" s="31"/>
      <c r="J1766" s="84"/>
      <c r="K1766" s="588"/>
      <c r="N1766" s="306"/>
      <c r="O1766" s="306"/>
      <c r="P1766" s="306"/>
    </row>
    <row r="1767" spans="2:16">
      <c r="C1767" s="10">
        <v>2</v>
      </c>
      <c r="D1767" s="596"/>
      <c r="F1767" s="305"/>
      <c r="G1767" s="305"/>
      <c r="H1767" s="305"/>
      <c r="I1767" s="305"/>
      <c r="J1767" s="76"/>
      <c r="K1767" s="588"/>
      <c r="N1767" s="306"/>
      <c r="O1767" s="306"/>
      <c r="P1767" s="306"/>
    </row>
    <row r="1768" spans="2:16">
      <c r="C1768" s="10">
        <v>3</v>
      </c>
      <c r="D1768" s="596"/>
      <c r="E1768" s="588"/>
      <c r="F1768" s="31"/>
      <c r="G1768" s="31"/>
      <c r="H1768" s="31"/>
      <c r="I1768" s="31"/>
      <c r="J1768" s="76"/>
      <c r="K1768" s="588"/>
      <c r="N1768" s="306"/>
      <c r="O1768" s="306"/>
      <c r="P1768" s="306"/>
    </row>
    <row r="1769" spans="2:16">
      <c r="C1769" s="10">
        <v>4</v>
      </c>
      <c r="E1769" s="76"/>
      <c r="F1769" s="31"/>
      <c r="G1769" s="31"/>
      <c r="H1769" s="31"/>
      <c r="I1769" s="31"/>
      <c r="J1769" s="84"/>
      <c r="K1769" s="169"/>
      <c r="N1769" s="306"/>
      <c r="O1769" s="306"/>
      <c r="P1769" s="306"/>
    </row>
    <row r="1770" spans="2:16">
      <c r="C1770" s="10">
        <v>5</v>
      </c>
      <c r="D1770" s="635"/>
      <c r="E1770" s="636"/>
      <c r="F1770" s="31"/>
      <c r="G1770" s="31"/>
      <c r="H1770" s="31"/>
      <c r="I1770" s="31"/>
      <c r="J1770" s="84"/>
      <c r="K1770" s="754"/>
      <c r="N1770" s="306"/>
      <c r="O1770" s="306"/>
      <c r="P1770" s="306"/>
    </row>
    <row r="1771" spans="2:16">
      <c r="C1771" s="10">
        <v>6</v>
      </c>
      <c r="D1771" s="44"/>
      <c r="E1771" s="636"/>
      <c r="F1771" s="31"/>
      <c r="G1771" s="31"/>
      <c r="H1771" s="31"/>
      <c r="I1771" s="31"/>
      <c r="J1771" s="84"/>
      <c r="K1771" s="754"/>
      <c r="N1771" s="306"/>
      <c r="O1771" s="306"/>
      <c r="P1771" s="306"/>
    </row>
    <row r="1772" spans="2:16">
      <c r="C1772" s="10">
        <v>7</v>
      </c>
      <c r="D1772" s="44"/>
      <c r="E1772" s="636"/>
      <c r="F1772" s="31"/>
      <c r="G1772" s="31"/>
      <c r="H1772" s="31"/>
      <c r="I1772" s="31"/>
      <c r="J1772" s="84"/>
      <c r="K1772" s="755"/>
      <c r="N1772" s="306"/>
      <c r="O1772" s="306"/>
      <c r="P1772" s="306"/>
    </row>
    <row r="1773" spans="2:16">
      <c r="C1773" s="10">
        <v>8</v>
      </c>
      <c r="D1773" s="44"/>
      <c r="E1773" s="636"/>
      <c r="F1773" s="31"/>
      <c r="G1773" s="31"/>
      <c r="H1773" s="31"/>
      <c r="I1773" s="31"/>
      <c r="J1773" s="84"/>
      <c r="K1773" s="754"/>
      <c r="N1773" s="306"/>
      <c r="O1773" s="306"/>
      <c r="P1773" s="306"/>
    </row>
    <row r="1774" spans="2:16">
      <c r="C1774" s="10">
        <v>9</v>
      </c>
      <c r="D1774" s="635"/>
      <c r="E1774" s="636"/>
      <c r="F1774" s="31"/>
      <c r="G1774" s="31"/>
      <c r="H1774" s="31"/>
      <c r="I1774" s="31"/>
      <c r="J1774" s="84"/>
      <c r="K1774" s="754"/>
      <c r="N1774" s="306"/>
      <c r="O1774" s="306"/>
      <c r="P1774" s="306"/>
    </row>
    <row r="1775" spans="2:16">
      <c r="C1775" s="10">
        <v>10</v>
      </c>
      <c r="D1775" s="44"/>
      <c r="E1775" s="636"/>
      <c r="F1775" s="31"/>
      <c r="G1775" s="31"/>
      <c r="H1775" s="31"/>
      <c r="I1775" s="31"/>
      <c r="J1775" s="84"/>
      <c r="K1775" s="754"/>
      <c r="N1775" s="306"/>
      <c r="O1775" s="306"/>
      <c r="P1775" s="306"/>
    </row>
    <row r="1776" spans="2:16">
      <c r="C1776" s="10">
        <v>11</v>
      </c>
      <c r="D1776" s="44"/>
      <c r="E1776" s="636"/>
      <c r="F1776" s="31"/>
      <c r="G1776" s="31"/>
      <c r="H1776" s="31"/>
      <c r="I1776" s="31"/>
      <c r="J1776" s="84"/>
      <c r="K1776" s="755"/>
      <c r="N1776" s="306"/>
      <c r="O1776" s="306"/>
      <c r="P1776" s="306"/>
    </row>
    <row r="1777" spans="2:16">
      <c r="C1777" s="10">
        <v>12</v>
      </c>
      <c r="D1777" s="635"/>
      <c r="E1777" s="636"/>
      <c r="F1777" s="31"/>
      <c r="G1777" s="31"/>
      <c r="H1777" s="31"/>
      <c r="I1777" s="31"/>
      <c r="J1777" s="84"/>
      <c r="K1777" s="754"/>
      <c r="N1777" s="306"/>
      <c r="O1777" s="306"/>
      <c r="P1777" s="306"/>
    </row>
    <row r="1778" spans="2:16">
      <c r="C1778" s="10">
        <v>13</v>
      </c>
      <c r="D1778" s="635"/>
      <c r="E1778" s="636"/>
      <c r="F1778" s="31"/>
      <c r="G1778" s="31"/>
      <c r="H1778" s="31"/>
      <c r="I1778" s="31"/>
      <c r="J1778" s="84"/>
      <c r="K1778" s="754"/>
      <c r="N1778" s="306"/>
      <c r="O1778" s="306"/>
      <c r="P1778" s="306"/>
    </row>
    <row r="1779" spans="2:16">
      <c r="C1779" s="10">
        <v>14</v>
      </c>
      <c r="D1779" s="635"/>
      <c r="E1779" s="636"/>
      <c r="F1779" s="31"/>
      <c r="G1779" s="31"/>
      <c r="H1779" s="31"/>
      <c r="I1779" s="31"/>
      <c r="J1779" s="84"/>
      <c r="K1779" s="592"/>
      <c r="N1779" s="306"/>
      <c r="O1779" s="306"/>
      <c r="P1779" s="306"/>
    </row>
    <row r="1780" spans="2:16">
      <c r="C1780" s="10">
        <v>15</v>
      </c>
      <c r="D1780" s="635"/>
      <c r="E1780" s="636"/>
      <c r="F1780" s="31"/>
      <c r="G1780" s="31"/>
      <c r="H1780" s="31"/>
      <c r="I1780" s="31"/>
      <c r="J1780" s="84"/>
      <c r="K1780" s="755"/>
      <c r="N1780" s="306"/>
      <c r="O1780" s="306"/>
      <c r="P1780" s="306"/>
    </row>
    <row r="1781" spans="2:16">
      <c r="C1781" s="10">
        <v>16</v>
      </c>
      <c r="D1781" s="635"/>
      <c r="E1781" s="636"/>
      <c r="F1781" s="31"/>
      <c r="G1781" s="31"/>
      <c r="H1781" s="31"/>
      <c r="I1781" s="31"/>
      <c r="J1781" s="84"/>
      <c r="K1781" s="754"/>
      <c r="N1781" s="306"/>
      <c r="O1781" s="306"/>
      <c r="P1781" s="306"/>
    </row>
    <row r="1782" spans="2:16">
      <c r="C1782" s="10">
        <v>17</v>
      </c>
      <c r="D1782" s="635"/>
      <c r="E1782" s="636"/>
      <c r="F1782" s="31"/>
      <c r="G1782" s="31"/>
      <c r="H1782" s="31"/>
      <c r="I1782" s="31"/>
      <c r="J1782" s="84"/>
      <c r="K1782" s="592"/>
      <c r="N1782" s="306"/>
      <c r="O1782" s="306"/>
      <c r="P1782" s="306"/>
    </row>
    <row r="1783" spans="2:16">
      <c r="C1783" s="10">
        <v>18</v>
      </c>
      <c r="D1783" s="635"/>
      <c r="E1783" s="636"/>
      <c r="F1783" s="31"/>
      <c r="G1783" s="31"/>
      <c r="H1783" s="31"/>
      <c r="I1783" s="31"/>
      <c r="J1783" s="594"/>
      <c r="K1783" s="592"/>
      <c r="N1783" s="306"/>
      <c r="O1783" s="306"/>
      <c r="P1783" s="306"/>
    </row>
    <row r="1784" spans="2:16">
      <c r="B1784" s="28">
        <v>98</v>
      </c>
      <c r="C1784" s="10">
        <v>1</v>
      </c>
      <c r="D1784" s="55"/>
      <c r="E1784" s="44"/>
      <c r="F1784" s="31"/>
      <c r="G1784" s="31"/>
      <c r="H1784" s="31"/>
      <c r="I1784" s="31"/>
      <c r="J1784" s="84"/>
      <c r="K1784" s="588"/>
      <c r="N1784" s="306"/>
      <c r="O1784" s="306"/>
      <c r="P1784" s="306"/>
    </row>
    <row r="1785" spans="2:16">
      <c r="C1785" s="10">
        <v>2</v>
      </c>
      <c r="D1785" s="596"/>
      <c r="F1785" s="305"/>
      <c r="G1785" s="305"/>
      <c r="H1785" s="305"/>
      <c r="I1785" s="305"/>
      <c r="J1785" s="76"/>
      <c r="K1785" s="588"/>
      <c r="N1785" s="306"/>
      <c r="O1785" s="306"/>
      <c r="P1785" s="306"/>
    </row>
    <row r="1786" spans="2:16">
      <c r="C1786" s="10">
        <v>3</v>
      </c>
      <c r="D1786" s="596"/>
      <c r="E1786" s="588"/>
      <c r="F1786" s="31"/>
      <c r="G1786" s="31"/>
      <c r="H1786" s="31"/>
      <c r="I1786" s="31"/>
      <c r="J1786" s="76"/>
      <c r="K1786" s="588"/>
      <c r="N1786" s="306"/>
      <c r="O1786" s="306"/>
      <c r="P1786" s="306"/>
    </row>
    <row r="1787" spans="2:16">
      <c r="C1787" s="10">
        <v>4</v>
      </c>
      <c r="E1787" s="76"/>
      <c r="F1787" s="31"/>
      <c r="G1787" s="31"/>
      <c r="H1787" s="31"/>
      <c r="I1787" s="31"/>
      <c r="J1787" s="84"/>
      <c r="K1787" s="169"/>
      <c r="N1787" s="306"/>
      <c r="O1787" s="306"/>
      <c r="P1787" s="306"/>
    </row>
    <row r="1788" spans="2:16">
      <c r="C1788" s="10">
        <v>5</v>
      </c>
      <c r="D1788" s="635"/>
      <c r="E1788" s="636"/>
      <c r="F1788" s="31"/>
      <c r="G1788" s="31"/>
      <c r="H1788" s="31"/>
      <c r="I1788" s="31"/>
      <c r="J1788" s="84"/>
      <c r="K1788" s="754"/>
      <c r="N1788" s="306"/>
      <c r="O1788" s="306"/>
      <c r="P1788" s="306"/>
    </row>
    <row r="1789" spans="2:16">
      <c r="C1789" s="10">
        <v>6</v>
      </c>
      <c r="D1789" s="44"/>
      <c r="E1789" s="636"/>
      <c r="F1789" s="31"/>
      <c r="G1789" s="31"/>
      <c r="H1789" s="31"/>
      <c r="I1789" s="31"/>
      <c r="J1789" s="84"/>
      <c r="K1789" s="754"/>
      <c r="N1789" s="306"/>
      <c r="O1789" s="306"/>
      <c r="P1789" s="306"/>
    </row>
    <row r="1790" spans="2:16">
      <c r="C1790" s="10">
        <v>7</v>
      </c>
      <c r="D1790" s="44"/>
      <c r="E1790" s="636"/>
      <c r="F1790" s="31"/>
      <c r="G1790" s="31"/>
      <c r="H1790" s="31"/>
      <c r="I1790" s="31"/>
      <c r="J1790" s="84"/>
      <c r="K1790" s="755"/>
      <c r="N1790" s="306"/>
      <c r="O1790" s="306"/>
      <c r="P1790" s="306"/>
    </row>
    <row r="1791" spans="2:16">
      <c r="C1791" s="10">
        <v>8</v>
      </c>
      <c r="D1791" s="44"/>
      <c r="E1791" s="636"/>
      <c r="F1791" s="31"/>
      <c r="G1791" s="31"/>
      <c r="H1791" s="31"/>
      <c r="I1791" s="31"/>
      <c r="J1791" s="84"/>
      <c r="K1791" s="754"/>
      <c r="N1791" s="306"/>
      <c r="O1791" s="306"/>
      <c r="P1791" s="306"/>
    </row>
    <row r="1792" spans="2:16">
      <c r="C1792" s="10">
        <v>9</v>
      </c>
      <c r="D1792" s="635"/>
      <c r="E1792" s="636"/>
      <c r="F1792" s="31"/>
      <c r="G1792" s="31"/>
      <c r="H1792" s="31"/>
      <c r="I1792" s="31"/>
      <c r="J1792" s="84"/>
      <c r="K1792" s="754"/>
      <c r="N1792" s="306"/>
      <c r="O1792" s="306"/>
      <c r="P1792" s="306"/>
    </row>
    <row r="1793" spans="2:16">
      <c r="C1793" s="10">
        <v>10</v>
      </c>
      <c r="D1793" s="44"/>
      <c r="E1793" s="636"/>
      <c r="F1793" s="31"/>
      <c r="G1793" s="31"/>
      <c r="H1793" s="31"/>
      <c r="I1793" s="31"/>
      <c r="J1793" s="84"/>
      <c r="K1793" s="754"/>
      <c r="N1793" s="306"/>
      <c r="O1793" s="306"/>
      <c r="P1793" s="306"/>
    </row>
    <row r="1794" spans="2:16">
      <c r="C1794" s="10">
        <v>11</v>
      </c>
      <c r="D1794" s="44"/>
      <c r="E1794" s="636"/>
      <c r="F1794" s="31"/>
      <c r="G1794" s="31"/>
      <c r="H1794" s="31"/>
      <c r="I1794" s="31"/>
      <c r="J1794" s="84"/>
      <c r="K1794" s="755"/>
      <c r="N1794" s="306"/>
      <c r="O1794" s="306"/>
      <c r="P1794" s="306"/>
    </row>
    <row r="1795" spans="2:16">
      <c r="C1795" s="10">
        <v>12</v>
      </c>
      <c r="D1795" s="635"/>
      <c r="E1795" s="636"/>
      <c r="F1795" s="31"/>
      <c r="G1795" s="31"/>
      <c r="H1795" s="31"/>
      <c r="I1795" s="31"/>
      <c r="J1795" s="84"/>
      <c r="K1795" s="754"/>
      <c r="N1795" s="306"/>
      <c r="O1795" s="306"/>
      <c r="P1795" s="306"/>
    </row>
    <row r="1796" spans="2:16">
      <c r="C1796" s="10">
        <v>13</v>
      </c>
      <c r="D1796" s="635"/>
      <c r="E1796" s="636"/>
      <c r="F1796" s="31"/>
      <c r="G1796" s="31"/>
      <c r="H1796" s="31"/>
      <c r="I1796" s="31"/>
      <c r="J1796" s="84"/>
      <c r="K1796" s="754"/>
      <c r="N1796" s="306"/>
      <c r="O1796" s="306"/>
      <c r="P1796" s="306"/>
    </row>
    <row r="1797" spans="2:16">
      <c r="C1797" s="10">
        <v>14</v>
      </c>
      <c r="D1797" s="635"/>
      <c r="E1797" s="636"/>
      <c r="F1797" s="31"/>
      <c r="G1797" s="31"/>
      <c r="H1797" s="31"/>
      <c r="I1797" s="31"/>
      <c r="J1797" s="84"/>
      <c r="K1797" s="592"/>
      <c r="N1797" s="306"/>
      <c r="O1797" s="306"/>
      <c r="P1797" s="306"/>
    </row>
    <row r="1798" spans="2:16">
      <c r="C1798" s="10">
        <v>15</v>
      </c>
      <c r="D1798" s="635"/>
      <c r="E1798" s="636"/>
      <c r="F1798" s="31"/>
      <c r="G1798" s="31"/>
      <c r="H1798" s="31"/>
      <c r="I1798" s="31"/>
      <c r="J1798" s="84"/>
      <c r="K1798" s="755"/>
      <c r="N1798" s="306"/>
      <c r="O1798" s="306"/>
      <c r="P1798" s="306"/>
    </row>
    <row r="1799" spans="2:16">
      <c r="C1799" s="10">
        <v>16</v>
      </c>
      <c r="D1799" s="635"/>
      <c r="E1799" s="636"/>
      <c r="F1799" s="31"/>
      <c r="G1799" s="31"/>
      <c r="H1799" s="31"/>
      <c r="I1799" s="31"/>
      <c r="J1799" s="84"/>
      <c r="K1799" s="754"/>
      <c r="N1799" s="306"/>
      <c r="O1799" s="306"/>
      <c r="P1799" s="306"/>
    </row>
    <row r="1800" spans="2:16">
      <c r="C1800" s="10">
        <v>17</v>
      </c>
      <c r="D1800" s="635"/>
      <c r="E1800" s="636"/>
      <c r="F1800" s="31"/>
      <c r="G1800" s="31"/>
      <c r="H1800" s="31"/>
      <c r="I1800" s="31"/>
      <c r="J1800" s="84"/>
      <c r="K1800" s="592"/>
      <c r="N1800" s="306"/>
      <c r="O1800" s="306"/>
      <c r="P1800" s="306"/>
    </row>
    <row r="1801" spans="2:16">
      <c r="C1801" s="10">
        <v>18</v>
      </c>
      <c r="D1801" s="635"/>
      <c r="E1801" s="636"/>
      <c r="F1801" s="31"/>
      <c r="G1801" s="31"/>
      <c r="H1801" s="31"/>
      <c r="I1801" s="31"/>
      <c r="J1801" s="594"/>
      <c r="K1801" s="592"/>
      <c r="N1801" s="306"/>
      <c r="O1801" s="306"/>
      <c r="P1801" s="306"/>
    </row>
    <row r="1802" spans="2:16">
      <c r="B1802" s="28">
        <v>99</v>
      </c>
      <c r="C1802" s="10">
        <v>1</v>
      </c>
      <c r="D1802" s="55"/>
      <c r="E1802" s="44"/>
      <c r="F1802" s="31"/>
      <c r="G1802" s="31"/>
      <c r="H1802" s="31"/>
      <c r="I1802" s="31"/>
      <c r="J1802" s="84"/>
      <c r="K1802" s="588"/>
      <c r="N1802" s="306"/>
      <c r="O1802" s="306"/>
      <c r="P1802" s="306"/>
    </row>
    <row r="1803" spans="2:16">
      <c r="C1803" s="10">
        <v>2</v>
      </c>
      <c r="D1803" s="596"/>
      <c r="F1803" s="305"/>
      <c r="G1803" s="305"/>
      <c r="H1803" s="305"/>
      <c r="I1803" s="305"/>
      <c r="J1803" s="76"/>
      <c r="K1803" s="588"/>
      <c r="N1803" s="306"/>
      <c r="O1803" s="306"/>
      <c r="P1803" s="306"/>
    </row>
    <row r="1804" spans="2:16">
      <c r="C1804" s="10">
        <v>3</v>
      </c>
      <c r="D1804" s="596"/>
      <c r="E1804" s="588"/>
      <c r="F1804" s="31"/>
      <c r="G1804" s="31"/>
      <c r="H1804" s="31"/>
      <c r="I1804" s="31"/>
      <c r="J1804" s="76"/>
      <c r="K1804" s="588"/>
      <c r="N1804" s="306"/>
      <c r="O1804" s="306"/>
      <c r="P1804" s="306"/>
    </row>
    <row r="1805" spans="2:16">
      <c r="C1805" s="10">
        <v>4</v>
      </c>
      <c r="E1805" s="76"/>
      <c r="F1805" s="31"/>
      <c r="G1805" s="31"/>
      <c r="H1805" s="31"/>
      <c r="I1805" s="31"/>
      <c r="J1805" s="84"/>
      <c r="K1805" s="169"/>
      <c r="N1805" s="306"/>
      <c r="O1805" s="306"/>
      <c r="P1805" s="306"/>
    </row>
    <row r="1806" spans="2:16">
      <c r="C1806" s="10">
        <v>5</v>
      </c>
      <c r="D1806" s="635"/>
      <c r="E1806" s="636"/>
      <c r="F1806" s="31"/>
      <c r="G1806" s="31"/>
      <c r="H1806" s="31"/>
      <c r="I1806" s="31"/>
      <c r="J1806" s="84"/>
      <c r="K1806" s="754"/>
      <c r="N1806" s="306"/>
      <c r="O1806" s="306"/>
      <c r="P1806" s="306"/>
    </row>
    <row r="1807" spans="2:16">
      <c r="C1807" s="10">
        <v>6</v>
      </c>
      <c r="D1807" s="44"/>
      <c r="E1807" s="636"/>
      <c r="F1807" s="31"/>
      <c r="G1807" s="31"/>
      <c r="H1807" s="31"/>
      <c r="I1807" s="31"/>
      <c r="J1807" s="84"/>
      <c r="K1807" s="754"/>
      <c r="N1807" s="306"/>
      <c r="O1807" s="306"/>
      <c r="P1807" s="306"/>
    </row>
    <row r="1808" spans="2:16">
      <c r="C1808" s="10">
        <v>7</v>
      </c>
      <c r="D1808" s="44"/>
      <c r="E1808" s="636"/>
      <c r="F1808" s="31"/>
      <c r="G1808" s="31"/>
      <c r="H1808" s="31"/>
      <c r="I1808" s="31"/>
      <c r="J1808" s="84"/>
      <c r="K1808" s="755"/>
      <c r="N1808" s="306"/>
      <c r="O1808" s="306"/>
      <c r="P1808" s="306"/>
    </row>
    <row r="1809" spans="2:16">
      <c r="C1809" s="10">
        <v>8</v>
      </c>
      <c r="D1809" s="44"/>
      <c r="E1809" s="636"/>
      <c r="F1809" s="31"/>
      <c r="G1809" s="31"/>
      <c r="H1809" s="31"/>
      <c r="I1809" s="31"/>
      <c r="J1809" s="84"/>
      <c r="K1809" s="754"/>
      <c r="N1809" s="306"/>
      <c r="O1809" s="306"/>
      <c r="P1809" s="306"/>
    </row>
    <row r="1810" spans="2:16">
      <c r="C1810" s="10">
        <v>9</v>
      </c>
      <c r="D1810" s="635"/>
      <c r="E1810" s="636"/>
      <c r="F1810" s="31"/>
      <c r="G1810" s="31"/>
      <c r="H1810" s="31"/>
      <c r="I1810" s="31"/>
      <c r="J1810" s="84"/>
      <c r="K1810" s="754"/>
      <c r="N1810" s="306"/>
      <c r="O1810" s="306"/>
      <c r="P1810" s="306"/>
    </row>
    <row r="1811" spans="2:16">
      <c r="C1811" s="10">
        <v>10</v>
      </c>
      <c r="D1811" s="44"/>
      <c r="E1811" s="636"/>
      <c r="F1811" s="31"/>
      <c r="G1811" s="31"/>
      <c r="H1811" s="31"/>
      <c r="I1811" s="31"/>
      <c r="J1811" s="84"/>
      <c r="K1811" s="754"/>
      <c r="N1811" s="306"/>
      <c r="O1811" s="306"/>
      <c r="P1811" s="306"/>
    </row>
    <row r="1812" spans="2:16">
      <c r="C1812" s="10">
        <v>11</v>
      </c>
      <c r="D1812" s="44"/>
      <c r="E1812" s="636"/>
      <c r="F1812" s="31"/>
      <c r="G1812" s="31"/>
      <c r="H1812" s="31"/>
      <c r="I1812" s="31"/>
      <c r="J1812" s="84"/>
      <c r="K1812" s="755"/>
      <c r="N1812" s="306"/>
      <c r="O1812" s="306"/>
      <c r="P1812" s="306"/>
    </row>
    <row r="1813" spans="2:16">
      <c r="C1813" s="10">
        <v>12</v>
      </c>
      <c r="D1813" s="635"/>
      <c r="E1813" s="636"/>
      <c r="F1813" s="31"/>
      <c r="G1813" s="31"/>
      <c r="H1813" s="31"/>
      <c r="I1813" s="31"/>
      <c r="J1813" s="84"/>
      <c r="K1813" s="754"/>
      <c r="N1813" s="306"/>
      <c r="O1813" s="306"/>
      <c r="P1813" s="306"/>
    </row>
    <row r="1814" spans="2:16">
      <c r="C1814" s="10">
        <v>13</v>
      </c>
      <c r="D1814" s="635"/>
      <c r="E1814" s="636"/>
      <c r="F1814" s="31"/>
      <c r="G1814" s="31"/>
      <c r="H1814" s="31"/>
      <c r="I1814" s="31"/>
      <c r="J1814" s="84"/>
      <c r="K1814" s="754"/>
      <c r="N1814" s="306"/>
      <c r="O1814" s="306"/>
      <c r="P1814" s="306"/>
    </row>
    <row r="1815" spans="2:16">
      <c r="C1815" s="10">
        <v>14</v>
      </c>
      <c r="D1815" s="635"/>
      <c r="E1815" s="636"/>
      <c r="F1815" s="31"/>
      <c r="G1815" s="31"/>
      <c r="H1815" s="31"/>
      <c r="I1815" s="31"/>
      <c r="J1815" s="84"/>
      <c r="K1815" s="592"/>
      <c r="N1815" s="306"/>
      <c r="O1815" s="306"/>
      <c r="P1815" s="306"/>
    </row>
    <row r="1816" spans="2:16">
      <c r="C1816" s="10">
        <v>15</v>
      </c>
      <c r="D1816" s="635"/>
      <c r="E1816" s="636"/>
      <c r="F1816" s="31"/>
      <c r="G1816" s="31"/>
      <c r="H1816" s="31"/>
      <c r="I1816" s="31"/>
      <c r="J1816" s="84"/>
      <c r="K1816" s="755"/>
      <c r="N1816" s="306"/>
      <c r="O1816" s="306"/>
      <c r="P1816" s="306"/>
    </row>
    <row r="1817" spans="2:16">
      <c r="C1817" s="10">
        <v>16</v>
      </c>
      <c r="D1817" s="635"/>
      <c r="E1817" s="636"/>
      <c r="F1817" s="31"/>
      <c r="G1817" s="31"/>
      <c r="H1817" s="31"/>
      <c r="I1817" s="31"/>
      <c r="J1817" s="84"/>
      <c r="K1817" s="754"/>
      <c r="N1817" s="306"/>
      <c r="O1817" s="306"/>
      <c r="P1817" s="306"/>
    </row>
    <row r="1818" spans="2:16">
      <c r="C1818" s="10">
        <v>17</v>
      </c>
      <c r="D1818" s="635"/>
      <c r="E1818" s="636"/>
      <c r="F1818" s="31"/>
      <c r="G1818" s="31"/>
      <c r="H1818" s="31"/>
      <c r="I1818" s="31"/>
      <c r="J1818" s="84"/>
      <c r="K1818" s="592"/>
      <c r="N1818" s="306"/>
      <c r="O1818" s="306"/>
      <c r="P1818" s="306"/>
    </row>
    <row r="1819" spans="2:16">
      <c r="C1819" s="10">
        <v>18</v>
      </c>
      <c r="D1819" s="635"/>
      <c r="E1819" s="636"/>
      <c r="F1819" s="31"/>
      <c r="G1819" s="31"/>
      <c r="H1819" s="31"/>
      <c r="I1819" s="31"/>
      <c r="J1819" s="594"/>
      <c r="K1819" s="592"/>
      <c r="N1819" s="306"/>
      <c r="O1819" s="306"/>
      <c r="P1819" s="306"/>
    </row>
    <row r="1820" spans="2:16">
      <c r="B1820" s="28">
        <v>100</v>
      </c>
      <c r="C1820" s="10">
        <v>1</v>
      </c>
      <c r="D1820" s="55"/>
      <c r="E1820" s="44"/>
      <c r="F1820" s="31"/>
      <c r="G1820" s="31"/>
      <c r="H1820" s="31"/>
      <c r="I1820" s="31"/>
      <c r="J1820" s="84"/>
      <c r="K1820" s="588"/>
      <c r="N1820" s="306"/>
      <c r="O1820" s="306"/>
      <c r="P1820" s="306"/>
    </row>
    <row r="1821" spans="2:16">
      <c r="B1821" s="306"/>
      <c r="C1821" s="10">
        <v>2</v>
      </c>
      <c r="D1821" s="596"/>
      <c r="F1821" s="305"/>
      <c r="G1821" s="305"/>
      <c r="H1821" s="305"/>
      <c r="I1821" s="305"/>
      <c r="J1821" s="76"/>
      <c r="K1821" s="588"/>
      <c r="N1821" s="306"/>
      <c r="O1821" s="306"/>
      <c r="P1821" s="306"/>
    </row>
    <row r="1822" spans="2:16">
      <c r="B1822" s="306"/>
      <c r="C1822" s="10">
        <v>3</v>
      </c>
      <c r="D1822" s="596"/>
      <c r="E1822" s="588"/>
      <c r="F1822" s="31"/>
      <c r="G1822" s="31"/>
      <c r="H1822" s="31"/>
      <c r="I1822" s="31"/>
      <c r="J1822" s="76"/>
      <c r="K1822" s="588"/>
      <c r="N1822" s="306"/>
      <c r="O1822" s="306"/>
      <c r="P1822" s="306"/>
    </row>
    <row r="1823" spans="2:16">
      <c r="B1823" s="306"/>
      <c r="C1823" s="10">
        <v>4</v>
      </c>
      <c r="E1823" s="76"/>
      <c r="F1823" s="31"/>
      <c r="G1823" s="31"/>
      <c r="H1823" s="31"/>
      <c r="I1823" s="31"/>
      <c r="J1823" s="84"/>
      <c r="K1823" s="169"/>
      <c r="N1823" s="306"/>
      <c r="O1823" s="306"/>
      <c r="P1823" s="306"/>
    </row>
    <row r="1824" spans="2:16">
      <c r="B1824" s="306"/>
      <c r="C1824" s="10">
        <v>5</v>
      </c>
      <c r="D1824" s="635"/>
      <c r="E1824" s="636"/>
      <c r="F1824" s="31"/>
      <c r="G1824" s="31"/>
      <c r="H1824" s="31"/>
      <c r="I1824" s="31"/>
      <c r="J1824" s="84"/>
      <c r="K1824" s="754"/>
      <c r="N1824" s="306"/>
      <c r="O1824" s="306"/>
      <c r="P1824" s="306"/>
    </row>
    <row r="1825" spans="2:16">
      <c r="B1825" s="306"/>
      <c r="C1825" s="10">
        <v>6</v>
      </c>
      <c r="D1825" s="44"/>
      <c r="E1825" s="636"/>
      <c r="F1825" s="31"/>
      <c r="G1825" s="31"/>
      <c r="H1825" s="31"/>
      <c r="I1825" s="31"/>
      <c r="J1825" s="84"/>
      <c r="K1825" s="754"/>
      <c r="N1825" s="306"/>
      <c r="O1825" s="306"/>
      <c r="P1825" s="306"/>
    </row>
    <row r="1826" spans="2:16">
      <c r="B1826" s="306"/>
      <c r="C1826" s="10">
        <v>7</v>
      </c>
      <c r="D1826" s="44"/>
      <c r="E1826" s="636"/>
      <c r="F1826" s="31"/>
      <c r="G1826" s="31"/>
      <c r="H1826" s="31"/>
      <c r="I1826" s="31"/>
      <c r="J1826" s="84"/>
      <c r="K1826" s="755"/>
      <c r="N1826" s="306"/>
      <c r="O1826" s="306"/>
      <c r="P1826" s="306"/>
    </row>
    <row r="1827" spans="2:16">
      <c r="B1827" s="306"/>
      <c r="C1827" s="10">
        <v>8</v>
      </c>
      <c r="D1827" s="44"/>
      <c r="E1827" s="636"/>
      <c r="F1827" s="31"/>
      <c r="G1827" s="31"/>
      <c r="H1827" s="31"/>
      <c r="I1827" s="31"/>
      <c r="J1827" s="84"/>
      <c r="K1827" s="754"/>
      <c r="N1827" s="306"/>
      <c r="O1827" s="306"/>
      <c r="P1827" s="306"/>
    </row>
    <row r="1828" spans="2:16">
      <c r="B1828" s="306"/>
      <c r="C1828" s="10">
        <v>9</v>
      </c>
      <c r="D1828" s="635"/>
      <c r="E1828" s="636"/>
      <c r="F1828" s="31"/>
      <c r="G1828" s="31"/>
      <c r="H1828" s="31"/>
      <c r="I1828" s="31"/>
      <c r="J1828" s="84"/>
      <c r="K1828" s="754"/>
      <c r="N1828" s="306"/>
      <c r="O1828" s="306"/>
      <c r="P1828" s="306"/>
    </row>
    <row r="1829" spans="2:16">
      <c r="B1829" s="306"/>
      <c r="C1829" s="10">
        <v>10</v>
      </c>
      <c r="D1829" s="44"/>
      <c r="E1829" s="636"/>
      <c r="F1829" s="31"/>
      <c r="G1829" s="31"/>
      <c r="H1829" s="31"/>
      <c r="I1829" s="31"/>
      <c r="J1829" s="84"/>
      <c r="K1829" s="754"/>
      <c r="N1829" s="306"/>
      <c r="O1829" s="306"/>
      <c r="P1829" s="306"/>
    </row>
    <row r="1830" spans="2:16">
      <c r="B1830" s="306"/>
      <c r="C1830" s="10">
        <v>11</v>
      </c>
      <c r="D1830" s="44"/>
      <c r="E1830" s="636"/>
      <c r="F1830" s="31"/>
      <c r="G1830" s="31"/>
      <c r="H1830" s="31"/>
      <c r="I1830" s="31"/>
      <c r="J1830" s="84"/>
      <c r="K1830" s="755"/>
      <c r="N1830" s="306"/>
      <c r="O1830" s="306"/>
      <c r="P1830" s="306"/>
    </row>
    <row r="1831" spans="2:16">
      <c r="B1831" s="306"/>
      <c r="C1831" s="10">
        <v>12</v>
      </c>
      <c r="D1831" s="635"/>
      <c r="E1831" s="636"/>
      <c r="F1831" s="31"/>
      <c r="G1831" s="31"/>
      <c r="H1831" s="31"/>
      <c r="I1831" s="31"/>
      <c r="J1831" s="84"/>
      <c r="K1831" s="754"/>
      <c r="N1831" s="306"/>
      <c r="O1831" s="306"/>
      <c r="P1831" s="306"/>
    </row>
    <row r="1832" spans="2:16">
      <c r="B1832" s="306"/>
      <c r="C1832" s="10">
        <v>13</v>
      </c>
      <c r="D1832" s="635"/>
      <c r="E1832" s="636"/>
      <c r="F1832" s="31"/>
      <c r="G1832" s="31"/>
      <c r="H1832" s="31"/>
      <c r="I1832" s="31"/>
      <c r="J1832" s="84"/>
      <c r="K1832" s="754"/>
      <c r="N1832" s="306"/>
      <c r="O1832" s="306"/>
      <c r="P1832" s="306"/>
    </row>
    <row r="1833" spans="2:16">
      <c r="B1833" s="306"/>
      <c r="C1833" s="10">
        <v>14</v>
      </c>
      <c r="D1833" s="635"/>
      <c r="E1833" s="636"/>
      <c r="F1833" s="31"/>
      <c r="G1833" s="31"/>
      <c r="H1833" s="31"/>
      <c r="I1833" s="31"/>
      <c r="J1833" s="84"/>
      <c r="K1833" s="592"/>
      <c r="N1833" s="306"/>
      <c r="O1833" s="306"/>
      <c r="P1833" s="306"/>
    </row>
    <row r="1834" spans="2:16">
      <c r="B1834" s="306"/>
      <c r="C1834" s="10">
        <v>15</v>
      </c>
      <c r="D1834" s="635"/>
      <c r="E1834" s="636"/>
      <c r="F1834" s="31"/>
      <c r="G1834" s="31"/>
      <c r="H1834" s="31"/>
      <c r="I1834" s="31"/>
      <c r="J1834" s="84"/>
      <c r="K1834" s="755"/>
      <c r="N1834" s="306"/>
      <c r="O1834" s="306"/>
      <c r="P1834" s="306"/>
    </row>
    <row r="1835" spans="2:16">
      <c r="B1835" s="306"/>
      <c r="C1835" s="10">
        <v>16</v>
      </c>
      <c r="D1835" s="635"/>
      <c r="E1835" s="636"/>
      <c r="F1835" s="31"/>
      <c r="G1835" s="31"/>
      <c r="H1835" s="31"/>
      <c r="I1835" s="31"/>
      <c r="J1835" s="84"/>
      <c r="K1835" s="754"/>
      <c r="N1835" s="306"/>
      <c r="O1835" s="306"/>
      <c r="P1835" s="306"/>
    </row>
    <row r="1836" spans="2:16">
      <c r="B1836" s="306"/>
      <c r="C1836" s="10">
        <v>17</v>
      </c>
      <c r="D1836" s="635"/>
      <c r="E1836" s="636"/>
      <c r="F1836" s="31"/>
      <c r="G1836" s="31"/>
      <c r="H1836" s="31"/>
      <c r="I1836" s="31"/>
      <c r="J1836" s="84"/>
      <c r="K1836" s="592"/>
      <c r="N1836" s="306"/>
      <c r="O1836" s="306"/>
      <c r="P1836" s="306"/>
    </row>
    <row r="1837" spans="2:16">
      <c r="B1837" s="306"/>
      <c r="C1837" s="10">
        <v>18</v>
      </c>
      <c r="D1837" s="635"/>
      <c r="E1837" s="636"/>
      <c r="F1837" s="31"/>
      <c r="G1837" s="31"/>
      <c r="H1837" s="31"/>
      <c r="I1837" s="31"/>
      <c r="J1837" s="594"/>
      <c r="K1837" s="592"/>
      <c r="N1837" s="306"/>
      <c r="O1837" s="306"/>
      <c r="P1837" s="306"/>
    </row>
    <row r="1838" spans="2:16">
      <c r="B1838" s="306"/>
      <c r="D1838" s="305"/>
      <c r="E1838" s="305"/>
      <c r="G1838" s="10"/>
      <c r="N1838" s="306"/>
      <c r="O1838" s="306"/>
      <c r="P1838" s="306"/>
    </row>
    <row r="1839" spans="2:16">
      <c r="B1839" s="306"/>
      <c r="D1839" s="305"/>
      <c r="E1839" s="305"/>
      <c r="G1839" s="10"/>
      <c r="N1839" s="306"/>
      <c r="O1839" s="306"/>
      <c r="P1839" s="306"/>
    </row>
    <row r="1840" spans="2:16">
      <c r="B1840" s="306"/>
      <c r="D1840" s="305"/>
      <c r="E1840" s="305"/>
      <c r="G1840" s="10"/>
      <c r="N1840" s="306"/>
      <c r="O1840" s="306"/>
      <c r="P1840" s="306"/>
    </row>
    <row r="1841" spans="2:16">
      <c r="B1841" s="306"/>
      <c r="D1841" s="305"/>
      <c r="E1841" s="305"/>
      <c r="G1841" s="10"/>
      <c r="N1841" s="306"/>
      <c r="O1841" s="306"/>
      <c r="P1841" s="306"/>
    </row>
    <row r="1842" spans="2:16">
      <c r="B1842" s="306"/>
      <c r="D1842" s="305"/>
      <c r="E1842" s="305"/>
      <c r="G1842" s="10"/>
      <c r="N1842" s="306"/>
      <c r="O1842" s="306"/>
      <c r="P1842" s="306"/>
    </row>
    <row r="1843" spans="2:16">
      <c r="G1843" s="10"/>
    </row>
    <row r="1844" spans="2:16">
      <c r="G1844" s="10"/>
    </row>
    <row r="1845" spans="2:16">
      <c r="G1845" s="10"/>
    </row>
    <row r="1846" spans="2:16">
      <c r="G1846" s="10"/>
    </row>
    <row r="1847" spans="2:16">
      <c r="G1847" s="10"/>
    </row>
    <row r="1848" spans="2:16">
      <c r="G1848" s="10"/>
    </row>
    <row r="1849" spans="2:16">
      <c r="G1849" s="10"/>
    </row>
    <row r="1850" spans="2:16">
      <c r="G1850" s="10"/>
    </row>
    <row r="1851" spans="2:16">
      <c r="G1851" s="10"/>
    </row>
    <row r="1852" spans="2:16">
      <c r="G1852" s="10"/>
    </row>
    <row r="1853" spans="2:16">
      <c r="G1853" s="10"/>
    </row>
    <row r="1854" spans="2:16">
      <c r="G1854" s="10"/>
    </row>
    <row r="1855" spans="2:16">
      <c r="G1855" s="10"/>
    </row>
    <row r="1856" spans="2:16">
      <c r="G1856" s="10"/>
    </row>
    <row r="1857" spans="7:7">
      <c r="G1857" s="10"/>
    </row>
    <row r="1858" spans="7:7">
      <c r="G1858" s="10"/>
    </row>
    <row r="1859" spans="7:7">
      <c r="G1859" s="10"/>
    </row>
    <row r="1860" spans="7:7">
      <c r="G1860" s="10"/>
    </row>
    <row r="1861" spans="7:7">
      <c r="G1861" s="10"/>
    </row>
    <row r="1862" spans="7:7">
      <c r="G1862" s="10"/>
    </row>
    <row r="1863" spans="7:7">
      <c r="G1863" s="10"/>
    </row>
    <row r="1864" spans="7:7">
      <c r="G1864" s="10"/>
    </row>
    <row r="1865" spans="7:7">
      <c r="G1865" s="10"/>
    </row>
    <row r="1866" spans="7:7">
      <c r="G1866" s="10"/>
    </row>
    <row r="1867" spans="7:7">
      <c r="G1867" s="10"/>
    </row>
    <row r="1868" spans="7:7">
      <c r="G1868" s="10"/>
    </row>
    <row r="1869" spans="7:7">
      <c r="G1869" s="10"/>
    </row>
    <row r="1870" spans="7:7">
      <c r="G1870" s="10"/>
    </row>
    <row r="1871" spans="7:7">
      <c r="G1871" s="10"/>
    </row>
    <row r="1872" spans="7:7">
      <c r="G1872" s="10"/>
    </row>
    <row r="1873" spans="7:7">
      <c r="G1873" s="10"/>
    </row>
    <row r="1874" spans="7:7">
      <c r="G1874" s="10"/>
    </row>
    <row r="1875" spans="7:7">
      <c r="G1875" s="10"/>
    </row>
    <row r="1876" spans="7:7">
      <c r="G1876" s="10"/>
    </row>
    <row r="1877" spans="7:7">
      <c r="G1877" s="10"/>
    </row>
    <row r="1878" spans="7:7">
      <c r="G1878" s="10"/>
    </row>
    <row r="1879" spans="7:7">
      <c r="G1879" s="10"/>
    </row>
    <row r="1880" spans="7:7">
      <c r="G1880" s="10"/>
    </row>
    <row r="1881" spans="7:7">
      <c r="G1881" s="10"/>
    </row>
    <row r="1882" spans="7:7">
      <c r="G1882" s="10"/>
    </row>
    <row r="1883" spans="7:7">
      <c r="G1883" s="10"/>
    </row>
    <row r="1884" spans="7:7">
      <c r="G1884" s="10"/>
    </row>
    <row r="1885" spans="7:7">
      <c r="G1885" s="10"/>
    </row>
    <row r="1886" spans="7:7">
      <c r="G1886" s="10"/>
    </row>
    <row r="1887" spans="7:7">
      <c r="G1887" s="10"/>
    </row>
    <row r="1888" spans="7:7">
      <c r="G1888" s="10"/>
    </row>
    <row r="1889" spans="7:7">
      <c r="G1889" s="10"/>
    </row>
    <row r="2001" spans="2:16">
      <c r="B2001" s="306"/>
      <c r="C2001" s="306"/>
      <c r="D2001" s="306"/>
      <c r="E2001" s="306"/>
      <c r="N2001" s="306"/>
      <c r="O2001" s="306"/>
      <c r="P2001" s="306"/>
    </row>
    <row r="2002" spans="2:16">
      <c r="B2002" s="306"/>
      <c r="C2002" s="306"/>
      <c r="D2002" s="306"/>
      <c r="E2002" s="306"/>
      <c r="N2002" s="306"/>
      <c r="O2002" s="306"/>
      <c r="P2002" s="306"/>
    </row>
    <row r="2003" spans="2:16">
      <c r="B2003" s="306"/>
      <c r="C2003" s="306"/>
      <c r="D2003" s="306"/>
      <c r="E2003" s="306"/>
      <c r="N2003" s="306"/>
      <c r="O2003" s="306"/>
      <c r="P2003" s="306"/>
    </row>
    <row r="2004" spans="2:16">
      <c r="B2004" s="306"/>
      <c r="C2004" s="306"/>
      <c r="D2004" s="306"/>
      <c r="E2004" s="306"/>
      <c r="N2004" s="306"/>
      <c r="O2004" s="306"/>
      <c r="P2004" s="306"/>
    </row>
    <row r="2005" spans="2:16">
      <c r="B2005" s="306"/>
      <c r="C2005" s="306"/>
      <c r="D2005" s="306"/>
      <c r="E2005" s="306"/>
      <c r="H2005" s="306"/>
      <c r="I2005" s="306"/>
      <c r="N2005" s="306"/>
      <c r="O2005" s="306"/>
      <c r="P2005" s="306"/>
    </row>
    <row r="2006" spans="2:16">
      <c r="B2006" s="306"/>
      <c r="C2006" s="306"/>
      <c r="D2006" s="306"/>
      <c r="E2006" s="306"/>
      <c r="H2006" s="306"/>
      <c r="I2006" s="306"/>
      <c r="N2006" s="306"/>
      <c r="O2006" s="306"/>
      <c r="P2006" s="306"/>
    </row>
    <row r="2007" spans="2:16">
      <c r="B2007" s="306"/>
      <c r="C2007" s="306"/>
      <c r="D2007" s="306"/>
      <c r="E2007" s="306"/>
      <c r="H2007" s="306"/>
      <c r="I2007" s="306"/>
      <c r="N2007" s="306"/>
      <c r="O2007" s="306"/>
      <c r="P2007" s="306"/>
    </row>
    <row r="2008" spans="2:16">
      <c r="B2008" s="306"/>
      <c r="C2008" s="306"/>
      <c r="D2008" s="306"/>
      <c r="E2008" s="306"/>
      <c r="H2008" s="306"/>
      <c r="I2008" s="306"/>
      <c r="N2008" s="306"/>
      <c r="O2008" s="306"/>
      <c r="P2008" s="306"/>
    </row>
    <row r="2009" spans="2:16">
      <c r="B2009" s="306"/>
      <c r="C2009" s="306"/>
      <c r="D2009" s="306"/>
      <c r="E2009" s="306"/>
      <c r="F2009" s="306"/>
      <c r="G2009" s="306"/>
      <c r="H2009" s="306"/>
      <c r="I2009" s="306"/>
      <c r="J2009" s="306"/>
      <c r="K2009" s="306"/>
      <c r="N2009" s="306"/>
      <c r="O2009" s="306"/>
      <c r="P2009" s="306"/>
    </row>
    <row r="2010" spans="2:16">
      <c r="B2010" s="306"/>
      <c r="C2010" s="306"/>
      <c r="D2010" s="306"/>
      <c r="E2010" s="306"/>
      <c r="F2010" s="306"/>
      <c r="G2010" s="306"/>
      <c r="H2010" s="306"/>
      <c r="I2010" s="306"/>
      <c r="J2010" s="306"/>
      <c r="K2010" s="306"/>
      <c r="N2010" s="306"/>
      <c r="O2010" s="306"/>
      <c r="P2010" s="306"/>
    </row>
    <row r="2011" spans="2:16">
      <c r="B2011" s="306"/>
      <c r="C2011" s="306"/>
      <c r="D2011" s="306"/>
      <c r="E2011" s="306"/>
      <c r="F2011" s="306"/>
      <c r="G2011" s="306"/>
      <c r="H2011" s="306"/>
      <c r="I2011" s="306"/>
      <c r="J2011" s="306"/>
      <c r="K2011" s="306"/>
      <c r="N2011" s="306"/>
      <c r="O2011" s="306"/>
      <c r="P2011" s="306"/>
    </row>
    <row r="2012" spans="2:16">
      <c r="B2012" s="306"/>
      <c r="C2012" s="306"/>
      <c r="D2012" s="306"/>
      <c r="E2012" s="306"/>
      <c r="F2012" s="306"/>
      <c r="G2012" s="306"/>
      <c r="H2012" s="306"/>
      <c r="I2012" s="306"/>
      <c r="J2012" s="306"/>
      <c r="K2012" s="306"/>
      <c r="N2012" s="306"/>
      <c r="O2012" s="306"/>
      <c r="P2012" s="306"/>
    </row>
    <row r="2013" spans="2:16">
      <c r="B2013" s="306"/>
      <c r="C2013" s="306"/>
      <c r="D2013" s="306"/>
      <c r="E2013" s="306"/>
      <c r="F2013" s="306"/>
      <c r="G2013" s="306"/>
      <c r="H2013" s="306"/>
      <c r="I2013" s="306"/>
      <c r="J2013" s="306"/>
      <c r="K2013" s="306"/>
      <c r="L2013" s="306"/>
      <c r="M2013" s="306"/>
      <c r="N2013" s="306"/>
      <c r="O2013" s="306"/>
      <c r="P2013" s="306"/>
    </row>
    <row r="2014" spans="2:16">
      <c r="B2014" s="306"/>
      <c r="C2014" s="306"/>
      <c r="D2014" s="306"/>
      <c r="E2014" s="306"/>
      <c r="F2014" s="306"/>
      <c r="G2014" s="306"/>
      <c r="H2014" s="306"/>
      <c r="I2014" s="306"/>
      <c r="J2014" s="306"/>
      <c r="K2014" s="306"/>
      <c r="L2014" s="306"/>
      <c r="M2014" s="306"/>
      <c r="N2014" s="306"/>
      <c r="O2014" s="306"/>
      <c r="P2014" s="306"/>
    </row>
    <row r="2015" spans="2:16">
      <c r="B2015" s="306"/>
      <c r="C2015" s="306"/>
      <c r="D2015" s="306"/>
      <c r="E2015" s="306"/>
      <c r="F2015" s="306"/>
      <c r="G2015" s="306"/>
      <c r="H2015" s="306"/>
      <c r="I2015" s="306"/>
      <c r="J2015" s="306"/>
      <c r="K2015" s="306"/>
      <c r="L2015" s="306"/>
      <c r="M2015" s="306"/>
      <c r="N2015" s="306"/>
      <c r="O2015" s="306"/>
      <c r="P2015" s="306"/>
    </row>
    <row r="2016" spans="2:16">
      <c r="F2016" s="306"/>
      <c r="G2016" s="306"/>
      <c r="H2016" s="306"/>
      <c r="I2016" s="306"/>
      <c r="J2016" s="306"/>
      <c r="K2016" s="306"/>
      <c r="L2016" s="306"/>
      <c r="M2016" s="306"/>
    </row>
    <row r="2017" spans="2:16">
      <c r="F2017" s="306"/>
      <c r="G2017" s="306"/>
      <c r="H2017" s="306"/>
      <c r="I2017" s="306"/>
      <c r="J2017" s="306"/>
      <c r="K2017" s="306"/>
      <c r="L2017" s="306"/>
      <c r="M2017" s="306"/>
    </row>
    <row r="2018" spans="2:16">
      <c r="F2018" s="306"/>
      <c r="G2018" s="306"/>
      <c r="H2018" s="306"/>
      <c r="I2018" s="306"/>
      <c r="J2018" s="306"/>
      <c r="K2018" s="306"/>
      <c r="L2018" s="306"/>
      <c r="M2018" s="306"/>
    </row>
    <row r="2019" spans="2:16">
      <c r="F2019" s="306"/>
      <c r="G2019" s="306"/>
      <c r="H2019" s="306"/>
      <c r="I2019" s="306"/>
      <c r="J2019" s="306"/>
      <c r="K2019" s="306"/>
      <c r="L2019" s="306"/>
      <c r="M2019" s="306"/>
    </row>
    <row r="2020" spans="2:16">
      <c r="F2020" s="306"/>
      <c r="G2020" s="306"/>
      <c r="J2020" s="306"/>
      <c r="K2020" s="306"/>
      <c r="L2020" s="306"/>
      <c r="M2020" s="306"/>
    </row>
    <row r="2021" spans="2:16">
      <c r="F2021" s="306"/>
      <c r="G2021" s="306"/>
      <c r="J2021" s="306"/>
      <c r="K2021" s="306"/>
      <c r="L2021" s="306"/>
      <c r="M2021" s="306"/>
    </row>
    <row r="2022" spans="2:16" ht="84.95" customHeight="1">
      <c r="B2022" s="306"/>
      <c r="C2022" s="306"/>
      <c r="D2022" s="306"/>
      <c r="E2022" s="306"/>
      <c r="F2022" s="306"/>
      <c r="G2022" s="306"/>
      <c r="J2022" s="306"/>
      <c r="K2022" s="306"/>
      <c r="L2022" s="306"/>
      <c r="M2022" s="306"/>
      <c r="N2022" s="306"/>
      <c r="O2022" s="306"/>
      <c r="P2022" s="306"/>
    </row>
    <row r="2023" spans="2:16" ht="84.95" customHeight="1">
      <c r="B2023" s="306"/>
      <c r="C2023" s="306"/>
      <c r="D2023" s="306"/>
      <c r="E2023" s="306"/>
      <c r="F2023" s="306"/>
      <c r="G2023" s="306"/>
      <c r="J2023" s="306"/>
      <c r="K2023" s="306"/>
      <c r="L2023" s="306"/>
      <c r="M2023" s="306"/>
      <c r="N2023" s="306"/>
      <c r="O2023" s="306"/>
      <c r="P2023" s="306"/>
    </row>
    <row r="2024" spans="2:16">
      <c r="L2024" s="306"/>
      <c r="M2024" s="306"/>
    </row>
    <row r="2025" spans="2:16">
      <c r="L2025" s="306"/>
      <c r="M2025" s="306"/>
    </row>
    <row r="2026" spans="2:16">
      <c r="H2026" s="306"/>
      <c r="I2026" s="306"/>
      <c r="L2026" s="306"/>
      <c r="M2026" s="306"/>
    </row>
    <row r="2027" spans="2:16">
      <c r="H2027" s="306"/>
      <c r="I2027" s="306"/>
      <c r="L2027" s="306"/>
      <c r="M2027" s="306"/>
    </row>
    <row r="2030" spans="2:16">
      <c r="F2030" s="306"/>
      <c r="G2030" s="306"/>
      <c r="J2030" s="306"/>
      <c r="K2030" s="306"/>
    </row>
    <row r="2031" spans="2:16">
      <c r="F2031" s="306"/>
      <c r="G2031" s="306"/>
      <c r="J2031" s="306"/>
      <c r="K2031" s="306"/>
    </row>
    <row r="2034" spans="12:13">
      <c r="L2034" s="306"/>
      <c r="M2034" s="306"/>
    </row>
    <row r="2035" spans="12:13">
      <c r="L2035" s="306"/>
      <c r="M2035" s="306"/>
    </row>
    <row r="4001" spans="2:16">
      <c r="B4001" s="306"/>
      <c r="C4001" s="306"/>
      <c r="D4001" s="306"/>
      <c r="E4001" s="306"/>
      <c r="N4001" s="306"/>
      <c r="O4001" s="306"/>
      <c r="P4001" s="306"/>
    </row>
    <row r="4002" spans="2:16">
      <c r="B4002" s="306"/>
      <c r="C4002" s="306"/>
      <c r="D4002" s="306"/>
      <c r="E4002" s="306"/>
      <c r="N4002" s="306"/>
      <c r="O4002" s="306"/>
      <c r="P4002" s="306"/>
    </row>
    <row r="4003" spans="2:16">
      <c r="B4003" s="306"/>
      <c r="C4003" s="306"/>
      <c r="D4003" s="306"/>
      <c r="E4003" s="306"/>
      <c r="N4003" s="306"/>
      <c r="O4003" s="306"/>
      <c r="P4003" s="306"/>
    </row>
    <row r="4004" spans="2:16">
      <c r="B4004" s="306"/>
      <c r="C4004" s="306"/>
      <c r="D4004" s="306"/>
      <c r="E4004" s="306"/>
      <c r="N4004" s="306"/>
      <c r="O4004" s="306"/>
      <c r="P4004" s="306"/>
    </row>
    <row r="4005" spans="2:16">
      <c r="B4005" s="306"/>
      <c r="C4005" s="306"/>
      <c r="D4005" s="306"/>
      <c r="E4005" s="306"/>
      <c r="H4005" s="306"/>
      <c r="I4005" s="306"/>
      <c r="N4005" s="306"/>
      <c r="O4005" s="306"/>
      <c r="P4005" s="306"/>
    </row>
    <row r="4006" spans="2:16">
      <c r="B4006" s="306"/>
      <c r="C4006" s="306"/>
      <c r="D4006" s="306"/>
      <c r="E4006" s="306"/>
      <c r="H4006" s="306"/>
      <c r="I4006" s="306"/>
      <c r="N4006" s="306"/>
      <c r="O4006" s="306"/>
      <c r="P4006" s="306"/>
    </row>
    <row r="4007" spans="2:16">
      <c r="B4007" s="306"/>
      <c r="C4007" s="306"/>
      <c r="D4007" s="306"/>
      <c r="E4007" s="306"/>
      <c r="H4007" s="306"/>
      <c r="I4007" s="306"/>
      <c r="N4007" s="306"/>
      <c r="O4007" s="306"/>
      <c r="P4007" s="306"/>
    </row>
    <row r="4008" spans="2:16">
      <c r="B4008" s="306"/>
      <c r="C4008" s="306"/>
      <c r="D4008" s="306"/>
      <c r="E4008" s="306"/>
      <c r="H4008" s="306"/>
      <c r="I4008" s="306"/>
      <c r="N4008" s="306"/>
      <c r="O4008" s="306"/>
      <c r="P4008" s="306"/>
    </row>
    <row r="4009" spans="2:16">
      <c r="B4009" s="306"/>
      <c r="C4009" s="306"/>
      <c r="D4009" s="306"/>
      <c r="E4009" s="306"/>
      <c r="F4009" s="306"/>
      <c r="G4009" s="306"/>
      <c r="H4009" s="306"/>
      <c r="I4009" s="306"/>
      <c r="J4009" s="306"/>
      <c r="K4009" s="306"/>
      <c r="N4009" s="306"/>
      <c r="O4009" s="306"/>
      <c r="P4009" s="306"/>
    </row>
    <row r="4010" spans="2:16">
      <c r="B4010" s="306"/>
      <c r="C4010" s="306"/>
      <c r="D4010" s="306"/>
      <c r="E4010" s="306"/>
      <c r="F4010" s="306"/>
      <c r="G4010" s="306"/>
      <c r="H4010" s="306"/>
      <c r="I4010" s="306"/>
      <c r="J4010" s="306"/>
      <c r="K4010" s="306"/>
      <c r="N4010" s="306"/>
      <c r="O4010" s="306"/>
      <c r="P4010" s="306"/>
    </row>
    <row r="4011" spans="2:16">
      <c r="B4011" s="306"/>
      <c r="C4011" s="306"/>
      <c r="D4011" s="306"/>
      <c r="E4011" s="306"/>
      <c r="F4011" s="306"/>
      <c r="G4011" s="306"/>
      <c r="H4011" s="306"/>
      <c r="I4011" s="306"/>
      <c r="J4011" s="306"/>
      <c r="K4011" s="306"/>
      <c r="N4011" s="306"/>
      <c r="O4011" s="306"/>
      <c r="P4011" s="306"/>
    </row>
    <row r="4012" spans="2:16">
      <c r="B4012" s="306"/>
      <c r="C4012" s="306"/>
      <c r="D4012" s="306"/>
      <c r="E4012" s="306"/>
      <c r="F4012" s="306"/>
      <c r="G4012" s="306"/>
      <c r="H4012" s="306"/>
      <c r="I4012" s="306"/>
      <c r="J4012" s="306"/>
      <c r="K4012" s="306"/>
      <c r="N4012" s="306"/>
      <c r="O4012" s="306"/>
      <c r="P4012" s="306"/>
    </row>
    <row r="4013" spans="2:16">
      <c r="B4013" s="306"/>
      <c r="C4013" s="306"/>
      <c r="D4013" s="306"/>
      <c r="E4013" s="306"/>
      <c r="F4013" s="306"/>
      <c r="G4013" s="306"/>
      <c r="H4013" s="306"/>
      <c r="I4013" s="306"/>
      <c r="J4013" s="306"/>
      <c r="K4013" s="306"/>
      <c r="L4013" s="306"/>
      <c r="M4013" s="306"/>
      <c r="N4013" s="306"/>
      <c r="O4013" s="306"/>
      <c r="P4013" s="306"/>
    </row>
    <row r="4014" spans="2:16">
      <c r="B4014" s="306"/>
      <c r="C4014" s="306"/>
      <c r="D4014" s="306"/>
      <c r="E4014" s="306"/>
      <c r="F4014" s="306"/>
      <c r="G4014" s="306"/>
      <c r="H4014" s="306"/>
      <c r="I4014" s="306"/>
      <c r="J4014" s="306"/>
      <c r="K4014" s="306"/>
      <c r="L4014" s="306"/>
      <c r="M4014" s="306"/>
      <c r="N4014" s="306"/>
      <c r="O4014" s="306"/>
      <c r="P4014" s="306"/>
    </row>
    <row r="4015" spans="2:16">
      <c r="B4015" s="306"/>
      <c r="C4015" s="306"/>
      <c r="D4015" s="306"/>
      <c r="E4015" s="306"/>
      <c r="F4015" s="306"/>
      <c r="G4015" s="306"/>
      <c r="H4015" s="306"/>
      <c r="I4015" s="306"/>
      <c r="J4015" s="306"/>
      <c r="K4015" s="306"/>
      <c r="L4015" s="306"/>
      <c r="M4015" s="306"/>
      <c r="N4015" s="306"/>
      <c r="O4015" s="306"/>
      <c r="P4015" s="306"/>
    </row>
    <row r="4016" spans="2:16">
      <c r="F4016" s="306"/>
      <c r="G4016" s="306"/>
      <c r="H4016" s="306"/>
      <c r="I4016" s="306"/>
      <c r="J4016" s="306"/>
      <c r="K4016" s="306"/>
      <c r="L4016" s="306"/>
      <c r="M4016" s="306"/>
    </row>
    <row r="4017" spans="2:16">
      <c r="F4017" s="306"/>
      <c r="G4017" s="306"/>
      <c r="H4017" s="306"/>
      <c r="I4017" s="306"/>
      <c r="J4017" s="306"/>
      <c r="K4017" s="306"/>
      <c r="L4017" s="306"/>
      <c r="M4017" s="306"/>
    </row>
    <row r="4018" spans="2:16">
      <c r="F4018" s="306"/>
      <c r="G4018" s="306"/>
      <c r="H4018" s="306"/>
      <c r="I4018" s="306"/>
      <c r="J4018" s="306"/>
      <c r="K4018" s="306"/>
      <c r="L4018" s="306"/>
      <c r="M4018" s="306"/>
    </row>
    <row r="4019" spans="2:16">
      <c r="F4019" s="306"/>
      <c r="G4019" s="306"/>
      <c r="H4019" s="306"/>
      <c r="I4019" s="306"/>
      <c r="J4019" s="306"/>
      <c r="K4019" s="306"/>
      <c r="L4019" s="306"/>
      <c r="M4019" s="306"/>
    </row>
    <row r="4020" spans="2:16">
      <c r="F4020" s="306"/>
      <c r="G4020" s="306"/>
      <c r="J4020" s="306"/>
      <c r="K4020" s="306"/>
      <c r="L4020" s="306"/>
      <c r="M4020" s="306"/>
    </row>
    <row r="4021" spans="2:16">
      <c r="F4021" s="306"/>
      <c r="G4021" s="306"/>
      <c r="J4021" s="306"/>
      <c r="K4021" s="306"/>
      <c r="L4021" s="306"/>
      <c r="M4021" s="306"/>
    </row>
    <row r="4022" spans="2:16" ht="84.95" customHeight="1">
      <c r="B4022" s="306"/>
      <c r="C4022" s="306"/>
      <c r="D4022" s="306"/>
      <c r="E4022" s="306"/>
      <c r="F4022" s="306"/>
      <c r="G4022" s="306"/>
      <c r="J4022" s="306"/>
      <c r="K4022" s="306"/>
      <c r="L4022" s="306"/>
      <c r="M4022" s="306"/>
      <c r="N4022" s="306"/>
      <c r="O4022" s="306"/>
      <c r="P4022" s="306"/>
    </row>
    <row r="4023" spans="2:16" ht="84.95" customHeight="1">
      <c r="B4023" s="306"/>
      <c r="C4023" s="306"/>
      <c r="D4023" s="306"/>
      <c r="E4023" s="306"/>
      <c r="F4023" s="306"/>
      <c r="G4023" s="306"/>
      <c r="J4023" s="306"/>
      <c r="K4023" s="306"/>
      <c r="L4023" s="306"/>
      <c r="M4023" s="306"/>
      <c r="N4023" s="306"/>
      <c r="O4023" s="306"/>
      <c r="P4023" s="306"/>
    </row>
    <row r="4024" spans="2:16">
      <c r="L4024" s="306"/>
      <c r="M4024" s="306"/>
    </row>
    <row r="4025" spans="2:16">
      <c r="L4025" s="306"/>
      <c r="M4025" s="306"/>
    </row>
    <row r="4026" spans="2:16">
      <c r="H4026" s="306"/>
      <c r="I4026" s="306"/>
      <c r="L4026" s="306"/>
      <c r="M4026" s="306"/>
    </row>
    <row r="4027" spans="2:16">
      <c r="H4027" s="306"/>
      <c r="I4027" s="306"/>
      <c r="L4027" s="306"/>
      <c r="M4027" s="306"/>
    </row>
    <row r="4030" spans="2:16">
      <c r="F4030" s="306"/>
      <c r="G4030" s="306"/>
      <c r="J4030" s="306"/>
      <c r="K4030" s="306"/>
    </row>
    <row r="4031" spans="2:16">
      <c r="F4031" s="306"/>
      <c r="G4031" s="306"/>
      <c r="J4031" s="306"/>
      <c r="K4031" s="306"/>
    </row>
    <row r="4034" spans="12:13">
      <c r="L4034" s="306"/>
      <c r="M4034" s="306"/>
    </row>
    <row r="4035" spans="12:13">
      <c r="L4035" s="306"/>
      <c r="M4035" s="306"/>
    </row>
    <row r="6001" spans="2:16">
      <c r="B6001" s="306"/>
      <c r="C6001" s="306"/>
      <c r="D6001" s="306"/>
      <c r="E6001" s="306"/>
      <c r="N6001" s="306"/>
      <c r="O6001" s="306"/>
      <c r="P6001" s="306"/>
    </row>
    <row r="6002" spans="2:16">
      <c r="B6002" s="306"/>
      <c r="C6002" s="306"/>
      <c r="D6002" s="306"/>
      <c r="E6002" s="306"/>
      <c r="N6002" s="306"/>
      <c r="O6002" s="306"/>
      <c r="P6002" s="306"/>
    </row>
    <row r="6003" spans="2:16">
      <c r="B6003" s="306"/>
      <c r="C6003" s="306"/>
      <c r="D6003" s="306"/>
      <c r="E6003" s="306"/>
      <c r="N6003" s="306"/>
      <c r="O6003" s="306"/>
      <c r="P6003" s="306"/>
    </row>
    <row r="6004" spans="2:16">
      <c r="B6004" s="306"/>
      <c r="C6004" s="306"/>
      <c r="D6004" s="306"/>
      <c r="E6004" s="306"/>
      <c r="N6004" s="306"/>
      <c r="O6004" s="306"/>
      <c r="P6004" s="306"/>
    </row>
    <row r="6005" spans="2:16">
      <c r="B6005" s="306"/>
      <c r="C6005" s="306"/>
      <c r="D6005" s="306"/>
      <c r="E6005" s="306"/>
      <c r="H6005" s="306"/>
      <c r="I6005" s="306"/>
      <c r="N6005" s="306"/>
      <c r="O6005" s="306"/>
      <c r="P6005" s="306"/>
    </row>
    <row r="6006" spans="2:16">
      <c r="B6006" s="306"/>
      <c r="C6006" s="306"/>
      <c r="D6006" s="306"/>
      <c r="E6006" s="306"/>
      <c r="H6006" s="306"/>
      <c r="I6006" s="306"/>
      <c r="N6006" s="306"/>
      <c r="O6006" s="306"/>
      <c r="P6006" s="306"/>
    </row>
    <row r="6007" spans="2:16">
      <c r="B6007" s="306"/>
      <c r="C6007" s="306"/>
      <c r="D6007" s="306"/>
      <c r="E6007" s="306"/>
      <c r="H6007" s="306"/>
      <c r="I6007" s="306"/>
      <c r="N6007" s="306"/>
      <c r="O6007" s="306"/>
      <c r="P6007" s="306"/>
    </row>
    <row r="6008" spans="2:16">
      <c r="B6008" s="306"/>
      <c r="C6008" s="306"/>
      <c r="D6008" s="306"/>
      <c r="E6008" s="306"/>
      <c r="H6008" s="306"/>
      <c r="I6008" s="306"/>
      <c r="N6008" s="306"/>
      <c r="O6008" s="306"/>
      <c r="P6008" s="306"/>
    </row>
    <row r="6009" spans="2:16">
      <c r="B6009" s="306"/>
      <c r="C6009" s="306"/>
      <c r="D6009" s="306"/>
      <c r="E6009" s="306"/>
      <c r="F6009" s="306"/>
      <c r="G6009" s="306"/>
      <c r="H6009" s="306"/>
      <c r="I6009" s="306"/>
      <c r="J6009" s="306"/>
      <c r="K6009" s="306"/>
      <c r="N6009" s="306"/>
      <c r="O6009" s="306"/>
      <c r="P6009" s="306"/>
    </row>
    <row r="6010" spans="2:16">
      <c r="B6010" s="306"/>
      <c r="C6010" s="306"/>
      <c r="D6010" s="306"/>
      <c r="E6010" s="306"/>
      <c r="F6010" s="306"/>
      <c r="G6010" s="306"/>
      <c r="H6010" s="306"/>
      <c r="I6010" s="306"/>
      <c r="J6010" s="306"/>
      <c r="K6010" s="306"/>
      <c r="N6010" s="306"/>
      <c r="O6010" s="306"/>
      <c r="P6010" s="306"/>
    </row>
    <row r="6011" spans="2:16">
      <c r="B6011" s="306"/>
      <c r="C6011" s="306"/>
      <c r="D6011" s="306"/>
      <c r="E6011" s="306"/>
      <c r="F6011" s="306"/>
      <c r="G6011" s="306"/>
      <c r="H6011" s="306"/>
      <c r="I6011" s="306"/>
      <c r="J6011" s="306"/>
      <c r="K6011" s="306"/>
      <c r="N6011" s="306"/>
      <c r="O6011" s="306"/>
      <c r="P6011" s="306"/>
    </row>
    <row r="6012" spans="2:16">
      <c r="B6012" s="306"/>
      <c r="C6012" s="306"/>
      <c r="D6012" s="306"/>
      <c r="E6012" s="306"/>
      <c r="F6012" s="306"/>
      <c r="G6012" s="306"/>
      <c r="H6012" s="306"/>
      <c r="I6012" s="306"/>
      <c r="J6012" s="306"/>
      <c r="K6012" s="306"/>
      <c r="N6012" s="306"/>
      <c r="O6012" s="306"/>
      <c r="P6012" s="306"/>
    </row>
    <row r="6013" spans="2:16">
      <c r="B6013" s="306"/>
      <c r="C6013" s="306"/>
      <c r="D6013" s="306"/>
      <c r="E6013" s="306"/>
      <c r="F6013" s="306"/>
      <c r="G6013" s="306"/>
      <c r="H6013" s="306"/>
      <c r="I6013" s="306"/>
      <c r="J6013" s="306"/>
      <c r="K6013" s="306"/>
      <c r="L6013" s="306"/>
      <c r="M6013" s="306"/>
      <c r="N6013" s="306"/>
      <c r="O6013" s="306"/>
      <c r="P6013" s="306"/>
    </row>
    <row r="6014" spans="2:16">
      <c r="B6014" s="306"/>
      <c r="C6014" s="306"/>
      <c r="D6014" s="306"/>
      <c r="E6014" s="306"/>
      <c r="F6014" s="306"/>
      <c r="G6014" s="306"/>
      <c r="H6014" s="306"/>
      <c r="I6014" s="306"/>
      <c r="J6014" s="306"/>
      <c r="K6014" s="306"/>
      <c r="L6014" s="306"/>
      <c r="M6014" s="306"/>
      <c r="N6014" s="306"/>
      <c r="O6014" s="306"/>
      <c r="P6014" s="306"/>
    </row>
    <row r="6015" spans="2:16">
      <c r="B6015" s="306"/>
      <c r="C6015" s="306"/>
      <c r="D6015" s="306"/>
      <c r="E6015" s="306"/>
      <c r="F6015" s="306"/>
      <c r="G6015" s="306"/>
      <c r="H6015" s="306"/>
      <c r="I6015" s="306"/>
      <c r="J6015" s="306"/>
      <c r="K6015" s="306"/>
      <c r="L6015" s="306"/>
      <c r="M6015" s="306"/>
      <c r="N6015" s="306"/>
      <c r="O6015" s="306"/>
      <c r="P6015" s="306"/>
    </row>
    <row r="6016" spans="2:16">
      <c r="F6016" s="306"/>
      <c r="G6016" s="306"/>
      <c r="H6016" s="306"/>
      <c r="I6016" s="306"/>
      <c r="J6016" s="306"/>
      <c r="K6016" s="306"/>
      <c r="L6016" s="306"/>
      <c r="M6016" s="306"/>
    </row>
    <row r="6017" spans="2:16">
      <c r="F6017" s="306"/>
      <c r="G6017" s="306"/>
      <c r="H6017" s="306"/>
      <c r="I6017" s="306"/>
      <c r="J6017" s="306"/>
      <c r="K6017" s="306"/>
      <c r="L6017" s="306"/>
      <c r="M6017" s="306"/>
    </row>
    <row r="6018" spans="2:16">
      <c r="F6018" s="306"/>
      <c r="G6018" s="306"/>
      <c r="H6018" s="306"/>
      <c r="I6018" s="306"/>
      <c r="J6018" s="306"/>
      <c r="K6018" s="306"/>
      <c r="L6018" s="306"/>
      <c r="M6018" s="306"/>
    </row>
    <row r="6019" spans="2:16">
      <c r="F6019" s="306"/>
      <c r="G6019" s="306"/>
      <c r="H6019" s="306"/>
      <c r="I6019" s="306"/>
      <c r="J6019" s="306"/>
      <c r="K6019" s="306"/>
      <c r="L6019" s="306"/>
      <c r="M6019" s="306"/>
    </row>
    <row r="6020" spans="2:16">
      <c r="F6020" s="306"/>
      <c r="G6020" s="306"/>
      <c r="J6020" s="306"/>
      <c r="K6020" s="306"/>
      <c r="L6020" s="306"/>
      <c r="M6020" s="306"/>
    </row>
    <row r="6021" spans="2:16">
      <c r="F6021" s="306"/>
      <c r="G6021" s="306"/>
      <c r="J6021" s="306"/>
      <c r="K6021" s="306"/>
      <c r="L6021" s="306"/>
      <c r="M6021" s="306"/>
    </row>
    <row r="6022" spans="2:16" ht="84.95" customHeight="1">
      <c r="B6022" s="306"/>
      <c r="C6022" s="306"/>
      <c r="D6022" s="306"/>
      <c r="E6022" s="306"/>
      <c r="F6022" s="306"/>
      <c r="G6022" s="306"/>
      <c r="J6022" s="306"/>
      <c r="K6022" s="306"/>
      <c r="L6022" s="306"/>
      <c r="M6022" s="306"/>
      <c r="N6022" s="306"/>
      <c r="O6022" s="306"/>
      <c r="P6022" s="306"/>
    </row>
    <row r="6023" spans="2:16" ht="84.95" customHeight="1">
      <c r="B6023" s="306"/>
      <c r="C6023" s="306"/>
      <c r="D6023" s="306"/>
      <c r="E6023" s="306"/>
      <c r="F6023" s="306"/>
      <c r="G6023" s="306"/>
      <c r="J6023" s="306"/>
      <c r="K6023" s="306"/>
      <c r="L6023" s="306"/>
      <c r="M6023" s="306"/>
      <c r="N6023" s="306"/>
      <c r="O6023" s="306"/>
      <c r="P6023" s="306"/>
    </row>
    <row r="6024" spans="2:16">
      <c r="L6024" s="306"/>
      <c r="M6024" s="306"/>
    </row>
    <row r="6025" spans="2:16">
      <c r="L6025" s="306"/>
      <c r="M6025" s="306"/>
    </row>
    <row r="6026" spans="2:16">
      <c r="H6026" s="306"/>
      <c r="I6026" s="306"/>
      <c r="L6026" s="306"/>
      <c r="M6026" s="306"/>
    </row>
    <row r="6027" spans="2:16">
      <c r="H6027" s="306"/>
      <c r="I6027" s="306"/>
      <c r="L6027" s="306"/>
      <c r="M6027" s="306"/>
    </row>
    <row r="6030" spans="2:16">
      <c r="F6030" s="306"/>
      <c r="G6030" s="306"/>
      <c r="J6030" s="306"/>
      <c r="K6030" s="306"/>
    </row>
    <row r="6031" spans="2:16">
      <c r="F6031" s="306"/>
      <c r="G6031" s="306"/>
      <c r="J6031" s="306"/>
      <c r="K6031" s="306"/>
    </row>
    <row r="6034" spans="12:13">
      <c r="L6034" s="306"/>
      <c r="M6034" s="306"/>
    </row>
    <row r="6035" spans="12:13">
      <c r="L6035" s="306"/>
      <c r="M6035" s="306"/>
    </row>
    <row r="8001" spans="2:16">
      <c r="B8001" s="306"/>
      <c r="C8001" s="306"/>
      <c r="D8001" s="306"/>
      <c r="E8001" s="306"/>
      <c r="N8001" s="306"/>
      <c r="O8001" s="306"/>
      <c r="P8001" s="306"/>
    </row>
    <row r="8002" spans="2:16">
      <c r="B8002" s="306"/>
      <c r="C8002" s="306"/>
      <c r="D8002" s="306"/>
      <c r="E8002" s="306"/>
      <c r="N8002" s="306"/>
      <c r="O8002" s="306"/>
      <c r="P8002" s="306"/>
    </row>
    <row r="8003" spans="2:16">
      <c r="B8003" s="306"/>
      <c r="C8003" s="306"/>
      <c r="D8003" s="306"/>
      <c r="E8003" s="306"/>
      <c r="N8003" s="306"/>
      <c r="O8003" s="306"/>
      <c r="P8003" s="306"/>
    </row>
    <row r="8004" spans="2:16">
      <c r="B8004" s="306"/>
      <c r="C8004" s="306"/>
      <c r="D8004" s="306"/>
      <c r="E8004" s="306"/>
      <c r="N8004" s="306"/>
      <c r="O8004" s="306"/>
      <c r="P8004" s="306"/>
    </row>
    <row r="8005" spans="2:16">
      <c r="B8005" s="306"/>
      <c r="C8005" s="306"/>
      <c r="D8005" s="306"/>
      <c r="E8005" s="306"/>
      <c r="H8005" s="306"/>
      <c r="I8005" s="306"/>
      <c r="N8005" s="306"/>
      <c r="O8005" s="306"/>
      <c r="P8005" s="306"/>
    </row>
    <row r="8006" spans="2:16">
      <c r="B8006" s="306"/>
      <c r="C8006" s="306"/>
      <c r="D8006" s="306"/>
      <c r="E8006" s="306"/>
      <c r="H8006" s="306"/>
      <c r="I8006" s="306"/>
      <c r="N8006" s="306"/>
      <c r="O8006" s="306"/>
      <c r="P8006" s="306"/>
    </row>
    <row r="8007" spans="2:16">
      <c r="B8007" s="306"/>
      <c r="C8007" s="306"/>
      <c r="D8007" s="306"/>
      <c r="E8007" s="306"/>
      <c r="H8007" s="306"/>
      <c r="I8007" s="306"/>
      <c r="N8007" s="306"/>
      <c r="O8007" s="306"/>
      <c r="P8007" s="306"/>
    </row>
    <row r="8008" spans="2:16">
      <c r="B8008" s="306"/>
      <c r="C8008" s="306"/>
      <c r="D8008" s="306"/>
      <c r="E8008" s="306"/>
      <c r="H8008" s="306"/>
      <c r="I8008" s="306"/>
      <c r="N8008" s="306"/>
      <c r="O8008" s="306"/>
      <c r="P8008" s="306"/>
    </row>
    <row r="8009" spans="2:16">
      <c r="B8009" s="306"/>
      <c r="C8009" s="306"/>
      <c r="D8009" s="306"/>
      <c r="E8009" s="306"/>
      <c r="F8009" s="306"/>
      <c r="G8009" s="306"/>
      <c r="H8009" s="306"/>
      <c r="I8009" s="306"/>
      <c r="J8009" s="306"/>
      <c r="K8009" s="306"/>
      <c r="N8009" s="306"/>
      <c r="O8009" s="306"/>
      <c r="P8009" s="306"/>
    </row>
    <row r="8010" spans="2:16">
      <c r="B8010" s="306"/>
      <c r="C8010" s="306"/>
      <c r="D8010" s="306"/>
      <c r="E8010" s="306"/>
      <c r="F8010" s="306"/>
      <c r="G8010" s="306"/>
      <c r="H8010" s="306"/>
      <c r="I8010" s="306"/>
      <c r="J8010" s="306"/>
      <c r="K8010" s="306"/>
      <c r="N8010" s="306"/>
      <c r="O8010" s="306"/>
      <c r="P8010" s="306"/>
    </row>
    <row r="8011" spans="2:16">
      <c r="B8011" s="306"/>
      <c r="C8011" s="306"/>
      <c r="D8011" s="306"/>
      <c r="E8011" s="306"/>
      <c r="F8011" s="306"/>
      <c r="G8011" s="306"/>
      <c r="H8011" s="306"/>
      <c r="I8011" s="306"/>
      <c r="J8011" s="306"/>
      <c r="K8011" s="306"/>
      <c r="N8011" s="306"/>
      <c r="O8011" s="306"/>
      <c r="P8011" s="306"/>
    </row>
    <row r="8012" spans="2:16">
      <c r="B8012" s="306"/>
      <c r="C8012" s="306"/>
      <c r="D8012" s="306"/>
      <c r="E8012" s="306"/>
      <c r="F8012" s="306"/>
      <c r="G8012" s="306"/>
      <c r="H8012" s="306"/>
      <c r="I8012" s="306"/>
      <c r="J8012" s="306"/>
      <c r="K8012" s="306"/>
      <c r="N8012" s="306"/>
      <c r="O8012" s="306"/>
      <c r="P8012" s="306"/>
    </row>
    <row r="8013" spans="2:16">
      <c r="B8013" s="306"/>
      <c r="C8013" s="306"/>
      <c r="D8013" s="306"/>
      <c r="E8013" s="306"/>
      <c r="F8013" s="306"/>
      <c r="G8013" s="306"/>
      <c r="H8013" s="306"/>
      <c r="I8013" s="306"/>
      <c r="J8013" s="306"/>
      <c r="K8013" s="306"/>
      <c r="L8013" s="306"/>
      <c r="M8013" s="306"/>
      <c r="N8013" s="306"/>
      <c r="O8013" s="306"/>
      <c r="P8013" s="306"/>
    </row>
    <row r="8014" spans="2:16">
      <c r="B8014" s="306"/>
      <c r="C8014" s="306"/>
      <c r="D8014" s="306"/>
      <c r="E8014" s="306"/>
      <c r="F8014" s="306"/>
      <c r="G8014" s="306"/>
      <c r="H8014" s="306"/>
      <c r="I8014" s="306"/>
      <c r="J8014" s="306"/>
      <c r="K8014" s="306"/>
      <c r="L8014" s="306"/>
      <c r="M8014" s="306"/>
      <c r="N8014" s="306"/>
      <c r="O8014" s="306"/>
      <c r="P8014" s="306"/>
    </row>
    <row r="8015" spans="2:16">
      <c r="B8015" s="306"/>
      <c r="C8015" s="306"/>
      <c r="D8015" s="306"/>
      <c r="E8015" s="306"/>
      <c r="F8015" s="306"/>
      <c r="G8015" s="306"/>
      <c r="H8015" s="306"/>
      <c r="I8015" s="306"/>
      <c r="J8015" s="306"/>
      <c r="K8015" s="306"/>
      <c r="L8015" s="306"/>
      <c r="M8015" s="306"/>
      <c r="N8015" s="306"/>
      <c r="O8015" s="306"/>
      <c r="P8015" s="306"/>
    </row>
    <row r="8016" spans="2:16">
      <c r="F8016" s="306"/>
      <c r="G8016" s="306"/>
      <c r="H8016" s="306"/>
      <c r="I8016" s="306"/>
      <c r="J8016" s="306"/>
      <c r="K8016" s="306"/>
      <c r="L8016" s="306"/>
      <c r="M8016" s="306"/>
    </row>
    <row r="8017" spans="2:16">
      <c r="F8017" s="306"/>
      <c r="G8017" s="306"/>
      <c r="H8017" s="306"/>
      <c r="I8017" s="306"/>
      <c r="J8017" s="306"/>
      <c r="K8017" s="306"/>
      <c r="L8017" s="306"/>
      <c r="M8017" s="306"/>
    </row>
    <row r="8018" spans="2:16">
      <c r="F8018" s="306"/>
      <c r="G8018" s="306"/>
      <c r="H8018" s="306"/>
      <c r="I8018" s="306"/>
      <c r="J8018" s="306"/>
      <c r="K8018" s="306"/>
      <c r="L8018" s="306"/>
      <c r="M8018" s="306"/>
    </row>
    <row r="8019" spans="2:16">
      <c r="F8019" s="306"/>
      <c r="G8019" s="306"/>
      <c r="H8019" s="306"/>
      <c r="I8019" s="306"/>
      <c r="J8019" s="306"/>
      <c r="K8019" s="306"/>
      <c r="L8019" s="306"/>
      <c r="M8019" s="306"/>
    </row>
    <row r="8020" spans="2:16">
      <c r="F8020" s="306"/>
      <c r="G8020" s="306"/>
      <c r="J8020" s="306"/>
      <c r="K8020" s="306"/>
      <c r="L8020" s="306"/>
      <c r="M8020" s="306"/>
    </row>
    <row r="8021" spans="2:16">
      <c r="F8021" s="306"/>
      <c r="G8021" s="306"/>
      <c r="J8021" s="306"/>
      <c r="K8021" s="306"/>
      <c r="L8021" s="306"/>
      <c r="M8021" s="306"/>
    </row>
    <row r="8022" spans="2:16" ht="84.95" customHeight="1">
      <c r="B8022" s="306"/>
      <c r="C8022" s="306"/>
      <c r="D8022" s="306"/>
      <c r="E8022" s="306"/>
      <c r="F8022" s="306"/>
      <c r="G8022" s="306"/>
      <c r="J8022" s="306"/>
      <c r="K8022" s="306"/>
      <c r="L8022" s="306"/>
      <c r="M8022" s="306"/>
      <c r="N8022" s="306"/>
      <c r="O8022" s="306"/>
      <c r="P8022" s="306"/>
    </row>
    <row r="8023" spans="2:16" ht="84.95" customHeight="1">
      <c r="B8023" s="306"/>
      <c r="C8023" s="306"/>
      <c r="D8023" s="306"/>
      <c r="E8023" s="306"/>
      <c r="F8023" s="306"/>
      <c r="G8023" s="306"/>
      <c r="J8023" s="306"/>
      <c r="K8023" s="306"/>
      <c r="L8023" s="306"/>
      <c r="M8023" s="306"/>
      <c r="N8023" s="306"/>
      <c r="O8023" s="306"/>
      <c r="P8023" s="306"/>
    </row>
    <row r="8024" spans="2:16">
      <c r="L8024" s="306"/>
      <c r="M8024" s="306"/>
    </row>
    <row r="8025" spans="2:16">
      <c r="L8025" s="306"/>
      <c r="M8025" s="306"/>
    </row>
    <row r="8026" spans="2:16">
      <c r="H8026" s="306"/>
      <c r="I8026" s="306"/>
      <c r="L8026" s="306"/>
      <c r="M8026" s="306"/>
    </row>
    <row r="8027" spans="2:16">
      <c r="H8027" s="306"/>
      <c r="I8027" s="306"/>
      <c r="L8027" s="306"/>
      <c r="M8027" s="306"/>
    </row>
    <row r="8030" spans="2:16">
      <c r="F8030" s="306"/>
      <c r="G8030" s="306"/>
      <c r="J8030" s="306"/>
      <c r="K8030" s="306"/>
    </row>
    <row r="8031" spans="2:16">
      <c r="F8031" s="306"/>
      <c r="G8031" s="306"/>
      <c r="J8031" s="306"/>
      <c r="K8031" s="306"/>
    </row>
    <row r="8034" spans="12:13">
      <c r="L8034" s="306"/>
      <c r="M8034" s="306"/>
    </row>
    <row r="8035" spans="12:13">
      <c r="L8035" s="306"/>
      <c r="M8035" s="306"/>
    </row>
    <row r="10001" spans="2:16">
      <c r="B10001" s="306"/>
      <c r="C10001" s="306"/>
      <c r="D10001" s="306"/>
      <c r="E10001" s="306"/>
      <c r="N10001" s="306"/>
      <c r="O10001" s="306"/>
      <c r="P10001" s="306"/>
    </row>
    <row r="10002" spans="2:16">
      <c r="B10002" s="306"/>
      <c r="C10002" s="306"/>
      <c r="D10002" s="306"/>
      <c r="E10002" s="306"/>
      <c r="N10002" s="306"/>
      <c r="O10002" s="306"/>
      <c r="P10002" s="306"/>
    </row>
    <row r="10003" spans="2:16">
      <c r="B10003" s="306"/>
      <c r="C10003" s="306"/>
      <c r="D10003" s="306"/>
      <c r="E10003" s="306"/>
      <c r="N10003" s="306"/>
      <c r="O10003" s="306"/>
      <c r="P10003" s="306"/>
    </row>
    <row r="10004" spans="2:16">
      <c r="B10004" s="306"/>
      <c r="C10004" s="306"/>
      <c r="D10004" s="306"/>
      <c r="E10004" s="306"/>
      <c r="N10004" s="306"/>
      <c r="O10004" s="306"/>
      <c r="P10004" s="306"/>
    </row>
    <row r="10005" spans="2:16">
      <c r="B10005" s="306"/>
      <c r="C10005" s="306"/>
      <c r="D10005" s="306"/>
      <c r="E10005" s="306"/>
      <c r="H10005" s="306"/>
      <c r="I10005" s="306"/>
      <c r="N10005" s="306"/>
      <c r="O10005" s="306"/>
      <c r="P10005" s="306"/>
    </row>
    <row r="10006" spans="2:16">
      <c r="B10006" s="306"/>
      <c r="C10006" s="306"/>
      <c r="D10006" s="306"/>
      <c r="E10006" s="306"/>
      <c r="H10006" s="306"/>
      <c r="I10006" s="306"/>
      <c r="N10006" s="306"/>
      <c r="O10006" s="306"/>
      <c r="P10006" s="306"/>
    </row>
    <row r="10007" spans="2:16">
      <c r="B10007" s="306"/>
      <c r="C10007" s="306"/>
      <c r="D10007" s="306"/>
      <c r="E10007" s="306"/>
      <c r="H10007" s="306"/>
      <c r="I10007" s="306"/>
      <c r="N10007" s="306"/>
      <c r="O10007" s="306"/>
      <c r="P10007" s="306"/>
    </row>
    <row r="10008" spans="2:16">
      <c r="B10008" s="306"/>
      <c r="C10008" s="306"/>
      <c r="D10008" s="306"/>
      <c r="E10008" s="306"/>
      <c r="H10008" s="306"/>
      <c r="I10008" s="306"/>
      <c r="N10008" s="306"/>
      <c r="O10008" s="306"/>
      <c r="P10008" s="306"/>
    </row>
    <row r="10009" spans="2:16">
      <c r="B10009" s="306"/>
      <c r="C10009" s="306"/>
      <c r="D10009" s="306"/>
      <c r="E10009" s="306"/>
      <c r="F10009" s="306"/>
      <c r="G10009" s="306"/>
      <c r="H10009" s="306"/>
      <c r="I10009" s="306"/>
      <c r="J10009" s="306"/>
      <c r="K10009" s="306"/>
      <c r="N10009" s="306"/>
      <c r="O10009" s="306"/>
      <c r="P10009" s="306"/>
    </row>
    <row r="10010" spans="2:16">
      <c r="B10010" s="306"/>
      <c r="C10010" s="306"/>
      <c r="D10010" s="306"/>
      <c r="E10010" s="306"/>
      <c r="F10010" s="306"/>
      <c r="G10010" s="306"/>
      <c r="H10010" s="306"/>
      <c r="I10010" s="306"/>
      <c r="J10010" s="306"/>
      <c r="K10010" s="306"/>
      <c r="N10010" s="306"/>
      <c r="O10010" s="306"/>
      <c r="P10010" s="306"/>
    </row>
    <row r="10011" spans="2:16">
      <c r="B10011" s="306"/>
      <c r="C10011" s="306"/>
      <c r="D10011" s="306"/>
      <c r="E10011" s="306"/>
      <c r="F10011" s="306"/>
      <c r="G10011" s="306"/>
      <c r="H10011" s="306"/>
      <c r="I10011" s="306"/>
      <c r="J10011" s="306"/>
      <c r="K10011" s="306"/>
      <c r="N10011" s="306"/>
      <c r="O10011" s="306"/>
      <c r="P10011" s="306"/>
    </row>
    <row r="10012" spans="2:16">
      <c r="B10012" s="306"/>
      <c r="C10012" s="306"/>
      <c r="D10012" s="306"/>
      <c r="E10012" s="306"/>
      <c r="F10012" s="306"/>
      <c r="G10012" s="306"/>
      <c r="H10012" s="306"/>
      <c r="I10012" s="306"/>
      <c r="J10012" s="306"/>
      <c r="K10012" s="306"/>
      <c r="N10012" s="306"/>
      <c r="O10012" s="306"/>
      <c r="P10012" s="306"/>
    </row>
    <row r="10013" spans="2:16">
      <c r="B10013" s="306"/>
      <c r="C10013" s="306"/>
      <c r="D10013" s="306"/>
      <c r="E10013" s="306"/>
      <c r="F10013" s="306"/>
      <c r="G10013" s="306"/>
      <c r="H10013" s="306"/>
      <c r="I10013" s="306"/>
      <c r="J10013" s="306"/>
      <c r="K10013" s="306"/>
      <c r="L10013" s="306"/>
      <c r="M10013" s="306"/>
      <c r="N10013" s="306"/>
      <c r="O10013" s="306"/>
      <c r="P10013" s="306"/>
    </row>
    <row r="10014" spans="2:16">
      <c r="B10014" s="306"/>
      <c r="C10014" s="306"/>
      <c r="D10014" s="306"/>
      <c r="E10014" s="306"/>
      <c r="F10014" s="306"/>
      <c r="G10014" s="306"/>
      <c r="H10014" s="306"/>
      <c r="I10014" s="306"/>
      <c r="J10014" s="306"/>
      <c r="K10014" s="306"/>
      <c r="L10014" s="306"/>
      <c r="M10014" s="306"/>
      <c r="N10014" s="306"/>
      <c r="O10014" s="306"/>
      <c r="P10014" s="306"/>
    </row>
    <row r="10015" spans="2:16">
      <c r="B10015" s="306"/>
      <c r="C10015" s="306"/>
      <c r="D10015" s="306"/>
      <c r="E10015" s="306"/>
      <c r="F10015" s="306"/>
      <c r="G10015" s="306"/>
      <c r="H10015" s="306"/>
      <c r="I10015" s="306"/>
      <c r="J10015" s="306"/>
      <c r="K10015" s="306"/>
      <c r="L10015" s="306"/>
      <c r="M10015" s="306"/>
      <c r="N10015" s="306"/>
      <c r="O10015" s="306"/>
      <c r="P10015" s="306"/>
    </row>
    <row r="10016" spans="2:16">
      <c r="F10016" s="306"/>
      <c r="G10016" s="306"/>
      <c r="H10016" s="306"/>
      <c r="I10016" s="306"/>
      <c r="J10016" s="306"/>
      <c r="K10016" s="306"/>
      <c r="L10016" s="306"/>
      <c r="M10016" s="306"/>
    </row>
    <row r="10017" spans="2:16">
      <c r="F10017" s="306"/>
      <c r="G10017" s="306"/>
      <c r="H10017" s="306"/>
      <c r="I10017" s="306"/>
      <c r="J10017" s="306"/>
      <c r="K10017" s="306"/>
      <c r="L10017" s="306"/>
      <c r="M10017" s="306"/>
    </row>
    <row r="10018" spans="2:16">
      <c r="F10018" s="306"/>
      <c r="G10018" s="306"/>
      <c r="H10018" s="306"/>
      <c r="I10018" s="306"/>
      <c r="J10018" s="306"/>
      <c r="K10018" s="306"/>
      <c r="L10018" s="306"/>
      <c r="M10018" s="306"/>
    </row>
    <row r="10019" spans="2:16">
      <c r="F10019" s="306"/>
      <c r="G10019" s="306"/>
      <c r="H10019" s="306"/>
      <c r="I10019" s="306"/>
      <c r="J10019" s="306"/>
      <c r="K10019" s="306"/>
      <c r="L10019" s="306"/>
      <c r="M10019" s="306"/>
    </row>
    <row r="10020" spans="2:16">
      <c r="F10020" s="306"/>
      <c r="G10020" s="306"/>
      <c r="J10020" s="306"/>
      <c r="K10020" s="306"/>
      <c r="L10020" s="306"/>
      <c r="M10020" s="306"/>
    </row>
    <row r="10021" spans="2:16">
      <c r="F10021" s="306"/>
      <c r="G10021" s="306"/>
      <c r="J10021" s="306"/>
      <c r="K10021" s="306"/>
      <c r="L10021" s="306"/>
      <c r="M10021" s="306"/>
    </row>
    <row r="10022" spans="2:16" ht="84.95" customHeight="1">
      <c r="B10022" s="306"/>
      <c r="C10022" s="306"/>
      <c r="D10022" s="306"/>
      <c r="E10022" s="306"/>
      <c r="F10022" s="306"/>
      <c r="G10022" s="306"/>
      <c r="J10022" s="306"/>
      <c r="K10022" s="306"/>
      <c r="L10022" s="306"/>
      <c r="M10022" s="306"/>
      <c r="N10022" s="306"/>
      <c r="O10022" s="306"/>
      <c r="P10022" s="306"/>
    </row>
    <row r="10023" spans="2:16" ht="84.95" customHeight="1">
      <c r="B10023" s="306"/>
      <c r="C10023" s="306"/>
      <c r="D10023" s="306"/>
      <c r="E10023" s="306"/>
      <c r="F10023" s="306"/>
      <c r="G10023" s="306"/>
      <c r="J10023" s="306"/>
      <c r="K10023" s="306"/>
      <c r="L10023" s="306"/>
      <c r="M10023" s="306"/>
      <c r="N10023" s="306"/>
      <c r="O10023" s="306"/>
      <c r="P10023" s="306"/>
    </row>
    <row r="10024" spans="2:16">
      <c r="L10024" s="306"/>
      <c r="M10024" s="306"/>
    </row>
    <row r="10025" spans="2:16">
      <c r="L10025" s="306"/>
      <c r="M10025" s="306"/>
    </row>
    <row r="10026" spans="2:16">
      <c r="H10026" s="306"/>
      <c r="I10026" s="306"/>
      <c r="L10026" s="306"/>
      <c r="M10026" s="306"/>
    </row>
    <row r="10027" spans="2:16">
      <c r="H10027" s="306"/>
      <c r="I10027" s="306"/>
      <c r="L10027" s="306"/>
      <c r="M10027" s="306"/>
    </row>
    <row r="10030" spans="2:16">
      <c r="F10030" s="306"/>
      <c r="G10030" s="306"/>
      <c r="J10030" s="306"/>
      <c r="K10030" s="306"/>
    </row>
    <row r="10031" spans="2:16">
      <c r="F10031" s="306"/>
      <c r="G10031" s="306"/>
      <c r="J10031" s="306"/>
      <c r="K10031" s="306"/>
    </row>
    <row r="10034" spans="12:13">
      <c r="L10034" s="306"/>
      <c r="M10034" s="306"/>
    </row>
    <row r="10035" spans="12:13">
      <c r="L10035" s="306"/>
      <c r="M10035" s="306"/>
    </row>
  </sheetData>
  <sheetProtection algorithmName="SHA-512" hashValue="Cs9HoVX8PvDjAx+tN9hPpJe1sStYz/q/03voVoHA30xapCce/GNmI0OQZwpNlccfPf0rwDwV3xwQ3MLvVpJlLw==" saltValue="XUmzKFf/X1YS7zX2uSn4Yw==" spinCount="100000" sheet="1" objects="1" scenarios="1"/>
  <mergeCells count="19">
    <mergeCell ref="N8:O8"/>
    <mergeCell ref="F8:G8"/>
    <mergeCell ref="L8:M8"/>
    <mergeCell ref="J10:K10"/>
    <mergeCell ref="J8:K8"/>
    <mergeCell ref="H8:I8"/>
    <mergeCell ref="H11:I11"/>
    <mergeCell ref="L9:M9"/>
    <mergeCell ref="D65:D66"/>
    <mergeCell ref="D37:D38"/>
    <mergeCell ref="F9:G9"/>
    <mergeCell ref="L10:M10"/>
    <mergeCell ref="F11:G11"/>
    <mergeCell ref="J11:K11"/>
    <mergeCell ref="L11:M11"/>
    <mergeCell ref="J9:K9"/>
    <mergeCell ref="H10:I10"/>
    <mergeCell ref="H9:I9"/>
    <mergeCell ref="F10:G10"/>
  </mergeCells>
  <phoneticPr fontId="4"/>
  <dataValidations xWindow="631" yWindow="345" count="3">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K1802 K1784 K1766 K1748 K1730 K1712 K1694 K1676 K1658 K1640 K1622 K1604 K1586 K1568 K1550 K1532 K1514 K1496 K1478 K1460 K1442 K1424 K1406 K1388 K1370 K1352 K1334 K1316 K1298 K1280 K1262 K1244 K1226 K1208 K1190 K1172 K1154 K1136 K1118 K1100 K1082 K1064 K1046 K1028 K1010 K992 K974 K956 K938 K920 K902 K884 K866 K848 K830 K812 K794 K776 K758 K740 K722 K704 K686 K668 K650 K632 K614 K596 K578 K560 K542 K524 K506 K488 K470 K452 K434 K416 K398 K380 K362 K344 K326 K308 K290 K272 K254 K236 K218 K200 K182 K164 K146 K128 K110 K92 K1820 K36 G36 G64 I36 K64 I64" xr:uid="{00000000-0002-0000-1100-000000000000}">
      <formula1>TRIM(G36)&lt;&gt;""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K1805 K1787 K1769 K1751 K1733 K1715 K1697 K1679 K1661 K1643 K1625 K1607 K1589 K1571 K1553 K1535 K1517 K1499 K1481 K1463 K1445 K1427 K1409 K1391 K1373 K1355 K1337 K1319 K1301 K1283 K1265 K1247 K1229 K1211 K1193 K1175 K1157 K1139 K1121 K1103 K1085 K1067 K1049 K1031 K1013 K995 K977 K959 K941 K923 K905 K887 K869 K851 K833 K815 K797 K779 K761 K743 K725 K707 K689 K671 K653 K635 K617 K599 K581 K563 K545 K527 K509 K491 K473 K455 K437 K419 K401 K383 K365 K347 K329 K311 K293 K275 K257 K239 K221 K203 K185 K167 K149 K131 K113 K95 K1823 K39 G39 G67 I39 K67 I67" xr:uid="{00000000-0002-0000-1100-000001000000}">
      <formula1>20</formula1>
    </dataValidation>
    <dataValidation type="custom" allowBlank="1" showInputMessage="1" showErrorMessage="1" promptTitle="規格" prompt="上の欄に『参考規格』が表示されている場合は、参考にしてください。また単位も含めて入力してください。" sqref="K1804 K1786 K1768 K1750 K1732 K1714 K1696 K1678 K1660 K1642 K1624 K1606 K1588 K1570 K1552 K1534 K1516 K1498 K1480 K1462 K1444 K1426 K1408 K1390 K1372 K1354 K1336 K1318 K1300 K1282 K1264 K1246 K1228 K1210 K1192 K1174 K1156 K1138 K1120 K1102 K1084 K1066 K1048 K1030 K1012 K994 K976 K958 K940 K922 K904 K886 K868 K850 K832 K814 K796 K778 K760 K742 K724 K706 K688 K670 K652 K634 K616 K598 K580 K562 K544 K526 K508 K490 K472 K454 K436 K418 K400 K382 K364 K346 K328 K310 K292 K274 K256 K238 K220 K202 K184 K166 K148 K130 K112 K94 K1822 K38 G38 G66 I38 K66 I66" xr:uid="{00000000-0002-0000-1100-000002000000}">
      <formula1>TRIM(G38)&lt;&gt;""</formula1>
    </dataValidation>
  </dataValidations>
  <pageMargins left="0.78740157480314965" right="0.23622047244094491" top="0.57999999999999996" bottom="0.36" header="0.51181102362204722" footer="0.15"/>
  <pageSetup paperSize="9" scale="6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D281"/>
  <sheetViews>
    <sheetView showGridLines="0" topLeftCell="A2" zoomScaleNormal="100" zoomScaleSheetLayoutView="75" workbookViewId="0"/>
  </sheetViews>
  <sheetFormatPr defaultRowHeight="13.5"/>
  <cols>
    <col min="1" max="1" width="2.375" style="28" customWidth="1"/>
    <col min="2" max="2" width="2.625" style="28" customWidth="1"/>
    <col min="3" max="6" width="3.125" style="46" customWidth="1"/>
    <col min="7" max="7" width="5.625" style="46" customWidth="1"/>
    <col min="8" max="8" width="31.375" style="28" customWidth="1"/>
    <col min="9" max="9" width="12.75" style="28" customWidth="1"/>
    <col min="10" max="10" width="2.5" style="219" customWidth="1"/>
    <col min="11" max="11" width="14.125" style="28" customWidth="1"/>
    <col min="12" max="12" width="9" style="28" hidden="1" customWidth="1"/>
    <col min="13" max="13" width="2.125" style="219" customWidth="1"/>
    <col min="14" max="14" width="14.125" style="28" customWidth="1"/>
    <col min="15" max="15" width="2.5" style="219" hidden="1" customWidth="1"/>
    <col min="16" max="16" width="11.875" style="28" hidden="1" customWidth="1"/>
    <col min="17" max="17" width="2.5" style="219" customWidth="1"/>
    <col min="18" max="18" width="13" style="28" customWidth="1"/>
    <col min="19" max="19" width="2.5" style="219" customWidth="1"/>
    <col min="20" max="20" width="13" style="28" customWidth="1"/>
    <col min="21" max="21" width="2.5" style="219" customWidth="1"/>
    <col min="22" max="22" width="13" style="28" customWidth="1"/>
    <col min="23" max="23" width="2.5" style="219" customWidth="1"/>
    <col min="24" max="24" width="13" style="28" customWidth="1"/>
    <col min="25" max="25" width="2.5" style="219" customWidth="1"/>
    <col min="26" max="26" width="13" style="28" customWidth="1"/>
    <col min="27" max="27" width="9" style="306" customWidth="1"/>
    <col min="28" max="28" width="13.25" style="306" customWidth="1"/>
    <col min="29" max="29" width="9" style="306" customWidth="1"/>
    <col min="30" max="30" width="12.375" style="306" customWidth="1"/>
    <col min="31" max="31" width="9" style="306"/>
    <col min="32" max="32" width="12.375" style="306" customWidth="1"/>
    <col min="33" max="40" width="2.5" style="306" hidden="1" customWidth="1"/>
    <col min="41" max="41" width="33.375" style="306" hidden="1" customWidth="1"/>
    <col min="42" max="50" width="5.25" style="306" hidden="1" customWidth="1"/>
    <col min="51" max="51" width="5.125" style="306" hidden="1" customWidth="1"/>
    <col min="52" max="56" width="0" style="306" hidden="1" customWidth="1"/>
    <col min="57" max="16384" width="9" style="306"/>
  </cols>
  <sheetData>
    <row r="1" spans="1:56" ht="18.75" hidden="1" customHeight="1">
      <c r="A1" s="183"/>
      <c r="AA1" s="1242" t="s">
        <v>1145</v>
      </c>
      <c r="AB1" s="1123"/>
      <c r="AC1" s="1234" t="s">
        <v>930</v>
      </c>
      <c r="AD1" s="1123"/>
      <c r="AE1" s="1262" t="s">
        <v>520</v>
      </c>
      <c r="AF1" s="1123"/>
      <c r="AG1" s="1123"/>
      <c r="AH1" s="1123"/>
      <c r="AI1" s="1123"/>
      <c r="AJ1" s="1123"/>
      <c r="AK1" s="1123"/>
      <c r="AL1" s="1123"/>
      <c r="AM1" s="1123"/>
      <c r="AN1" s="1123"/>
      <c r="AO1" s="1123"/>
      <c r="AP1" s="1172" t="s">
        <v>1215</v>
      </c>
      <c r="AQ1" s="1172" t="s">
        <v>1215</v>
      </c>
      <c r="AR1" s="1172" t="s">
        <v>1215</v>
      </c>
      <c r="AS1" s="1172" t="s">
        <v>1215</v>
      </c>
      <c r="AT1" s="1172" t="s">
        <v>1215</v>
      </c>
      <c r="AU1" s="1172" t="s">
        <v>1215</v>
      </c>
      <c r="AV1" s="1172" t="s">
        <v>1215</v>
      </c>
      <c r="AW1" s="1172" t="s">
        <v>1215</v>
      </c>
      <c r="AX1" s="1172" t="s">
        <v>1215</v>
      </c>
      <c r="AY1" s="1164" t="s">
        <v>1214</v>
      </c>
      <c r="AZ1" s="1123"/>
      <c r="BA1" s="1123"/>
      <c r="BB1" s="1123"/>
      <c r="BC1" s="1123"/>
      <c r="BD1" s="1123"/>
    </row>
    <row r="2" spans="1:56" ht="7.5" customHeight="1">
      <c r="A2" s="306"/>
      <c r="AO2" s="1123"/>
      <c r="AP2" s="1123"/>
      <c r="AQ2" s="1123"/>
      <c r="AR2" s="1123"/>
      <c r="AS2" s="1123"/>
      <c r="AT2" s="1123"/>
      <c r="AU2" s="1123"/>
      <c r="AV2" s="1123"/>
      <c r="AW2" s="1123"/>
      <c r="AX2" s="1123"/>
      <c r="AY2" s="1123"/>
    </row>
    <row r="3" spans="1:56" ht="24.75" customHeight="1">
      <c r="A3" s="692" t="s">
        <v>107</v>
      </c>
      <c r="B3" s="307"/>
      <c r="M3" s="84"/>
      <c r="N3" s="120"/>
      <c r="AO3" s="1123"/>
      <c r="AP3" s="1123"/>
      <c r="AQ3" s="1123"/>
      <c r="AR3" s="1123"/>
      <c r="AS3" s="1123"/>
      <c r="AT3" s="1123"/>
      <c r="AU3" s="1123"/>
      <c r="AV3" s="1123"/>
      <c r="AW3" s="1123"/>
      <c r="AX3" s="1123"/>
      <c r="AY3" s="1123"/>
    </row>
    <row r="4" spans="1:56" ht="10.5" customHeight="1">
      <c r="C4" s="28"/>
      <c r="D4" s="10"/>
      <c r="M4" s="84"/>
      <c r="N4" s="14"/>
      <c r="AO4" s="1123"/>
      <c r="AP4" s="1123"/>
      <c r="AQ4" s="1123"/>
      <c r="AR4" s="1123"/>
      <c r="AS4" s="1123"/>
      <c r="AT4" s="1123"/>
      <c r="AU4" s="1123"/>
      <c r="AV4" s="1123"/>
      <c r="AW4" s="1123"/>
      <c r="AX4" s="1123"/>
      <c r="AY4" s="1123"/>
    </row>
    <row r="5" spans="1:56" s="310" customFormat="1" ht="15" customHeight="1">
      <c r="A5" s="92"/>
      <c r="B5" s="101" t="s">
        <v>587</v>
      </c>
      <c r="C5" s="121" t="s">
        <v>588</v>
      </c>
      <c r="D5" s="122"/>
      <c r="E5" s="416"/>
      <c r="F5" s="485"/>
      <c r="G5" s="486"/>
      <c r="H5" s="486" t="s">
        <v>1199</v>
      </c>
      <c r="I5" s="28"/>
      <c r="J5" s="219"/>
      <c r="K5" s="28"/>
      <c r="L5" s="28"/>
      <c r="M5" s="184" t="s">
        <v>62</v>
      </c>
      <c r="N5" s="47"/>
      <c r="O5" s="756"/>
      <c r="P5" s="57"/>
      <c r="Q5" s="756"/>
      <c r="R5" s="57"/>
      <c r="S5" s="756"/>
      <c r="T5" s="57"/>
      <c r="U5" s="756"/>
      <c r="V5" s="57"/>
      <c r="W5" s="756"/>
      <c r="X5" s="57"/>
      <c r="Y5" s="756"/>
      <c r="Z5" s="57"/>
      <c r="AO5" s="1124"/>
      <c r="AP5" s="1124"/>
      <c r="AQ5" s="1124"/>
      <c r="AR5" s="1124"/>
      <c r="AS5" s="1124"/>
      <c r="AT5" s="1124"/>
      <c r="AU5" s="1124"/>
      <c r="AV5" s="1124"/>
      <c r="AW5" s="1124"/>
      <c r="AX5" s="1124"/>
      <c r="AY5" s="1124"/>
    </row>
    <row r="6" spans="1:56">
      <c r="B6" s="486"/>
      <c r="C6" s="487"/>
      <c r="D6" s="488"/>
      <c r="E6" s="488"/>
      <c r="F6" s="488"/>
      <c r="G6" s="488"/>
      <c r="H6" s="489"/>
      <c r="I6" s="42"/>
      <c r="J6" s="337"/>
      <c r="K6" s="115"/>
      <c r="M6" s="337"/>
      <c r="N6" s="123" t="s">
        <v>1200</v>
      </c>
      <c r="O6" s="251"/>
      <c r="P6" s="189"/>
      <c r="Q6" s="251">
        <v>1</v>
      </c>
      <c r="R6" s="189" t="s">
        <v>670</v>
      </c>
      <c r="S6" s="251">
        <v>2</v>
      </c>
      <c r="T6" s="189" t="s">
        <v>611</v>
      </c>
      <c r="U6" s="251">
        <v>3</v>
      </c>
      <c r="V6" s="189" t="s">
        <v>746</v>
      </c>
      <c r="W6" s="251">
        <v>4</v>
      </c>
      <c r="X6" s="189" t="s">
        <v>747</v>
      </c>
      <c r="Y6" s="251">
        <v>5</v>
      </c>
      <c r="Z6" s="189" t="s">
        <v>671</v>
      </c>
      <c r="AC6" s="305"/>
      <c r="AD6" s="305"/>
      <c r="AE6" s="305"/>
      <c r="AF6" s="305"/>
      <c r="AG6" s="305"/>
      <c r="AH6" s="305"/>
      <c r="AI6" s="305"/>
      <c r="AJ6" s="305"/>
      <c r="AK6" s="305"/>
      <c r="AL6" s="305"/>
      <c r="AM6" s="305"/>
      <c r="AN6" s="305"/>
      <c r="AO6" s="1123"/>
      <c r="AP6" s="1123"/>
      <c r="AQ6" s="1123"/>
      <c r="AR6" s="1123"/>
      <c r="AS6" s="1123"/>
      <c r="AT6" s="1123"/>
      <c r="AU6" s="1123"/>
      <c r="AV6" s="1123"/>
      <c r="AW6" s="1123"/>
      <c r="AX6" s="1123"/>
      <c r="AY6" s="1123"/>
    </row>
    <row r="7" spans="1:56">
      <c r="B7" s="124"/>
      <c r="C7" s="125" t="s">
        <v>730</v>
      </c>
      <c r="D7" s="126"/>
      <c r="E7" s="490"/>
      <c r="F7" s="490"/>
      <c r="G7" s="490"/>
      <c r="H7" s="491"/>
      <c r="I7" s="252" t="s">
        <v>858</v>
      </c>
      <c r="J7" s="358"/>
      <c r="K7" s="253" t="s">
        <v>1201</v>
      </c>
      <c r="L7" s="83"/>
      <c r="M7" s="358"/>
      <c r="N7" s="127" t="s">
        <v>1202</v>
      </c>
      <c r="O7" s="757"/>
      <c r="P7" s="254"/>
      <c r="Q7" s="757"/>
      <c r="R7" s="254" t="s">
        <v>1259</v>
      </c>
      <c r="S7" s="757"/>
      <c r="T7" s="254" t="s">
        <v>1260</v>
      </c>
      <c r="U7" s="757"/>
      <c r="V7" s="254" t="s">
        <v>1261</v>
      </c>
      <c r="W7" s="757"/>
      <c r="X7" s="254" t="s">
        <v>1262</v>
      </c>
      <c r="Y7" s="757"/>
      <c r="Z7" s="254" t="s">
        <v>1263</v>
      </c>
      <c r="AC7" s="305"/>
      <c r="AD7" s="305"/>
      <c r="AE7" s="305"/>
      <c r="AF7" s="305"/>
      <c r="AG7" s="305"/>
      <c r="AH7" s="305"/>
      <c r="AI7" s="305"/>
      <c r="AJ7" s="305"/>
      <c r="AK7" s="305"/>
      <c r="AL7" s="305"/>
      <c r="AM7" s="305"/>
      <c r="AN7" s="305"/>
      <c r="AO7" s="1123"/>
      <c r="AP7" s="1123"/>
      <c r="AQ7" s="1123"/>
      <c r="AR7" s="1123"/>
      <c r="AS7" s="1123"/>
      <c r="AT7" s="1123"/>
      <c r="AU7" s="1123"/>
      <c r="AV7" s="1123"/>
      <c r="AW7" s="1123"/>
      <c r="AX7" s="1123"/>
      <c r="AY7" s="1123"/>
    </row>
    <row r="8" spans="1:56" ht="13.5" customHeight="1">
      <c r="B8" s="124"/>
      <c r="C8" s="128" t="s">
        <v>253</v>
      </c>
      <c r="D8" s="415" t="s">
        <v>1203</v>
      </c>
      <c r="E8" s="415"/>
      <c r="F8" s="416"/>
      <c r="G8" s="416"/>
      <c r="H8" s="417"/>
      <c r="I8" s="536">
        <f t="shared" ref="I8:I24" si="0">SUM(K8,N8)</f>
        <v>334566</v>
      </c>
      <c r="J8" s="243"/>
      <c r="K8" s="193">
        <f>SUM(K9,K10,K14,K15,K16,K19)</f>
        <v>211030</v>
      </c>
      <c r="L8" s="83" t="s">
        <v>346</v>
      </c>
      <c r="M8" s="243"/>
      <c r="N8" s="255">
        <f>SUM(R8:Z8)</f>
        <v>123536</v>
      </c>
      <c r="O8" s="243"/>
      <c r="P8" s="193">
        <f>P9+P10+P14+P15+P16+P19</f>
        <v>51467</v>
      </c>
      <c r="Q8" s="243"/>
      <c r="R8" s="193">
        <f>SUM(R9,R10,R14,R15,R16,R19)</f>
        <v>100746</v>
      </c>
      <c r="S8" s="243"/>
      <c r="T8" s="193">
        <f>SUM(T9,T10,T14,T15,T16,T19)</f>
        <v>18790</v>
      </c>
      <c r="U8" s="243"/>
      <c r="V8" s="193">
        <f>SUM(V9,V10,V14,V15,V16,V19)</f>
        <v>4000</v>
      </c>
      <c r="W8" s="243"/>
      <c r="X8" s="193">
        <f>SUM(X9,X10,X14,X15,X16,X19)</f>
        <v>0</v>
      </c>
      <c r="Y8" s="243"/>
      <c r="Z8" s="193">
        <f>SUM(Z9,Z10,Z14,Z15,Z16,Z19)</f>
        <v>0</v>
      </c>
      <c r="AC8" s="305"/>
      <c r="AD8" s="305"/>
      <c r="AE8" s="305"/>
      <c r="AF8" s="305"/>
      <c r="AG8" s="305"/>
      <c r="AH8" s="305"/>
      <c r="AI8" s="305"/>
      <c r="AJ8" s="305"/>
      <c r="AK8" s="305"/>
      <c r="AL8" s="305"/>
      <c r="AM8" s="305"/>
      <c r="AN8" s="305"/>
      <c r="AO8" s="1123"/>
      <c r="AP8" s="1123"/>
      <c r="AQ8" s="1123"/>
      <c r="AR8" s="1123"/>
      <c r="AS8" s="1123"/>
      <c r="AT8" s="1123"/>
      <c r="AU8" s="1123"/>
      <c r="AV8" s="1123"/>
      <c r="AW8" s="1123"/>
      <c r="AX8" s="1123"/>
      <c r="AY8" s="1123"/>
    </row>
    <row r="9" spans="1:56" ht="13.5" customHeight="1">
      <c r="C9" s="129"/>
      <c r="D9" s="1001" t="s">
        <v>618</v>
      </c>
      <c r="E9" s="1006" t="s">
        <v>268</v>
      </c>
      <c r="F9" s="1017"/>
      <c r="G9" s="1017"/>
      <c r="H9" s="1018"/>
      <c r="I9" s="1019">
        <f t="shared" si="0"/>
        <v>154468</v>
      </c>
      <c r="J9" s="935" t="s">
        <v>850</v>
      </c>
      <c r="K9" s="937">
        <v>138198</v>
      </c>
      <c r="L9" s="1003"/>
      <c r="M9" s="935"/>
      <c r="N9" s="1013">
        <f>SUM(R9:Z9)</f>
        <v>16270</v>
      </c>
      <c r="O9" s="935" t="str">
        <f>IF(P9="","※","")</f>
        <v>※</v>
      </c>
      <c r="P9" s="937"/>
      <c r="Q9" s="935" t="str">
        <f>IF(R9="","※","")</f>
        <v/>
      </c>
      <c r="R9" s="937">
        <v>6000</v>
      </c>
      <c r="S9" s="935" t="s">
        <v>850</v>
      </c>
      <c r="T9" s="937">
        <v>10270</v>
      </c>
      <c r="U9" s="935" t="s">
        <v>850</v>
      </c>
      <c r="V9" s="937">
        <v>0</v>
      </c>
      <c r="W9" s="935" t="s">
        <v>850</v>
      </c>
      <c r="X9" s="937">
        <v>0</v>
      </c>
      <c r="Y9" s="935" t="s">
        <v>850</v>
      </c>
      <c r="Z9" s="937">
        <v>0</v>
      </c>
      <c r="AC9" s="305"/>
      <c r="AD9" s="305"/>
      <c r="AE9" s="305"/>
      <c r="AF9" s="305"/>
      <c r="AG9" s="305"/>
      <c r="AH9" s="305"/>
      <c r="AI9" s="305"/>
      <c r="AJ9" s="305"/>
      <c r="AK9" s="305"/>
      <c r="AL9" s="305"/>
      <c r="AM9" s="305"/>
      <c r="AN9" s="305"/>
      <c r="AO9" s="1123"/>
      <c r="AP9" s="1123"/>
      <c r="AQ9" s="1123"/>
      <c r="AR9" s="1123"/>
      <c r="AS9" s="1123"/>
      <c r="AT9" s="1123"/>
      <c r="AU9" s="1123"/>
      <c r="AV9" s="1123"/>
      <c r="AW9" s="1123"/>
      <c r="AX9" s="1123"/>
      <c r="AY9" s="1123"/>
    </row>
    <row r="10" spans="1:56" ht="13.5" customHeight="1">
      <c r="C10" s="129"/>
      <c r="D10" s="1745" t="s">
        <v>1338</v>
      </c>
      <c r="E10" s="1746" t="s">
        <v>1441</v>
      </c>
      <c r="F10" s="1747"/>
      <c r="G10" s="1017"/>
      <c r="H10" s="1018"/>
      <c r="I10" s="1019">
        <v>82867</v>
      </c>
      <c r="J10" s="935"/>
      <c r="K10" s="937">
        <v>21180</v>
      </c>
      <c r="L10" s="1003"/>
      <c r="M10" s="935"/>
      <c r="N10" s="1013">
        <v>61687</v>
      </c>
      <c r="O10" s="935"/>
      <c r="P10" s="937">
        <v>51467</v>
      </c>
      <c r="Q10" s="935"/>
      <c r="R10" s="937">
        <v>51467</v>
      </c>
      <c r="S10" s="935"/>
      <c r="T10" s="937">
        <v>6220</v>
      </c>
      <c r="U10" s="935"/>
      <c r="V10" s="937">
        <v>4000</v>
      </c>
      <c r="W10" s="935" t="s">
        <v>850</v>
      </c>
      <c r="X10" s="937">
        <v>0</v>
      </c>
      <c r="Y10" s="935" t="s">
        <v>850</v>
      </c>
      <c r="Z10" s="937">
        <v>0</v>
      </c>
      <c r="AC10" s="305"/>
      <c r="AD10" s="305"/>
      <c r="AE10" s="305"/>
      <c r="AF10" s="305"/>
      <c r="AG10" s="305"/>
      <c r="AH10" s="305"/>
      <c r="AI10" s="305"/>
      <c r="AJ10" s="305"/>
      <c r="AK10" s="305"/>
      <c r="AL10" s="305"/>
      <c r="AM10" s="305"/>
      <c r="AN10" s="305"/>
      <c r="AO10" s="1123"/>
      <c r="AP10" s="1123"/>
      <c r="AQ10" s="1123"/>
      <c r="AR10" s="1123"/>
      <c r="AS10" s="1123"/>
      <c r="AT10" s="1123"/>
      <c r="AU10" s="1123"/>
      <c r="AV10" s="1123"/>
      <c r="AW10" s="1123"/>
      <c r="AX10" s="1123"/>
      <c r="AY10" s="1123"/>
    </row>
    <row r="11" spans="1:56" ht="13.5" customHeight="1">
      <c r="C11" s="129"/>
      <c r="D11" s="565"/>
      <c r="E11" s="418" t="s">
        <v>622</v>
      </c>
      <c r="F11" s="419" t="s">
        <v>778</v>
      </c>
      <c r="G11" s="1744"/>
      <c r="H11" s="115"/>
      <c r="I11" s="436">
        <v>78867</v>
      </c>
      <c r="J11" s="312" t="s">
        <v>850</v>
      </c>
      <c r="K11" s="178">
        <v>21180</v>
      </c>
      <c r="M11" s="312"/>
      <c r="N11" s="255">
        <v>57687</v>
      </c>
      <c r="O11" s="312" t="s">
        <v>850</v>
      </c>
      <c r="P11" s="178">
        <v>51467</v>
      </c>
      <c r="Q11" s="312" t="s">
        <v>850</v>
      </c>
      <c r="R11" s="178">
        <v>51467</v>
      </c>
      <c r="S11" s="312" t="s">
        <v>850</v>
      </c>
      <c r="T11" s="178">
        <v>6220</v>
      </c>
      <c r="U11" s="312" t="s">
        <v>850</v>
      </c>
      <c r="V11" s="178">
        <v>0</v>
      </c>
      <c r="W11" s="312" t="s">
        <v>850</v>
      </c>
      <c r="X11" s="178">
        <v>0</v>
      </c>
      <c r="Y11" s="312" t="s">
        <v>850</v>
      </c>
      <c r="Z11" s="178">
        <v>0</v>
      </c>
      <c r="AC11" s="305"/>
      <c r="AD11" s="305"/>
      <c r="AE11" s="305"/>
      <c r="AF11" s="305"/>
      <c r="AG11" s="305"/>
      <c r="AH11" s="305"/>
      <c r="AI11" s="305"/>
      <c r="AJ11" s="305"/>
      <c r="AK11" s="305"/>
      <c r="AL11" s="305"/>
      <c r="AM11" s="305"/>
      <c r="AN11" s="305"/>
      <c r="AO11" s="1123"/>
      <c r="AP11" s="1123"/>
      <c r="AQ11" s="1123"/>
      <c r="AR11" s="1123"/>
      <c r="AS11" s="1123"/>
      <c r="AT11" s="1123"/>
      <c r="AU11" s="1123"/>
      <c r="AV11" s="1123"/>
      <c r="AW11" s="1123"/>
      <c r="AX11" s="1123"/>
      <c r="AY11" s="1123"/>
    </row>
    <row r="12" spans="1:56" ht="13.5" customHeight="1">
      <c r="C12" s="129"/>
      <c r="D12" s="428"/>
      <c r="E12" s="418" t="s">
        <v>623</v>
      </c>
      <c r="F12" s="419" t="s">
        <v>1336</v>
      </c>
      <c r="G12" s="1744"/>
      <c r="H12" s="115"/>
      <c r="I12" s="436">
        <f t="shared" si="0"/>
        <v>1000</v>
      </c>
      <c r="J12" s="312"/>
      <c r="K12" s="178">
        <v>0</v>
      </c>
      <c r="M12" s="312"/>
      <c r="N12" s="255">
        <f t="shared" ref="N12:N24" si="1">SUM(R12:Z12)</f>
        <v>1000</v>
      </c>
      <c r="O12" s="312"/>
      <c r="P12" s="178"/>
      <c r="Q12" s="312"/>
      <c r="R12" s="178">
        <v>0</v>
      </c>
      <c r="S12" s="312"/>
      <c r="T12" s="178">
        <v>0</v>
      </c>
      <c r="U12" s="312"/>
      <c r="V12" s="178">
        <v>1000</v>
      </c>
      <c r="W12" s="312"/>
      <c r="X12" s="178">
        <v>0</v>
      </c>
      <c r="Y12" s="312"/>
      <c r="Z12" s="178">
        <v>0</v>
      </c>
      <c r="AC12" s="305"/>
      <c r="AD12" s="305"/>
      <c r="AE12" s="305"/>
      <c r="AF12" s="305"/>
      <c r="AG12" s="305"/>
      <c r="AH12" s="305"/>
      <c r="AI12" s="305"/>
      <c r="AJ12" s="305"/>
      <c r="AK12" s="305"/>
      <c r="AL12" s="305"/>
      <c r="AM12" s="305"/>
      <c r="AN12" s="305"/>
    </row>
    <row r="13" spans="1:56" ht="13.5" customHeight="1">
      <c r="C13" s="129"/>
      <c r="D13" s="431"/>
      <c r="E13" s="421" t="s">
        <v>1031</v>
      </c>
      <c r="F13" s="419" t="s">
        <v>1337</v>
      </c>
      <c r="G13" s="1744"/>
      <c r="H13" s="115"/>
      <c r="I13" s="436">
        <f t="shared" si="0"/>
        <v>3000</v>
      </c>
      <c r="J13" s="312"/>
      <c r="K13" s="178">
        <v>0</v>
      </c>
      <c r="M13" s="312"/>
      <c r="N13" s="255">
        <f t="shared" si="1"/>
        <v>3000</v>
      </c>
      <c r="O13" s="312"/>
      <c r="P13" s="178"/>
      <c r="Q13" s="312"/>
      <c r="R13" s="178">
        <v>0</v>
      </c>
      <c r="S13" s="312"/>
      <c r="T13" s="178">
        <v>0</v>
      </c>
      <c r="U13" s="312"/>
      <c r="V13" s="178">
        <v>3000</v>
      </c>
      <c r="W13" s="312"/>
      <c r="X13" s="178">
        <v>0</v>
      </c>
      <c r="Y13" s="312"/>
      <c r="Z13" s="178">
        <v>0</v>
      </c>
      <c r="AC13" s="305"/>
      <c r="AD13" s="305"/>
      <c r="AE13" s="305"/>
      <c r="AF13" s="305"/>
      <c r="AG13" s="305"/>
      <c r="AH13" s="305"/>
      <c r="AI13" s="305"/>
      <c r="AJ13" s="305"/>
      <c r="AK13" s="305"/>
      <c r="AL13" s="305"/>
      <c r="AM13" s="305"/>
      <c r="AN13" s="305"/>
    </row>
    <row r="14" spans="1:56" ht="13.5" customHeight="1">
      <c r="C14" s="129"/>
      <c r="D14" s="1001" t="s">
        <v>619</v>
      </c>
      <c r="E14" s="1006" t="s">
        <v>859</v>
      </c>
      <c r="F14" s="1017"/>
      <c r="G14" s="1017"/>
      <c r="H14" s="1018"/>
      <c r="I14" s="1019">
        <f t="shared" si="0"/>
        <v>96728</v>
      </c>
      <c r="J14" s="935" t="s">
        <v>850</v>
      </c>
      <c r="K14" s="937">
        <v>51149</v>
      </c>
      <c r="L14" s="1003"/>
      <c r="M14" s="935"/>
      <c r="N14" s="1013">
        <f t="shared" si="1"/>
        <v>45579</v>
      </c>
      <c r="O14" s="935" t="str">
        <f>IF(P14="","※","")</f>
        <v>※</v>
      </c>
      <c r="P14" s="937"/>
      <c r="Q14" s="935" t="str">
        <f>IF(R14="","※","")</f>
        <v/>
      </c>
      <c r="R14" s="937">
        <v>43279</v>
      </c>
      <c r="S14" s="935" t="s">
        <v>850</v>
      </c>
      <c r="T14" s="937">
        <v>2300</v>
      </c>
      <c r="U14" s="935" t="s">
        <v>850</v>
      </c>
      <c r="V14" s="937">
        <v>0</v>
      </c>
      <c r="W14" s="935" t="s">
        <v>850</v>
      </c>
      <c r="X14" s="937">
        <v>0</v>
      </c>
      <c r="Y14" s="935" t="s">
        <v>850</v>
      </c>
      <c r="Z14" s="937">
        <v>0</v>
      </c>
      <c r="AC14" s="305"/>
      <c r="AD14" s="305"/>
      <c r="AE14" s="305"/>
      <c r="AF14" s="305"/>
      <c r="AG14" s="305"/>
      <c r="AH14" s="305"/>
      <c r="AI14" s="305"/>
      <c r="AJ14" s="305"/>
      <c r="AK14" s="305"/>
      <c r="AL14" s="305"/>
      <c r="AM14" s="305"/>
      <c r="AN14" s="305"/>
      <c r="AO14" s="1123"/>
      <c r="AP14" s="1123"/>
      <c r="AQ14" s="1123"/>
      <c r="AR14" s="1123"/>
      <c r="AS14" s="1123"/>
      <c r="AT14" s="1123"/>
      <c r="AU14" s="1123"/>
      <c r="AV14" s="1123"/>
      <c r="AW14" s="1123"/>
      <c r="AX14" s="1123"/>
      <c r="AY14" s="1123"/>
    </row>
    <row r="15" spans="1:56" ht="13.5" customHeight="1">
      <c r="C15" s="129"/>
      <c r="D15" s="492" t="s">
        <v>620</v>
      </c>
      <c r="E15" s="416" t="s">
        <v>860</v>
      </c>
      <c r="F15" s="415"/>
      <c r="G15" s="415"/>
      <c r="H15" s="489"/>
      <c r="I15" s="436">
        <f t="shared" si="0"/>
        <v>0</v>
      </c>
      <c r="J15" s="312" t="s">
        <v>850</v>
      </c>
      <c r="K15" s="178">
        <v>0</v>
      </c>
      <c r="M15" s="312"/>
      <c r="N15" s="255">
        <f t="shared" si="1"/>
        <v>0</v>
      </c>
      <c r="O15" s="312" t="str">
        <f>IF(P15="","※","")</f>
        <v>※</v>
      </c>
      <c r="P15" s="178"/>
      <c r="Q15" s="312" t="str">
        <f>IF(R15="","※","")</f>
        <v/>
      </c>
      <c r="R15" s="178">
        <v>0</v>
      </c>
      <c r="S15" s="312" t="s">
        <v>850</v>
      </c>
      <c r="T15" s="178">
        <v>0</v>
      </c>
      <c r="U15" s="312" t="s">
        <v>850</v>
      </c>
      <c r="V15" s="178">
        <v>0</v>
      </c>
      <c r="W15" s="312" t="s">
        <v>850</v>
      </c>
      <c r="X15" s="178">
        <v>0</v>
      </c>
      <c r="Y15" s="312" t="s">
        <v>850</v>
      </c>
      <c r="Z15" s="178">
        <v>0</v>
      </c>
      <c r="AC15" s="305"/>
      <c r="AD15" s="305"/>
      <c r="AE15" s="305"/>
      <c r="AF15" s="305"/>
      <c r="AG15" s="305"/>
      <c r="AH15" s="305"/>
      <c r="AI15" s="305"/>
      <c r="AJ15" s="305"/>
      <c r="AK15" s="305"/>
      <c r="AL15" s="305"/>
      <c r="AM15" s="305"/>
      <c r="AN15" s="305"/>
      <c r="AO15" s="1123"/>
      <c r="AP15" s="1123"/>
      <c r="AQ15" s="1123"/>
      <c r="AR15" s="1123"/>
      <c r="AS15" s="1123"/>
      <c r="AT15" s="1123"/>
      <c r="AU15" s="1123"/>
      <c r="AV15" s="1123"/>
      <c r="AW15" s="1123"/>
      <c r="AX15" s="1123"/>
      <c r="AY15" s="1123"/>
    </row>
    <row r="16" spans="1:56" ht="13.5" customHeight="1">
      <c r="C16" s="129"/>
      <c r="D16" s="493" t="s">
        <v>621</v>
      </c>
      <c r="E16" s="416" t="s">
        <v>439</v>
      </c>
      <c r="F16" s="415"/>
      <c r="G16" s="415"/>
      <c r="H16" s="489"/>
      <c r="I16" s="436">
        <f t="shared" si="0"/>
        <v>401</v>
      </c>
      <c r="J16" s="312"/>
      <c r="K16" s="193">
        <f>SUM(K17:K18)</f>
        <v>401</v>
      </c>
      <c r="L16" s="83" t="s">
        <v>346</v>
      </c>
      <c r="M16" s="312"/>
      <c r="N16" s="255">
        <f t="shared" si="1"/>
        <v>0</v>
      </c>
      <c r="O16" s="312"/>
      <c r="P16" s="193">
        <f>P17+P18</f>
        <v>0</v>
      </c>
      <c r="Q16" s="312"/>
      <c r="R16" s="193">
        <f>SUM(R17:R18)</f>
        <v>0</v>
      </c>
      <c r="S16" s="312"/>
      <c r="T16" s="193">
        <f>SUM(T17:T18)</f>
        <v>0</v>
      </c>
      <c r="U16" s="312"/>
      <c r="V16" s="193">
        <f>SUM(V17:V18)</f>
        <v>0</v>
      </c>
      <c r="W16" s="312"/>
      <c r="X16" s="193">
        <f>SUM(X17:X18)</f>
        <v>0</v>
      </c>
      <c r="Y16" s="312"/>
      <c r="Z16" s="193">
        <f>SUM(Z17:Z18)</f>
        <v>0</v>
      </c>
      <c r="AC16" s="305"/>
      <c r="AD16" s="305"/>
      <c r="AE16" s="305"/>
      <c r="AF16" s="305"/>
      <c r="AG16" s="305"/>
      <c r="AH16" s="305"/>
      <c r="AI16" s="305"/>
      <c r="AJ16" s="305"/>
      <c r="AK16" s="305"/>
      <c r="AL16" s="305"/>
      <c r="AM16" s="305"/>
      <c r="AN16" s="305"/>
      <c r="AO16" s="1123"/>
      <c r="AP16" s="1123"/>
      <c r="AQ16" s="1123"/>
      <c r="AR16" s="1123"/>
      <c r="AS16" s="1123"/>
      <c r="AT16" s="1123"/>
      <c r="AU16" s="1123"/>
      <c r="AV16" s="1123"/>
      <c r="AW16" s="1123"/>
      <c r="AX16" s="1123"/>
      <c r="AY16" s="1123"/>
    </row>
    <row r="17" spans="3:51" ht="13.5" customHeight="1">
      <c r="C17" s="129"/>
      <c r="D17" s="494"/>
      <c r="E17" s="418" t="s">
        <v>622</v>
      </c>
      <c r="F17" s="419" t="s">
        <v>441</v>
      </c>
      <c r="G17" s="419"/>
      <c r="H17" s="420"/>
      <c r="I17" s="434">
        <f t="shared" si="0"/>
        <v>0</v>
      </c>
      <c r="J17" s="188" t="s">
        <v>850</v>
      </c>
      <c r="K17" s="256">
        <v>0</v>
      </c>
      <c r="M17" s="188"/>
      <c r="N17" s="257">
        <f t="shared" si="1"/>
        <v>0</v>
      </c>
      <c r="O17" s="188" t="str">
        <f t="shared" ref="O17:O22" si="2">IF(P17="","※","")</f>
        <v>※</v>
      </c>
      <c r="P17" s="256"/>
      <c r="Q17" s="188" t="str">
        <f t="shared" ref="Q17:Q23" si="3">IF(R17="","※","")</f>
        <v/>
      </c>
      <c r="R17" s="256">
        <v>0</v>
      </c>
      <c r="S17" s="188" t="s">
        <v>850</v>
      </c>
      <c r="T17" s="256">
        <v>0</v>
      </c>
      <c r="U17" s="188" t="s">
        <v>850</v>
      </c>
      <c r="V17" s="256">
        <v>0</v>
      </c>
      <c r="W17" s="188" t="s">
        <v>850</v>
      </c>
      <c r="X17" s="256">
        <v>0</v>
      </c>
      <c r="Y17" s="188" t="s">
        <v>850</v>
      </c>
      <c r="Z17" s="256">
        <v>0</v>
      </c>
      <c r="AC17" s="305"/>
      <c r="AD17" s="305"/>
      <c r="AE17" s="305"/>
      <c r="AF17" s="305"/>
      <c r="AG17" s="305"/>
      <c r="AH17" s="305"/>
      <c r="AI17" s="305"/>
      <c r="AJ17" s="305"/>
      <c r="AK17" s="305"/>
      <c r="AL17" s="305"/>
      <c r="AM17" s="305"/>
      <c r="AN17" s="305"/>
      <c r="AO17" s="1123"/>
      <c r="AP17" s="1123"/>
      <c r="AQ17" s="1123"/>
      <c r="AR17" s="1123"/>
      <c r="AS17" s="1123"/>
      <c r="AT17" s="1123"/>
      <c r="AU17" s="1123"/>
      <c r="AV17" s="1123"/>
      <c r="AW17" s="1123"/>
      <c r="AX17" s="1123"/>
      <c r="AY17" s="1123"/>
    </row>
    <row r="18" spans="3:51" ht="13.5" customHeight="1">
      <c r="C18" s="129"/>
      <c r="D18" s="495"/>
      <c r="E18" s="421" t="s">
        <v>623</v>
      </c>
      <c r="F18" s="422" t="s">
        <v>443</v>
      </c>
      <c r="G18" s="422"/>
      <c r="H18" s="423"/>
      <c r="I18" s="537">
        <f t="shared" si="0"/>
        <v>401</v>
      </c>
      <c r="J18" s="190" t="s">
        <v>850</v>
      </c>
      <c r="K18" s="258">
        <v>401</v>
      </c>
      <c r="M18" s="190"/>
      <c r="N18" s="259">
        <f t="shared" si="1"/>
        <v>0</v>
      </c>
      <c r="O18" s="190" t="str">
        <f t="shared" si="2"/>
        <v>※</v>
      </c>
      <c r="P18" s="258"/>
      <c r="Q18" s="190" t="str">
        <f t="shared" si="3"/>
        <v/>
      </c>
      <c r="R18" s="258">
        <v>0</v>
      </c>
      <c r="S18" s="190" t="s">
        <v>850</v>
      </c>
      <c r="T18" s="258">
        <v>0</v>
      </c>
      <c r="U18" s="190" t="s">
        <v>850</v>
      </c>
      <c r="V18" s="258">
        <v>0</v>
      </c>
      <c r="W18" s="190" t="s">
        <v>850</v>
      </c>
      <c r="X18" s="258">
        <v>0</v>
      </c>
      <c r="Y18" s="190" t="s">
        <v>850</v>
      </c>
      <c r="Z18" s="258">
        <v>0</v>
      </c>
      <c r="AC18" s="305"/>
      <c r="AD18" s="305"/>
      <c r="AE18" s="305"/>
      <c r="AF18" s="305"/>
      <c r="AG18" s="305"/>
      <c r="AH18" s="305"/>
      <c r="AI18" s="305"/>
      <c r="AJ18" s="305"/>
      <c r="AK18" s="305"/>
      <c r="AL18" s="305"/>
      <c r="AM18" s="305"/>
      <c r="AN18" s="305"/>
      <c r="AO18" s="1123"/>
      <c r="AP18" s="1123"/>
      <c r="AQ18" s="1123"/>
      <c r="AR18" s="1123"/>
      <c r="AS18" s="1123"/>
      <c r="AT18" s="1123"/>
      <c r="AU18" s="1123"/>
      <c r="AV18" s="1123"/>
      <c r="AW18" s="1123"/>
      <c r="AX18" s="1123"/>
      <c r="AY18" s="1123"/>
    </row>
    <row r="19" spans="3:51" ht="13.5" customHeight="1">
      <c r="C19" s="129"/>
      <c r="D19" s="493" t="s">
        <v>624</v>
      </c>
      <c r="E19" s="415" t="s">
        <v>444</v>
      </c>
      <c r="F19" s="415"/>
      <c r="G19" s="415"/>
      <c r="H19" s="489"/>
      <c r="I19" s="436">
        <f t="shared" si="0"/>
        <v>102</v>
      </c>
      <c r="J19" s="312" t="s">
        <v>850</v>
      </c>
      <c r="K19" s="193">
        <f>SUM(K20,K23,K24)</f>
        <v>102</v>
      </c>
      <c r="M19" s="312"/>
      <c r="N19" s="255">
        <f t="shared" si="1"/>
        <v>0</v>
      </c>
      <c r="O19" s="312" t="str">
        <f t="shared" si="2"/>
        <v/>
      </c>
      <c r="P19" s="193">
        <f>P20+P21+P22</f>
        <v>0</v>
      </c>
      <c r="Q19" s="312" t="str">
        <f t="shared" si="3"/>
        <v/>
      </c>
      <c r="R19" s="193">
        <f>SUM(R20,R23,R24)</f>
        <v>0</v>
      </c>
      <c r="S19" s="312" t="s">
        <v>850</v>
      </c>
      <c r="T19" s="193">
        <f>SUM(T20,T23,T24)</f>
        <v>0</v>
      </c>
      <c r="U19" s="312" t="s">
        <v>850</v>
      </c>
      <c r="V19" s="193">
        <f>SUM(V20,V23,V24)</f>
        <v>0</v>
      </c>
      <c r="W19" s="312" t="s">
        <v>850</v>
      </c>
      <c r="X19" s="193">
        <f>SUM(X20,X23,X24)</f>
        <v>0</v>
      </c>
      <c r="Y19" s="312" t="s">
        <v>850</v>
      </c>
      <c r="Z19" s="193">
        <f>SUM(Z20,Z23,Z24)</f>
        <v>0</v>
      </c>
      <c r="AC19" s="305"/>
      <c r="AD19" s="305"/>
      <c r="AE19" s="305"/>
      <c r="AF19" s="305"/>
      <c r="AG19" s="305"/>
      <c r="AH19" s="305"/>
      <c r="AI19" s="305"/>
      <c r="AJ19" s="305"/>
      <c r="AK19" s="305"/>
      <c r="AL19" s="305"/>
      <c r="AM19" s="305"/>
      <c r="AN19" s="305"/>
      <c r="AO19" s="1123"/>
      <c r="AP19" s="1163" t="s">
        <v>533</v>
      </c>
      <c r="AQ19" s="1163" t="s">
        <v>119</v>
      </c>
      <c r="AR19" s="1163" t="s">
        <v>120</v>
      </c>
      <c r="AS19" s="1163" t="s">
        <v>520</v>
      </c>
      <c r="AT19" s="1163" t="s">
        <v>121</v>
      </c>
      <c r="AU19" s="1163" t="s">
        <v>1084</v>
      </c>
      <c r="AV19" s="1163" t="s">
        <v>1206</v>
      </c>
      <c r="AW19" s="1163" t="s">
        <v>132</v>
      </c>
      <c r="AX19" s="1335" t="s">
        <v>421</v>
      </c>
      <c r="AY19" s="1163" t="s">
        <v>1216</v>
      </c>
    </row>
    <row r="20" spans="3:51" ht="13.5" customHeight="1">
      <c r="C20" s="129"/>
      <c r="D20" s="428"/>
      <c r="E20" s="433" t="s">
        <v>622</v>
      </c>
      <c r="F20" s="415" t="s">
        <v>861</v>
      </c>
      <c r="G20" s="415"/>
      <c r="H20" s="489"/>
      <c r="I20" s="436">
        <f t="shared" si="0"/>
        <v>102</v>
      </c>
      <c r="J20" s="312" t="s">
        <v>850</v>
      </c>
      <c r="K20" s="538">
        <f>SUM(K21:K22)</f>
        <v>102</v>
      </c>
      <c r="M20" s="312"/>
      <c r="N20" s="539">
        <f t="shared" si="1"/>
        <v>0</v>
      </c>
      <c r="O20" s="312" t="str">
        <f t="shared" si="2"/>
        <v>※</v>
      </c>
      <c r="P20" s="538"/>
      <c r="Q20" s="312" t="str">
        <f t="shared" si="3"/>
        <v/>
      </c>
      <c r="R20" s="538">
        <f>SUM(R21:R22)</f>
        <v>0</v>
      </c>
      <c r="S20" s="312" t="s">
        <v>850</v>
      </c>
      <c r="T20" s="538">
        <f>SUM(T21:T22)</f>
        <v>0</v>
      </c>
      <c r="U20" s="312" t="s">
        <v>850</v>
      </c>
      <c r="V20" s="538">
        <f>SUM(V21:V22)</f>
        <v>0</v>
      </c>
      <c r="W20" s="312" t="s">
        <v>850</v>
      </c>
      <c r="X20" s="538">
        <f>SUM(X21:X22)</f>
        <v>0</v>
      </c>
      <c r="Y20" s="312" t="s">
        <v>850</v>
      </c>
      <c r="Z20" s="538">
        <f>SUM(Z21:Z22)</f>
        <v>0</v>
      </c>
      <c r="AC20" s="305"/>
      <c r="AD20" s="305"/>
      <c r="AE20" s="305"/>
      <c r="AF20" s="305"/>
      <c r="AG20" s="305"/>
      <c r="AH20" s="305"/>
      <c r="AI20" s="305"/>
      <c r="AJ20" s="305"/>
      <c r="AK20" s="305"/>
      <c r="AL20" s="305"/>
      <c r="AM20" s="305"/>
      <c r="AN20" s="305"/>
      <c r="AO20" s="1123"/>
      <c r="AP20" s="1164" t="s">
        <v>1214</v>
      </c>
      <c r="AQ20" s="1164" t="s">
        <v>1214</v>
      </c>
      <c r="AR20" s="1164" t="s">
        <v>1214</v>
      </c>
      <c r="AS20" s="1164" t="s">
        <v>1214</v>
      </c>
      <c r="AT20" s="1164" t="s">
        <v>1214</v>
      </c>
      <c r="AU20" s="1164" t="s">
        <v>1214</v>
      </c>
      <c r="AV20" s="1164" t="s">
        <v>1214</v>
      </c>
      <c r="AW20" s="1164" t="s">
        <v>1214</v>
      </c>
      <c r="AX20" s="1164" t="s">
        <v>1214</v>
      </c>
      <c r="AY20" s="1164" t="s">
        <v>1214</v>
      </c>
    </row>
    <row r="21" spans="3:51" ht="13.5" hidden="1" customHeight="1">
      <c r="C21" s="129"/>
      <c r="D21" s="1199"/>
      <c r="E21" s="1207"/>
      <c r="F21" s="1204" t="s">
        <v>237</v>
      </c>
      <c r="G21" s="1204" t="s">
        <v>1035</v>
      </c>
      <c r="H21" s="1200"/>
      <c r="I21" s="540">
        <f t="shared" si="0"/>
        <v>102</v>
      </c>
      <c r="J21" s="227" t="s">
        <v>850</v>
      </c>
      <c r="K21" s="267">
        <v>102</v>
      </c>
      <c r="L21" s="541"/>
      <c r="M21" s="227"/>
      <c r="N21" s="542">
        <f t="shared" si="1"/>
        <v>0</v>
      </c>
      <c r="O21" s="227" t="str">
        <f t="shared" si="2"/>
        <v>※</v>
      </c>
      <c r="P21" s="267"/>
      <c r="Q21" s="227" t="str">
        <f t="shared" si="3"/>
        <v/>
      </c>
      <c r="R21" s="267">
        <v>0</v>
      </c>
      <c r="S21" s="227" t="s">
        <v>850</v>
      </c>
      <c r="T21" s="267">
        <v>0</v>
      </c>
      <c r="U21" s="227" t="s">
        <v>850</v>
      </c>
      <c r="V21" s="267">
        <v>0</v>
      </c>
      <c r="W21" s="227" t="s">
        <v>850</v>
      </c>
      <c r="X21" s="267">
        <v>0</v>
      </c>
      <c r="Y21" s="227" t="s">
        <v>850</v>
      </c>
      <c r="Z21" s="267">
        <v>0</v>
      </c>
      <c r="AC21" s="305"/>
      <c r="AD21" s="305"/>
      <c r="AE21" s="305"/>
      <c r="AF21" s="305"/>
      <c r="AG21" s="305"/>
      <c r="AH21" s="305"/>
      <c r="AI21" s="305"/>
      <c r="AJ21" s="305"/>
      <c r="AK21" s="305"/>
      <c r="AL21" s="305"/>
      <c r="AM21" s="305"/>
      <c r="AN21" s="305"/>
      <c r="AO21" s="1234" t="s">
        <v>930</v>
      </c>
      <c r="AP21" s="1172" t="s">
        <v>1215</v>
      </c>
      <c r="AQ21" s="1172" t="s">
        <v>1215</v>
      </c>
      <c r="AR21" s="1172" t="s">
        <v>1215</v>
      </c>
      <c r="AS21" s="1172" t="s">
        <v>1215</v>
      </c>
      <c r="AT21" s="1172" t="s">
        <v>1215</v>
      </c>
      <c r="AU21" s="1164" t="s">
        <v>1214</v>
      </c>
      <c r="AV21" s="1172" t="s">
        <v>1215</v>
      </c>
      <c r="AW21" s="1172" t="s">
        <v>1215</v>
      </c>
      <c r="AX21" s="1164" t="s">
        <v>1214</v>
      </c>
      <c r="AY21" s="1164" t="s">
        <v>1214</v>
      </c>
    </row>
    <row r="22" spans="3:51" ht="13.5" hidden="1" customHeight="1">
      <c r="C22" s="129"/>
      <c r="D22" s="1199"/>
      <c r="E22" s="1208"/>
      <c r="F22" s="1206" t="s">
        <v>238</v>
      </c>
      <c r="G22" s="1206" t="s">
        <v>1029</v>
      </c>
      <c r="H22" s="1201"/>
      <c r="I22" s="1209">
        <f t="shared" si="0"/>
        <v>0</v>
      </c>
      <c r="J22" s="227" t="s">
        <v>850</v>
      </c>
      <c r="K22" s="267">
        <v>0</v>
      </c>
      <c r="L22" s="541"/>
      <c r="M22" s="227"/>
      <c r="N22" s="261">
        <f t="shared" si="1"/>
        <v>0</v>
      </c>
      <c r="O22" s="227" t="str">
        <f t="shared" si="2"/>
        <v>※</v>
      </c>
      <c r="P22" s="267"/>
      <c r="Q22" s="227" t="str">
        <f t="shared" si="3"/>
        <v/>
      </c>
      <c r="R22" s="267">
        <v>0</v>
      </c>
      <c r="S22" s="227" t="s">
        <v>850</v>
      </c>
      <c r="T22" s="267">
        <v>0</v>
      </c>
      <c r="U22" s="227" t="s">
        <v>850</v>
      </c>
      <c r="V22" s="267">
        <v>0</v>
      </c>
      <c r="W22" s="227" t="s">
        <v>850</v>
      </c>
      <c r="X22" s="267">
        <v>0</v>
      </c>
      <c r="Y22" s="227" t="s">
        <v>850</v>
      </c>
      <c r="Z22" s="267">
        <v>0</v>
      </c>
      <c r="AC22" s="305"/>
      <c r="AD22" s="305"/>
      <c r="AE22" s="305"/>
      <c r="AF22" s="305"/>
      <c r="AG22" s="305"/>
      <c r="AH22" s="305"/>
      <c r="AI22" s="305"/>
      <c r="AJ22" s="305"/>
      <c r="AK22" s="305"/>
      <c r="AL22" s="305"/>
      <c r="AM22" s="305"/>
      <c r="AN22" s="305"/>
      <c r="AO22" s="1234" t="s">
        <v>930</v>
      </c>
      <c r="AP22" s="1172" t="s">
        <v>1215</v>
      </c>
      <c r="AQ22" s="1172" t="s">
        <v>1215</v>
      </c>
      <c r="AR22" s="1172" t="s">
        <v>1215</v>
      </c>
      <c r="AS22" s="1172" t="s">
        <v>1215</v>
      </c>
      <c r="AT22" s="1172" t="s">
        <v>1215</v>
      </c>
      <c r="AU22" s="1164" t="s">
        <v>1214</v>
      </c>
      <c r="AV22" s="1172" t="s">
        <v>1215</v>
      </c>
      <c r="AW22" s="1172" t="s">
        <v>1215</v>
      </c>
      <c r="AX22" s="1164" t="s">
        <v>1214</v>
      </c>
      <c r="AY22" s="1164" t="s">
        <v>1214</v>
      </c>
    </row>
    <row r="23" spans="3:51" ht="13.5" customHeight="1">
      <c r="C23" s="129"/>
      <c r="D23" s="1202"/>
      <c r="E23" s="1203" t="s">
        <v>1030</v>
      </c>
      <c r="F23" s="1204" t="s">
        <v>862</v>
      </c>
      <c r="G23" s="1204"/>
      <c r="H23" s="1200"/>
      <c r="I23" s="1209">
        <f t="shared" si="0"/>
        <v>0</v>
      </c>
      <c r="J23" s="227"/>
      <c r="K23" s="555">
        <v>0</v>
      </c>
      <c r="L23" s="541"/>
      <c r="M23" s="227"/>
      <c r="N23" s="261">
        <f t="shared" si="1"/>
        <v>0</v>
      </c>
      <c r="O23" s="227"/>
      <c r="P23" s="555"/>
      <c r="Q23" s="227" t="str">
        <f t="shared" si="3"/>
        <v/>
      </c>
      <c r="R23" s="555">
        <v>0</v>
      </c>
      <c r="S23" s="227"/>
      <c r="T23" s="555">
        <v>0</v>
      </c>
      <c r="U23" s="227"/>
      <c r="V23" s="555">
        <v>0</v>
      </c>
      <c r="W23" s="227"/>
      <c r="X23" s="555">
        <v>0</v>
      </c>
      <c r="Y23" s="227"/>
      <c r="Z23" s="555">
        <v>0</v>
      </c>
      <c r="AC23" s="305"/>
      <c r="AD23" s="305"/>
      <c r="AE23" s="305"/>
      <c r="AF23" s="305"/>
      <c r="AG23" s="305"/>
      <c r="AH23" s="305"/>
      <c r="AI23" s="305"/>
      <c r="AJ23" s="305"/>
      <c r="AK23" s="305"/>
      <c r="AL23" s="305"/>
      <c r="AM23" s="305"/>
      <c r="AN23" s="305"/>
      <c r="AO23" s="1123"/>
      <c r="AP23" s="1123"/>
      <c r="AQ23" s="1123"/>
      <c r="AR23" s="1123"/>
      <c r="AS23" s="1123"/>
      <c r="AT23" s="1123"/>
      <c r="AU23" s="1123"/>
      <c r="AV23" s="1123"/>
      <c r="AW23" s="1123"/>
      <c r="AX23" s="1123"/>
      <c r="AY23" s="1123"/>
    </row>
    <row r="24" spans="3:51" ht="13.5" customHeight="1">
      <c r="C24" s="129"/>
      <c r="D24" s="1202"/>
      <c r="E24" s="1205" t="s">
        <v>1031</v>
      </c>
      <c r="F24" s="1206" t="s">
        <v>344</v>
      </c>
      <c r="G24" s="1206"/>
      <c r="H24" s="1201"/>
      <c r="I24" s="534">
        <f t="shared" si="0"/>
        <v>0</v>
      </c>
      <c r="J24" s="246"/>
      <c r="K24" s="530">
        <v>0</v>
      </c>
      <c r="M24" s="246"/>
      <c r="N24" s="535">
        <f t="shared" si="1"/>
        <v>0</v>
      </c>
      <c r="O24" s="246"/>
      <c r="P24" s="530"/>
      <c r="Q24" s="246"/>
      <c r="R24" s="530">
        <v>0</v>
      </c>
      <c r="S24" s="246"/>
      <c r="T24" s="530">
        <v>0</v>
      </c>
      <c r="U24" s="246"/>
      <c r="V24" s="530">
        <v>0</v>
      </c>
      <c r="W24" s="246"/>
      <c r="X24" s="530">
        <v>0</v>
      </c>
      <c r="Y24" s="246"/>
      <c r="Z24" s="530">
        <v>0</v>
      </c>
      <c r="AC24" s="305"/>
      <c r="AD24" s="305"/>
      <c r="AE24" s="305"/>
      <c r="AF24" s="305"/>
      <c r="AG24" s="305"/>
      <c r="AH24" s="305"/>
      <c r="AI24" s="305"/>
      <c r="AJ24" s="305"/>
      <c r="AK24" s="305"/>
      <c r="AL24" s="305"/>
      <c r="AM24" s="305"/>
      <c r="AN24" s="305"/>
      <c r="AO24" s="1123"/>
      <c r="AP24" s="1123"/>
      <c r="AQ24" s="1123"/>
      <c r="AR24" s="1123"/>
      <c r="AS24" s="1123"/>
      <c r="AT24" s="1123"/>
      <c r="AU24" s="1123"/>
      <c r="AV24" s="1123"/>
      <c r="AW24" s="1123"/>
      <c r="AX24" s="1123"/>
      <c r="AY24" s="1123"/>
    </row>
    <row r="25" spans="3:51" ht="13.5" hidden="1" customHeight="1">
      <c r="C25" s="496"/>
      <c r="D25" s="497"/>
      <c r="E25" s="498"/>
      <c r="F25" s="498"/>
      <c r="G25" s="498"/>
      <c r="H25" s="499"/>
      <c r="I25" s="534"/>
      <c r="J25" s="246"/>
      <c r="K25" s="530"/>
      <c r="M25" s="246"/>
      <c r="N25" s="535"/>
      <c r="O25" s="246"/>
      <c r="P25" s="530"/>
      <c r="Q25" s="246"/>
      <c r="R25" s="530"/>
      <c r="S25" s="246"/>
      <c r="T25" s="530"/>
      <c r="U25" s="246"/>
      <c r="V25" s="530"/>
      <c r="W25" s="246"/>
      <c r="X25" s="530"/>
      <c r="Y25" s="246"/>
      <c r="Z25" s="530"/>
      <c r="AC25" s="305"/>
      <c r="AD25" s="305"/>
      <c r="AE25" s="305"/>
      <c r="AF25" s="305"/>
      <c r="AG25" s="305"/>
      <c r="AH25" s="305"/>
      <c r="AI25" s="305"/>
      <c r="AJ25" s="305"/>
      <c r="AK25" s="305"/>
      <c r="AL25" s="305"/>
      <c r="AM25" s="305"/>
      <c r="AN25" s="305"/>
      <c r="AO25" s="1123"/>
      <c r="AP25" s="1123"/>
      <c r="AQ25" s="1123"/>
      <c r="AR25" s="1123"/>
      <c r="AS25" s="1123"/>
      <c r="AT25" s="1123"/>
      <c r="AU25" s="1123"/>
      <c r="AV25" s="1123"/>
      <c r="AW25" s="1123"/>
      <c r="AX25" s="1123"/>
      <c r="AY25" s="1123"/>
    </row>
    <row r="26" spans="3:51" ht="13.5" hidden="1" customHeight="1">
      <c r="C26" s="496"/>
      <c r="D26" s="497"/>
      <c r="E26" s="498"/>
      <c r="F26" s="498"/>
      <c r="G26" s="498"/>
      <c r="H26" s="499"/>
      <c r="I26" s="534"/>
      <c r="J26" s="246"/>
      <c r="K26" s="530"/>
      <c r="M26" s="246"/>
      <c r="N26" s="535"/>
      <c r="O26" s="246"/>
      <c r="P26" s="530"/>
      <c r="Q26" s="246"/>
      <c r="R26" s="530"/>
      <c r="S26" s="246"/>
      <c r="T26" s="530"/>
      <c r="U26" s="246"/>
      <c r="V26" s="530"/>
      <c r="W26" s="246"/>
      <c r="X26" s="530"/>
      <c r="Y26" s="246"/>
      <c r="Z26" s="530"/>
      <c r="AC26" s="305"/>
      <c r="AD26" s="305"/>
      <c r="AE26" s="305"/>
      <c r="AF26" s="305"/>
      <c r="AG26" s="305"/>
      <c r="AH26" s="305"/>
      <c r="AI26" s="305"/>
      <c r="AJ26" s="305"/>
      <c r="AK26" s="305"/>
      <c r="AL26" s="305"/>
      <c r="AM26" s="305"/>
      <c r="AN26" s="305"/>
      <c r="AO26" s="1123"/>
      <c r="AP26" s="1123"/>
      <c r="AQ26" s="1123"/>
      <c r="AR26" s="1123"/>
      <c r="AS26" s="1123"/>
      <c r="AT26" s="1123"/>
      <c r="AU26" s="1123"/>
      <c r="AV26" s="1123"/>
      <c r="AW26" s="1123"/>
      <c r="AX26" s="1123"/>
      <c r="AY26" s="1123"/>
    </row>
    <row r="27" spans="3:51" ht="13.5" hidden="1" customHeight="1">
      <c r="C27" s="496"/>
      <c r="D27" s="497"/>
      <c r="E27" s="498"/>
      <c r="F27" s="498"/>
      <c r="G27" s="498"/>
      <c r="H27" s="499"/>
      <c r="I27" s="534"/>
      <c r="J27" s="246"/>
      <c r="K27" s="530"/>
      <c r="M27" s="246"/>
      <c r="N27" s="535"/>
      <c r="O27" s="246"/>
      <c r="P27" s="530"/>
      <c r="Q27" s="246"/>
      <c r="R27" s="530"/>
      <c r="S27" s="246"/>
      <c r="T27" s="530"/>
      <c r="U27" s="246"/>
      <c r="V27" s="530"/>
      <c r="W27" s="246"/>
      <c r="X27" s="530"/>
      <c r="Y27" s="246"/>
      <c r="Z27" s="530"/>
      <c r="AC27" s="305"/>
      <c r="AD27" s="305"/>
      <c r="AE27" s="305"/>
      <c r="AF27" s="305"/>
      <c r="AG27" s="305"/>
      <c r="AH27" s="305"/>
      <c r="AI27" s="305"/>
      <c r="AJ27" s="305"/>
      <c r="AK27" s="305"/>
      <c r="AL27" s="305"/>
      <c r="AM27" s="305"/>
      <c r="AN27" s="305"/>
      <c r="AO27" s="1123"/>
      <c r="AP27" s="1123"/>
      <c r="AQ27" s="1123"/>
      <c r="AR27" s="1123"/>
      <c r="AS27" s="1123"/>
      <c r="AT27" s="1123"/>
      <c r="AU27" s="1123"/>
      <c r="AV27" s="1123"/>
      <c r="AW27" s="1123"/>
      <c r="AX27" s="1123"/>
      <c r="AY27" s="1123"/>
    </row>
    <row r="28" spans="3:51" ht="13.5" customHeight="1">
      <c r="C28" s="128" t="s">
        <v>254</v>
      </c>
      <c r="D28" s="415" t="s">
        <v>239</v>
      </c>
      <c r="E28" s="415"/>
      <c r="F28" s="416"/>
      <c r="G28" s="416"/>
      <c r="H28" s="417"/>
      <c r="I28" s="545">
        <f t="shared" ref="I28:I44" si="4">SUM(K28,N28)</f>
        <v>85396</v>
      </c>
      <c r="J28" s="221"/>
      <c r="K28" s="193">
        <f>SUM(K29,K186,K187,K250)</f>
        <v>48772</v>
      </c>
      <c r="L28" s="83" t="s">
        <v>346</v>
      </c>
      <c r="M28" s="312" t="s">
        <v>850</v>
      </c>
      <c r="N28" s="255">
        <f t="shared" ref="N28:N42" si="5">SUM(R28:Z28)</f>
        <v>36624</v>
      </c>
      <c r="O28" s="221"/>
      <c r="P28" s="193">
        <f>P29+P186+P187+P250</f>
        <v>0</v>
      </c>
      <c r="Q28" s="221"/>
      <c r="R28" s="193">
        <f>SUM(R29,R186,R187,R250)</f>
        <v>31023</v>
      </c>
      <c r="S28" s="221"/>
      <c r="T28" s="193">
        <f>SUM(T29,T186,T187,T250)</f>
        <v>2716</v>
      </c>
      <c r="U28" s="221"/>
      <c r="V28" s="193">
        <f>SUM(V29,V186,V187,V250)</f>
        <v>1061</v>
      </c>
      <c r="W28" s="221"/>
      <c r="X28" s="193">
        <f>SUM(X29,X186,X187,X250)</f>
        <v>608</v>
      </c>
      <c r="Y28" s="221"/>
      <c r="Z28" s="193">
        <f>SUM(Z29,Z186,Z187,Z250)</f>
        <v>1216</v>
      </c>
      <c r="AC28" s="305"/>
      <c r="AD28" s="305"/>
      <c r="AE28" s="305"/>
      <c r="AF28" s="305"/>
      <c r="AG28" s="305"/>
      <c r="AH28" s="305"/>
      <c r="AI28" s="305"/>
      <c r="AJ28" s="305"/>
      <c r="AK28" s="305"/>
      <c r="AL28" s="305"/>
      <c r="AM28" s="305"/>
      <c r="AN28" s="305"/>
      <c r="AO28" s="1123"/>
      <c r="AP28" s="1123"/>
      <c r="AQ28" s="1123"/>
      <c r="AR28" s="1123"/>
      <c r="AS28" s="1123"/>
      <c r="AT28" s="1123"/>
      <c r="AU28" s="1123"/>
      <c r="AV28" s="1123"/>
      <c r="AW28" s="1123"/>
      <c r="AX28" s="1123"/>
      <c r="AY28" s="1123"/>
    </row>
    <row r="29" spans="3:51" ht="13.5" customHeight="1">
      <c r="C29" s="129"/>
      <c r="D29" s="493" t="s">
        <v>618</v>
      </c>
      <c r="E29" s="415" t="s">
        <v>445</v>
      </c>
      <c r="F29" s="416"/>
      <c r="G29" s="415"/>
      <c r="H29" s="489"/>
      <c r="I29" s="436">
        <f t="shared" si="4"/>
        <v>30543</v>
      </c>
      <c r="J29" s="312"/>
      <c r="K29" s="436">
        <f>SUM(K30,K70,K78,K84,K128,K136,K149,K166,K177,K185)</f>
        <v>25291</v>
      </c>
      <c r="L29" s="83" t="s">
        <v>346</v>
      </c>
      <c r="M29" s="312"/>
      <c r="N29" s="1258">
        <f t="shared" si="5"/>
        <v>5252</v>
      </c>
      <c r="O29" s="1257"/>
      <c r="P29" s="193">
        <f>P30+P70+P78+P84+P128+P136+P149+P166+P177+P185</f>
        <v>0</v>
      </c>
      <c r="Q29" s="312"/>
      <c r="R29" s="436">
        <f>SUM(R30,R70,R78,R84,R128,R136,R149,R166,R177,R185)</f>
        <v>3562</v>
      </c>
      <c r="S29" s="312"/>
      <c r="T29" s="436">
        <f>SUM(T30,T70,T78,T84,T128,T136,T149,T166,T177,T185)</f>
        <v>225</v>
      </c>
      <c r="U29" s="312"/>
      <c r="V29" s="436">
        <f>SUM(V30,V70,V78,V84,V128,V136,V149,V166,V177,V185)</f>
        <v>0</v>
      </c>
      <c r="W29" s="312"/>
      <c r="X29" s="436">
        <f>SUM(X30,X70,X78,X84,X128,X136,X149,X166,X177,X185)</f>
        <v>500</v>
      </c>
      <c r="Y29" s="312"/>
      <c r="Z29" s="1256">
        <f>SUM(Z30,Z70,Z78,Z84,Z128,Z136,Z149,Z166,Z177,Z185)</f>
        <v>965</v>
      </c>
      <c r="AC29" s="305"/>
      <c r="AD29" s="305"/>
      <c r="AE29" s="305"/>
      <c r="AF29" s="305"/>
      <c r="AG29" s="305"/>
      <c r="AH29" s="305"/>
      <c r="AI29" s="305"/>
      <c r="AJ29" s="305"/>
      <c r="AK29" s="305"/>
      <c r="AL29" s="305"/>
      <c r="AM29" s="305"/>
      <c r="AN29" s="305"/>
      <c r="AO29" s="1123"/>
      <c r="AP29" s="1123"/>
      <c r="AQ29" s="1123"/>
      <c r="AR29" s="1123"/>
      <c r="AS29" s="1123"/>
      <c r="AT29" s="1123"/>
      <c r="AU29" s="1123"/>
      <c r="AV29" s="1123"/>
      <c r="AW29" s="1123"/>
      <c r="AX29" s="1123"/>
      <c r="AY29" s="1123"/>
    </row>
    <row r="30" spans="3:51" ht="13.5" customHeight="1">
      <c r="C30" s="129"/>
      <c r="D30" s="500"/>
      <c r="E30" s="493" t="s">
        <v>270</v>
      </c>
      <c r="F30" s="416" t="s">
        <v>625</v>
      </c>
      <c r="G30" s="416"/>
      <c r="H30" s="417"/>
      <c r="I30" s="545">
        <f t="shared" si="4"/>
        <v>2094</v>
      </c>
      <c r="J30" s="221"/>
      <c r="K30" s="193">
        <f>SUM(K31,K51,K60)</f>
        <v>1925</v>
      </c>
      <c r="L30" s="83" t="s">
        <v>346</v>
      </c>
      <c r="M30" s="221"/>
      <c r="N30" s="255">
        <f t="shared" si="5"/>
        <v>169</v>
      </c>
      <c r="O30" s="221"/>
      <c r="P30" s="193">
        <f>P31+P51+P60</f>
        <v>0</v>
      </c>
      <c r="Q30" s="221"/>
      <c r="R30" s="193">
        <f>SUM(R31,R51,R60)</f>
        <v>169</v>
      </c>
      <c r="S30" s="221"/>
      <c r="T30" s="193">
        <f>SUM(T31,T51,T60)</f>
        <v>0</v>
      </c>
      <c r="U30" s="221"/>
      <c r="V30" s="193">
        <f>SUM(V31,V51,V60)</f>
        <v>0</v>
      </c>
      <c r="W30" s="221"/>
      <c r="X30" s="193">
        <f>SUM(X31,X51,X60)</f>
        <v>0</v>
      </c>
      <c r="Y30" s="221"/>
      <c r="Z30" s="193">
        <f>SUM(Z31,Z51,Z60)</f>
        <v>0</v>
      </c>
      <c r="AC30" s="305"/>
      <c r="AD30" s="305"/>
      <c r="AE30" s="305"/>
      <c r="AF30" s="305"/>
      <c r="AG30" s="305"/>
      <c r="AH30" s="305"/>
      <c r="AI30" s="305"/>
      <c r="AJ30" s="305"/>
      <c r="AK30" s="305"/>
      <c r="AL30" s="305"/>
      <c r="AM30" s="305"/>
      <c r="AN30" s="305"/>
      <c r="AO30" s="1123"/>
      <c r="AP30" s="1123"/>
      <c r="AQ30" s="1123"/>
      <c r="AR30" s="1123"/>
      <c r="AS30" s="1123"/>
      <c r="AT30" s="1123"/>
      <c r="AU30" s="1123"/>
      <c r="AV30" s="1123"/>
      <c r="AW30" s="1123"/>
      <c r="AX30" s="1123"/>
      <c r="AY30" s="1123"/>
    </row>
    <row r="31" spans="3:51" ht="13.5" customHeight="1">
      <c r="C31" s="129"/>
      <c r="D31" s="500"/>
      <c r="E31" s="494"/>
      <c r="F31" s="1010" t="s">
        <v>440</v>
      </c>
      <c r="G31" s="983" t="s">
        <v>345</v>
      </c>
      <c r="H31" s="927"/>
      <c r="I31" s="1020">
        <f t="shared" si="4"/>
        <v>1868</v>
      </c>
      <c r="J31" s="928"/>
      <c r="K31" s="942">
        <f>SUM(K32:K45,K49)</f>
        <v>1773</v>
      </c>
      <c r="L31" s="1012" t="s">
        <v>346</v>
      </c>
      <c r="M31" s="928"/>
      <c r="N31" s="1027">
        <f t="shared" si="5"/>
        <v>95</v>
      </c>
      <c r="O31" s="928"/>
      <c r="P31" s="942">
        <f>SUM(P32:P50)</f>
        <v>0</v>
      </c>
      <c r="Q31" s="928"/>
      <c r="R31" s="942">
        <f>SUM(R32:R45,R49)</f>
        <v>95</v>
      </c>
      <c r="S31" s="928"/>
      <c r="T31" s="942">
        <f>SUM(T32:T45,T49)</f>
        <v>0</v>
      </c>
      <c r="U31" s="928"/>
      <c r="V31" s="942">
        <f>SUM(V32:V45,V49)</f>
        <v>0</v>
      </c>
      <c r="W31" s="928"/>
      <c r="X31" s="942">
        <f>SUM(X32:X45,X49)</f>
        <v>0</v>
      </c>
      <c r="Y31" s="928"/>
      <c r="Z31" s="942">
        <f>SUM(Z32:Z45,Z49)</f>
        <v>0</v>
      </c>
      <c r="AC31" s="305"/>
      <c r="AD31" s="305"/>
      <c r="AE31" s="305"/>
      <c r="AF31" s="305"/>
      <c r="AG31" s="305"/>
      <c r="AH31" s="305"/>
      <c r="AI31" s="305"/>
      <c r="AJ31" s="305"/>
      <c r="AK31" s="305"/>
      <c r="AL31" s="305"/>
      <c r="AM31" s="305"/>
      <c r="AN31" s="305"/>
      <c r="AO31" s="1123"/>
      <c r="AP31" s="1123"/>
      <c r="AQ31" s="1123"/>
      <c r="AR31" s="1123"/>
      <c r="AS31" s="1123"/>
      <c r="AT31" s="1123"/>
      <c r="AU31" s="1123"/>
      <c r="AV31" s="1123"/>
      <c r="AW31" s="1123"/>
      <c r="AX31" s="1123"/>
      <c r="AY31" s="1123"/>
    </row>
    <row r="32" spans="3:51" ht="13.5" customHeight="1">
      <c r="C32" s="129"/>
      <c r="D32" s="500"/>
      <c r="E32" s="494"/>
      <c r="F32" s="494"/>
      <c r="G32" s="1259">
        <v>1</v>
      </c>
      <c r="H32" s="424" t="s">
        <v>627</v>
      </c>
      <c r="I32" s="540">
        <f t="shared" si="4"/>
        <v>525</v>
      </c>
      <c r="J32" s="227"/>
      <c r="K32" s="260">
        <f>'13.元請 機器材運搬費'!I9</f>
        <v>505</v>
      </c>
      <c r="L32" s="83" t="s">
        <v>346</v>
      </c>
      <c r="M32" s="227"/>
      <c r="N32" s="261">
        <f t="shared" si="5"/>
        <v>20</v>
      </c>
      <c r="O32" s="227"/>
      <c r="P32" s="260"/>
      <c r="Q32" s="227"/>
      <c r="R32" s="260">
        <f>'22.元請 機器材運搬費_下請'!K9</f>
        <v>20</v>
      </c>
      <c r="S32" s="227"/>
      <c r="T32" s="260">
        <f>'22.元請 機器材運搬費_下請'!M9</f>
        <v>0</v>
      </c>
      <c r="U32" s="227"/>
      <c r="V32" s="260">
        <f>'22.元請 機器材運搬費_下請'!O9</f>
        <v>0</v>
      </c>
      <c r="W32" s="227"/>
      <c r="X32" s="260">
        <f>'22.元請 機器材運搬費_下請'!Q9</f>
        <v>0</v>
      </c>
      <c r="Y32" s="227"/>
      <c r="Z32" s="260">
        <f>'22.元請 機器材運搬費_下請'!S9</f>
        <v>0</v>
      </c>
      <c r="AC32" s="305"/>
      <c r="AD32" s="305"/>
      <c r="AE32" s="305"/>
      <c r="AF32" s="305"/>
      <c r="AG32" s="305"/>
      <c r="AH32" s="305"/>
      <c r="AI32" s="305"/>
      <c r="AJ32" s="305"/>
      <c r="AK32" s="305"/>
      <c r="AL32" s="305"/>
      <c r="AM32" s="305"/>
      <c r="AN32" s="305"/>
      <c r="AO32" s="1123"/>
      <c r="AP32" s="1123"/>
      <c r="AQ32" s="1123"/>
      <c r="AR32" s="1123"/>
      <c r="AS32" s="1123"/>
      <c r="AT32" s="1123"/>
      <c r="AU32" s="1123"/>
      <c r="AV32" s="1123"/>
      <c r="AW32" s="1123"/>
      <c r="AX32" s="1123"/>
      <c r="AY32" s="1123"/>
    </row>
    <row r="33" spans="3:51" ht="13.5" customHeight="1">
      <c r="C33" s="129"/>
      <c r="D33" s="500"/>
      <c r="E33" s="494"/>
      <c r="F33" s="494"/>
      <c r="G33" s="1259">
        <v>2</v>
      </c>
      <c r="H33" s="424" t="s">
        <v>629</v>
      </c>
      <c r="I33" s="540">
        <f t="shared" si="4"/>
        <v>683</v>
      </c>
      <c r="J33" s="227"/>
      <c r="K33" s="260">
        <f>'13.元請 機器材運搬費'!I10</f>
        <v>668</v>
      </c>
      <c r="L33" s="83" t="s">
        <v>346</v>
      </c>
      <c r="M33" s="227"/>
      <c r="N33" s="261">
        <f t="shared" si="5"/>
        <v>15</v>
      </c>
      <c r="O33" s="227"/>
      <c r="P33" s="260"/>
      <c r="Q33" s="227"/>
      <c r="R33" s="260">
        <f>'22.元請 機器材運搬費_下請'!K10</f>
        <v>15</v>
      </c>
      <c r="S33" s="227"/>
      <c r="T33" s="260">
        <f>'22.元請 機器材運搬費_下請'!M10</f>
        <v>0</v>
      </c>
      <c r="U33" s="227"/>
      <c r="V33" s="260">
        <f>'22.元請 機器材運搬費_下請'!O10</f>
        <v>0</v>
      </c>
      <c r="W33" s="227"/>
      <c r="X33" s="260">
        <f>'22.元請 機器材運搬費_下請'!Q10</f>
        <v>0</v>
      </c>
      <c r="Y33" s="227"/>
      <c r="Z33" s="260">
        <f>'22.元請 機器材運搬費_下請'!S10</f>
        <v>0</v>
      </c>
      <c r="AC33" s="305"/>
      <c r="AD33" s="305"/>
      <c r="AE33" s="305"/>
      <c r="AF33" s="305"/>
      <c r="AG33" s="305"/>
      <c r="AH33" s="305"/>
      <c r="AI33" s="305"/>
      <c r="AJ33" s="305"/>
      <c r="AK33" s="305"/>
      <c r="AL33" s="305"/>
      <c r="AM33" s="305"/>
      <c r="AN33" s="305"/>
      <c r="AO33" s="1123"/>
      <c r="AP33" s="1123"/>
      <c r="AQ33" s="1123"/>
      <c r="AR33" s="1123"/>
      <c r="AS33" s="1123"/>
      <c r="AT33" s="1123"/>
      <c r="AU33" s="1123"/>
      <c r="AV33" s="1123"/>
      <c r="AW33" s="1123"/>
      <c r="AX33" s="1123"/>
      <c r="AY33" s="1123"/>
    </row>
    <row r="34" spans="3:51" ht="13.5" customHeight="1">
      <c r="C34" s="129"/>
      <c r="D34" s="500"/>
      <c r="E34" s="494"/>
      <c r="F34" s="494"/>
      <c r="G34" s="1259">
        <v>3</v>
      </c>
      <c r="H34" s="424" t="s">
        <v>631</v>
      </c>
      <c r="I34" s="540">
        <f t="shared" si="4"/>
        <v>23</v>
      </c>
      <c r="J34" s="227"/>
      <c r="K34" s="260">
        <f>'13.元請 機器材運搬費'!I11</f>
        <v>0</v>
      </c>
      <c r="L34" s="83" t="s">
        <v>346</v>
      </c>
      <c r="M34" s="227"/>
      <c r="N34" s="261">
        <f t="shared" si="5"/>
        <v>23</v>
      </c>
      <c r="O34" s="227"/>
      <c r="P34" s="260"/>
      <c r="Q34" s="227"/>
      <c r="R34" s="260">
        <f>'22.元請 機器材運搬費_下請'!K11</f>
        <v>23</v>
      </c>
      <c r="S34" s="227"/>
      <c r="T34" s="260">
        <f>'22.元請 機器材運搬費_下請'!M11</f>
        <v>0</v>
      </c>
      <c r="U34" s="227"/>
      <c r="V34" s="260">
        <f>'22.元請 機器材運搬費_下請'!O11</f>
        <v>0</v>
      </c>
      <c r="W34" s="227"/>
      <c r="X34" s="260">
        <f>'22.元請 機器材運搬費_下請'!Q11</f>
        <v>0</v>
      </c>
      <c r="Y34" s="227"/>
      <c r="Z34" s="260">
        <f>'22.元請 機器材運搬費_下請'!S11</f>
        <v>0</v>
      </c>
      <c r="AC34" s="305"/>
      <c r="AD34" s="305"/>
      <c r="AE34" s="305"/>
      <c r="AF34" s="305"/>
      <c r="AG34" s="305"/>
      <c r="AH34" s="305"/>
      <c r="AI34" s="305"/>
      <c r="AJ34" s="305"/>
      <c r="AK34" s="305"/>
      <c r="AL34" s="305"/>
      <c r="AM34" s="305"/>
      <c r="AN34" s="305"/>
      <c r="AO34" s="1123"/>
      <c r="AP34" s="1123"/>
      <c r="AQ34" s="1123"/>
      <c r="AR34" s="1123"/>
      <c r="AS34" s="1123"/>
      <c r="AT34" s="1123"/>
      <c r="AU34" s="1123"/>
      <c r="AV34" s="1123"/>
      <c r="AW34" s="1123"/>
      <c r="AX34" s="1123"/>
      <c r="AY34" s="1123"/>
    </row>
    <row r="35" spans="3:51" ht="13.5" customHeight="1">
      <c r="C35" s="129"/>
      <c r="D35" s="500"/>
      <c r="E35" s="494"/>
      <c r="F35" s="494"/>
      <c r="G35" s="1259">
        <v>4</v>
      </c>
      <c r="H35" s="424" t="s">
        <v>233</v>
      </c>
      <c r="I35" s="540">
        <f t="shared" si="4"/>
        <v>408</v>
      </c>
      <c r="J35" s="227"/>
      <c r="K35" s="260">
        <f>'13.元請 機器材運搬費'!I12</f>
        <v>400</v>
      </c>
      <c r="L35" s="83" t="s">
        <v>346</v>
      </c>
      <c r="M35" s="227"/>
      <c r="N35" s="261">
        <f t="shared" si="5"/>
        <v>8</v>
      </c>
      <c r="O35" s="227"/>
      <c r="P35" s="260"/>
      <c r="Q35" s="227"/>
      <c r="R35" s="260">
        <f>'22.元請 機器材運搬費_下請'!K12</f>
        <v>8</v>
      </c>
      <c r="S35" s="227"/>
      <c r="T35" s="260">
        <f>'22.元請 機器材運搬費_下請'!M12</f>
        <v>0</v>
      </c>
      <c r="U35" s="227"/>
      <c r="V35" s="260">
        <f>'22.元請 機器材運搬費_下請'!O12</f>
        <v>0</v>
      </c>
      <c r="W35" s="227"/>
      <c r="X35" s="260">
        <f>'22.元請 機器材運搬費_下請'!Q12</f>
        <v>0</v>
      </c>
      <c r="Y35" s="227"/>
      <c r="Z35" s="260">
        <f>'22.元請 機器材運搬費_下請'!S12</f>
        <v>0</v>
      </c>
      <c r="AC35" s="305"/>
      <c r="AD35" s="305"/>
      <c r="AE35" s="305"/>
      <c r="AF35" s="305"/>
      <c r="AG35" s="305"/>
      <c r="AH35" s="305"/>
      <c r="AI35" s="305"/>
      <c r="AJ35" s="305"/>
      <c r="AK35" s="305"/>
      <c r="AL35" s="305"/>
      <c r="AM35" s="305"/>
      <c r="AN35" s="305"/>
      <c r="AO35" s="1123"/>
      <c r="AP35" s="1123"/>
      <c r="AQ35" s="1123"/>
      <c r="AR35" s="1123"/>
      <c r="AS35" s="1123"/>
      <c r="AT35" s="1123"/>
      <c r="AU35" s="1123"/>
      <c r="AV35" s="1123"/>
      <c r="AW35" s="1123"/>
      <c r="AX35" s="1123"/>
      <c r="AY35" s="1123"/>
    </row>
    <row r="36" spans="3:51" ht="13.5" customHeight="1">
      <c r="C36" s="129"/>
      <c r="D36" s="500"/>
      <c r="E36" s="494"/>
      <c r="F36" s="494"/>
      <c r="G36" s="1259">
        <v>5</v>
      </c>
      <c r="H36" s="424" t="s">
        <v>234</v>
      </c>
      <c r="I36" s="540">
        <f t="shared" si="4"/>
        <v>0</v>
      </c>
      <c r="J36" s="227"/>
      <c r="K36" s="260">
        <f>'13.元請 機器材運搬費'!I13</f>
        <v>0</v>
      </c>
      <c r="L36" s="83" t="s">
        <v>346</v>
      </c>
      <c r="M36" s="227"/>
      <c r="N36" s="261">
        <f t="shared" si="5"/>
        <v>0</v>
      </c>
      <c r="O36" s="227"/>
      <c r="P36" s="260"/>
      <c r="Q36" s="227"/>
      <c r="R36" s="260">
        <f>'22.元請 機器材運搬費_下請'!K13</f>
        <v>0</v>
      </c>
      <c r="S36" s="227"/>
      <c r="T36" s="260">
        <f>'22.元請 機器材運搬費_下請'!M13</f>
        <v>0</v>
      </c>
      <c r="U36" s="227"/>
      <c r="V36" s="260">
        <f>'22.元請 機器材運搬費_下請'!O13</f>
        <v>0</v>
      </c>
      <c r="W36" s="227"/>
      <c r="X36" s="260">
        <f>'22.元請 機器材運搬費_下請'!Q13</f>
        <v>0</v>
      </c>
      <c r="Y36" s="227"/>
      <c r="Z36" s="260">
        <f>'22.元請 機器材運搬費_下請'!S13</f>
        <v>0</v>
      </c>
      <c r="AC36" s="305"/>
      <c r="AD36" s="305"/>
      <c r="AE36" s="305"/>
      <c r="AF36" s="305"/>
      <c r="AG36" s="305"/>
      <c r="AH36" s="305"/>
      <c r="AI36" s="305"/>
      <c r="AJ36" s="305"/>
      <c r="AK36" s="305"/>
      <c r="AL36" s="305"/>
      <c r="AM36" s="305"/>
      <c r="AN36" s="305"/>
      <c r="AO36" s="1123"/>
      <c r="AP36" s="1123"/>
      <c r="AQ36" s="1123"/>
      <c r="AR36" s="1123"/>
      <c r="AS36" s="1123"/>
      <c r="AT36" s="1123"/>
      <c r="AU36" s="1123"/>
      <c r="AV36" s="1123"/>
      <c r="AW36" s="1123"/>
      <c r="AX36" s="1123"/>
      <c r="AY36" s="1123"/>
    </row>
    <row r="37" spans="3:51">
      <c r="C37" s="129"/>
      <c r="D37" s="500"/>
      <c r="E37" s="494"/>
      <c r="F37" s="494"/>
      <c r="G37" s="1259">
        <v>6</v>
      </c>
      <c r="H37" s="424" t="s">
        <v>235</v>
      </c>
      <c r="I37" s="540">
        <f t="shared" si="4"/>
        <v>0</v>
      </c>
      <c r="J37" s="227"/>
      <c r="K37" s="260">
        <f>'13.元請 機器材運搬費'!I14</f>
        <v>0</v>
      </c>
      <c r="L37" s="83" t="s">
        <v>346</v>
      </c>
      <c r="M37" s="227"/>
      <c r="N37" s="261">
        <f t="shared" si="5"/>
        <v>0</v>
      </c>
      <c r="O37" s="227"/>
      <c r="P37" s="260"/>
      <c r="Q37" s="227"/>
      <c r="R37" s="260">
        <f>'22.元請 機器材運搬費_下請'!K14</f>
        <v>0</v>
      </c>
      <c r="S37" s="227"/>
      <c r="T37" s="260">
        <f>'22.元請 機器材運搬費_下請'!M14</f>
        <v>0</v>
      </c>
      <c r="U37" s="227"/>
      <c r="V37" s="260">
        <f>'22.元請 機器材運搬費_下請'!O14</f>
        <v>0</v>
      </c>
      <c r="W37" s="227"/>
      <c r="X37" s="260">
        <f>'22.元請 機器材運搬費_下請'!Q14</f>
        <v>0</v>
      </c>
      <c r="Y37" s="227"/>
      <c r="Z37" s="260">
        <f>'22.元請 機器材運搬費_下請'!S14</f>
        <v>0</v>
      </c>
      <c r="AC37" s="305"/>
      <c r="AD37" s="305"/>
      <c r="AE37" s="305"/>
      <c r="AF37" s="305"/>
      <c r="AG37" s="305"/>
      <c r="AH37" s="305"/>
      <c r="AI37" s="305"/>
      <c r="AJ37" s="305"/>
      <c r="AK37" s="305"/>
      <c r="AL37" s="305"/>
      <c r="AM37" s="305"/>
      <c r="AN37" s="305"/>
      <c r="AO37" s="1123"/>
      <c r="AP37" s="1163" t="s">
        <v>533</v>
      </c>
      <c r="AQ37" s="1163" t="s">
        <v>119</v>
      </c>
      <c r="AR37" s="1163" t="s">
        <v>120</v>
      </c>
      <c r="AS37" s="1163" t="s">
        <v>520</v>
      </c>
      <c r="AT37" s="1163" t="s">
        <v>121</v>
      </c>
      <c r="AU37" s="1163" t="s">
        <v>1084</v>
      </c>
      <c r="AV37" s="1163" t="s">
        <v>1206</v>
      </c>
      <c r="AW37" s="1163" t="s">
        <v>132</v>
      </c>
      <c r="AX37" s="1335" t="s">
        <v>421</v>
      </c>
      <c r="AY37" s="1163" t="s">
        <v>1216</v>
      </c>
    </row>
    <row r="38" spans="3:51" ht="13.5" hidden="1" customHeight="1">
      <c r="C38" s="129"/>
      <c r="D38" s="500"/>
      <c r="E38" s="494"/>
      <c r="F38" s="494"/>
      <c r="G38" s="1259">
        <v>7</v>
      </c>
      <c r="H38" s="424" t="s">
        <v>236</v>
      </c>
      <c r="I38" s="540">
        <f t="shared" si="4"/>
        <v>0</v>
      </c>
      <c r="J38" s="227"/>
      <c r="K38" s="260">
        <f>'13.元請 機器材運搬費'!I15</f>
        <v>0</v>
      </c>
      <c r="L38" s="83" t="s">
        <v>346</v>
      </c>
      <c r="M38" s="227"/>
      <c r="N38" s="261">
        <f t="shared" si="5"/>
        <v>0</v>
      </c>
      <c r="O38" s="227"/>
      <c r="P38" s="260"/>
      <c r="Q38" s="227"/>
      <c r="R38" s="260">
        <f>'22.元請 機器材運搬費_下請'!K15</f>
        <v>0</v>
      </c>
      <c r="S38" s="227"/>
      <c r="T38" s="260">
        <f>'22.元請 機器材運搬費_下請'!M15</f>
        <v>0</v>
      </c>
      <c r="U38" s="227"/>
      <c r="V38" s="260">
        <f>'22.元請 機器材運搬費_下請'!O15</f>
        <v>0</v>
      </c>
      <c r="W38" s="227"/>
      <c r="X38" s="260">
        <f>'22.元請 機器材運搬費_下請'!Q15</f>
        <v>0</v>
      </c>
      <c r="Y38" s="227"/>
      <c r="Z38" s="260">
        <f>'22.元請 機器材運搬費_下請'!S15</f>
        <v>0</v>
      </c>
      <c r="AC38" s="305"/>
      <c r="AD38" s="305"/>
      <c r="AE38" s="305"/>
      <c r="AF38" s="305"/>
      <c r="AG38" s="305"/>
      <c r="AH38" s="305"/>
      <c r="AI38" s="305"/>
      <c r="AJ38" s="305"/>
      <c r="AK38" s="305"/>
      <c r="AL38" s="305"/>
      <c r="AM38" s="305"/>
      <c r="AN38" s="305"/>
      <c r="AO38" s="1123" t="s">
        <v>357</v>
      </c>
      <c r="AP38" s="1164" t="s">
        <v>1214</v>
      </c>
      <c r="AQ38" s="1164" t="s">
        <v>1214</v>
      </c>
      <c r="AR38" s="1164" t="s">
        <v>1214</v>
      </c>
      <c r="AS38" s="1163" t="s">
        <v>1056</v>
      </c>
      <c r="AT38" s="1164" t="s">
        <v>1214</v>
      </c>
      <c r="AU38" s="1164" t="s">
        <v>1214</v>
      </c>
      <c r="AV38" s="1164" t="s">
        <v>1214</v>
      </c>
      <c r="AW38" s="1164" t="s">
        <v>1214</v>
      </c>
      <c r="AX38" s="1164" t="s">
        <v>1214</v>
      </c>
      <c r="AY38" s="1164" t="s">
        <v>1214</v>
      </c>
    </row>
    <row r="39" spans="3:51" ht="13.5" customHeight="1">
      <c r="C39" s="129"/>
      <c r="D39" s="500"/>
      <c r="E39" s="494"/>
      <c r="F39" s="494"/>
      <c r="G39" s="1259">
        <v>7</v>
      </c>
      <c r="H39" s="424" t="s">
        <v>446</v>
      </c>
      <c r="I39" s="540">
        <f t="shared" si="4"/>
        <v>0</v>
      </c>
      <c r="J39" s="227"/>
      <c r="K39" s="260">
        <f>'13.元請 機器材運搬費'!I16</f>
        <v>0</v>
      </c>
      <c r="L39" s="83" t="s">
        <v>346</v>
      </c>
      <c r="M39" s="227"/>
      <c r="N39" s="261">
        <f t="shared" si="5"/>
        <v>0</v>
      </c>
      <c r="O39" s="227"/>
      <c r="P39" s="260"/>
      <c r="Q39" s="227"/>
      <c r="R39" s="260">
        <f>'22.元請 機器材運搬費_下請'!K16</f>
        <v>0</v>
      </c>
      <c r="S39" s="227"/>
      <c r="T39" s="260">
        <f>'22.元請 機器材運搬費_下請'!M16</f>
        <v>0</v>
      </c>
      <c r="U39" s="227"/>
      <c r="V39" s="260">
        <f>'22.元請 機器材運搬費_下請'!O16</f>
        <v>0</v>
      </c>
      <c r="W39" s="227"/>
      <c r="X39" s="260">
        <f>'22.元請 機器材運搬費_下請'!Q16</f>
        <v>0</v>
      </c>
      <c r="Y39" s="227"/>
      <c r="Z39" s="260">
        <f>'22.元請 機器材運搬費_下請'!S16</f>
        <v>0</v>
      </c>
      <c r="AC39" s="305"/>
      <c r="AD39" s="305"/>
      <c r="AE39" s="305"/>
      <c r="AF39" s="305"/>
      <c r="AG39" s="305"/>
      <c r="AH39" s="305"/>
      <c r="AI39" s="305"/>
      <c r="AJ39" s="305"/>
      <c r="AK39" s="305"/>
      <c r="AL39" s="305"/>
      <c r="AM39" s="305"/>
      <c r="AN39" s="305"/>
      <c r="AO39" s="1123"/>
      <c r="AP39" s="1123"/>
      <c r="AQ39" s="1123"/>
      <c r="AR39" s="1123"/>
      <c r="AS39" s="1123"/>
      <c r="AT39" s="1123"/>
      <c r="AU39" s="1123"/>
      <c r="AV39" s="1123"/>
      <c r="AW39" s="1123"/>
      <c r="AX39" s="1123"/>
      <c r="AY39" s="1123"/>
    </row>
    <row r="40" spans="3:51" ht="13.5" customHeight="1">
      <c r="C40" s="129"/>
      <c r="D40" s="500"/>
      <c r="E40" s="494"/>
      <c r="F40" s="494"/>
      <c r="G40" s="1259">
        <f>G39+1</f>
        <v>8</v>
      </c>
      <c r="H40" s="424" t="s">
        <v>447</v>
      </c>
      <c r="I40" s="540">
        <f t="shared" si="4"/>
        <v>0</v>
      </c>
      <c r="J40" s="227"/>
      <c r="K40" s="260">
        <f>'13.元請 機器材運搬費'!I17</f>
        <v>0</v>
      </c>
      <c r="L40" s="83" t="s">
        <v>346</v>
      </c>
      <c r="M40" s="227"/>
      <c r="N40" s="261">
        <f t="shared" si="5"/>
        <v>0</v>
      </c>
      <c r="O40" s="227"/>
      <c r="P40" s="260"/>
      <c r="Q40" s="227"/>
      <c r="R40" s="260">
        <f>'22.元請 機器材運搬費_下請'!K17</f>
        <v>0</v>
      </c>
      <c r="S40" s="227"/>
      <c r="T40" s="260">
        <f>'22.元請 機器材運搬費_下請'!M17</f>
        <v>0</v>
      </c>
      <c r="U40" s="227"/>
      <c r="V40" s="260">
        <f>'22.元請 機器材運搬費_下請'!O17</f>
        <v>0</v>
      </c>
      <c r="W40" s="227"/>
      <c r="X40" s="260">
        <f>'22.元請 機器材運搬費_下請'!Q17</f>
        <v>0</v>
      </c>
      <c r="Y40" s="227"/>
      <c r="Z40" s="260">
        <f>'22.元請 機器材運搬費_下請'!S17</f>
        <v>0</v>
      </c>
      <c r="AC40" s="305"/>
      <c r="AD40" s="305"/>
      <c r="AE40" s="305"/>
      <c r="AF40" s="305"/>
      <c r="AG40" s="305"/>
      <c r="AH40" s="305"/>
      <c r="AI40" s="305"/>
      <c r="AJ40" s="305"/>
      <c r="AK40" s="305"/>
      <c r="AL40" s="305"/>
      <c r="AM40" s="305"/>
      <c r="AN40" s="305"/>
      <c r="AO40" s="1123"/>
      <c r="AP40" s="1123"/>
      <c r="AQ40" s="1123"/>
      <c r="AR40" s="1123"/>
      <c r="AS40" s="1123"/>
      <c r="AT40" s="1123"/>
      <c r="AU40" s="1123"/>
      <c r="AV40" s="1123"/>
      <c r="AW40" s="1123"/>
      <c r="AX40" s="1123"/>
      <c r="AY40" s="1123"/>
    </row>
    <row r="41" spans="3:51" ht="13.5" customHeight="1">
      <c r="C41" s="129"/>
      <c r="D41" s="500"/>
      <c r="E41" s="494"/>
      <c r="F41" s="494"/>
      <c r="G41" s="1259">
        <f>G40+1</f>
        <v>9</v>
      </c>
      <c r="H41" s="424" t="s">
        <v>1057</v>
      </c>
      <c r="I41" s="540">
        <f t="shared" si="4"/>
        <v>0</v>
      </c>
      <c r="J41" s="227"/>
      <c r="K41" s="260">
        <f>'13.元請 機器材運搬費'!I18</f>
        <v>0</v>
      </c>
      <c r="L41" s="83" t="s">
        <v>346</v>
      </c>
      <c r="M41" s="227"/>
      <c r="N41" s="261">
        <f t="shared" si="5"/>
        <v>0</v>
      </c>
      <c r="O41" s="227"/>
      <c r="P41" s="260"/>
      <c r="Q41" s="227"/>
      <c r="R41" s="260">
        <f>'22.元請 機器材運搬費_下請'!K18</f>
        <v>0</v>
      </c>
      <c r="S41" s="227"/>
      <c r="T41" s="260">
        <f>'22.元請 機器材運搬費_下請'!M18</f>
        <v>0</v>
      </c>
      <c r="U41" s="227"/>
      <c r="V41" s="260">
        <f>'22.元請 機器材運搬費_下請'!O18</f>
        <v>0</v>
      </c>
      <c r="W41" s="227"/>
      <c r="X41" s="260">
        <f>'22.元請 機器材運搬費_下請'!Q18</f>
        <v>0</v>
      </c>
      <c r="Y41" s="227"/>
      <c r="Z41" s="260">
        <f>'22.元請 機器材運搬費_下請'!S18</f>
        <v>0</v>
      </c>
      <c r="AC41" s="305"/>
      <c r="AD41" s="305"/>
      <c r="AE41" s="305"/>
      <c r="AF41" s="305"/>
      <c r="AG41" s="305"/>
      <c r="AH41" s="305"/>
      <c r="AI41" s="305"/>
      <c r="AJ41" s="305"/>
      <c r="AK41" s="305"/>
      <c r="AL41" s="305"/>
      <c r="AM41" s="305"/>
      <c r="AN41" s="305"/>
      <c r="AO41" s="1123"/>
      <c r="AP41" s="1123"/>
      <c r="AQ41" s="1123"/>
      <c r="AR41" s="1123"/>
      <c r="AS41" s="1123"/>
      <c r="AT41" s="1123"/>
      <c r="AU41" s="1123"/>
      <c r="AV41" s="1123"/>
      <c r="AW41" s="1123"/>
      <c r="AX41" s="1123"/>
      <c r="AY41" s="1123"/>
    </row>
    <row r="42" spans="3:51" ht="13.5" customHeight="1">
      <c r="C42" s="129"/>
      <c r="D42" s="500"/>
      <c r="E42" s="494"/>
      <c r="F42" s="494"/>
      <c r="G42" s="1611">
        <f>G41+1</f>
        <v>10</v>
      </c>
      <c r="H42" s="1612" t="s">
        <v>448</v>
      </c>
      <c r="I42" s="540">
        <f t="shared" si="4"/>
        <v>100</v>
      </c>
      <c r="J42" s="227"/>
      <c r="K42" s="260">
        <f>'13.元請 機器材運搬費'!I19</f>
        <v>100</v>
      </c>
      <c r="L42" s="83" t="s">
        <v>346</v>
      </c>
      <c r="M42" s="227"/>
      <c r="N42" s="261">
        <f t="shared" si="5"/>
        <v>0</v>
      </c>
      <c r="O42" s="227"/>
      <c r="P42" s="260"/>
      <c r="Q42" s="227"/>
      <c r="R42" s="260">
        <f>'22.元請 機器材運搬費_下請'!K19</f>
        <v>0</v>
      </c>
      <c r="S42" s="227"/>
      <c r="T42" s="260">
        <f>'22.元請 機器材運搬費_下請'!M19</f>
        <v>0</v>
      </c>
      <c r="U42" s="227"/>
      <c r="V42" s="260">
        <f>'22.元請 機器材運搬費_下請'!O19</f>
        <v>0</v>
      </c>
      <c r="W42" s="227"/>
      <c r="X42" s="260">
        <f>'22.元請 機器材運搬費_下請'!Q19</f>
        <v>0</v>
      </c>
      <c r="Y42" s="227"/>
      <c r="Z42" s="260">
        <f>'22.元請 機器材運搬費_下請'!S19</f>
        <v>0</v>
      </c>
      <c r="AC42" s="305"/>
      <c r="AD42" s="305"/>
      <c r="AE42" s="305"/>
      <c r="AF42" s="305"/>
      <c r="AG42" s="305"/>
      <c r="AH42" s="305"/>
      <c r="AI42" s="305"/>
      <c r="AJ42" s="305"/>
      <c r="AK42" s="305"/>
      <c r="AL42" s="305"/>
      <c r="AM42" s="305"/>
      <c r="AN42" s="305"/>
      <c r="AO42" s="1123"/>
      <c r="AP42" s="1123"/>
      <c r="AQ42" s="1123"/>
      <c r="AR42" s="1123"/>
      <c r="AS42" s="1123"/>
      <c r="AT42" s="1123"/>
      <c r="AU42" s="1123"/>
      <c r="AV42" s="1123"/>
      <c r="AW42" s="1123"/>
      <c r="AX42" s="1123"/>
      <c r="AY42" s="1123"/>
    </row>
    <row r="43" spans="3:51" ht="13.5" customHeight="1">
      <c r="C43" s="129"/>
      <c r="D43" s="129"/>
      <c r="E43" s="565"/>
      <c r="F43" s="565"/>
      <c r="G43" s="1611">
        <f>G42+1</f>
        <v>11</v>
      </c>
      <c r="H43" s="1612" t="s">
        <v>454</v>
      </c>
      <c r="I43" s="540">
        <f t="shared" si="4"/>
        <v>0</v>
      </c>
      <c r="J43" s="227"/>
      <c r="K43" s="260">
        <f>'13.元請 機器材運搬費'!I20</f>
        <v>0</v>
      </c>
      <c r="L43" s="83" t="s">
        <v>346</v>
      </c>
      <c r="M43" s="227"/>
      <c r="N43" s="261">
        <f>SUM(R43:Z43)</f>
        <v>0</v>
      </c>
      <c r="O43" s="227"/>
      <c r="P43" s="260"/>
      <c r="Q43" s="227"/>
      <c r="R43" s="260">
        <f>'22.元請 機器材運搬費_下請'!K20</f>
        <v>0</v>
      </c>
      <c r="S43" s="227"/>
      <c r="T43" s="260">
        <f>'22.元請 機器材運搬費_下請'!M20</f>
        <v>0</v>
      </c>
      <c r="U43" s="227"/>
      <c r="V43" s="260">
        <f>'22.元請 機器材運搬費_下請'!O20</f>
        <v>0</v>
      </c>
      <c r="W43" s="227"/>
      <c r="X43" s="260">
        <f>'22.元請 機器材運搬費_下請'!Q20</f>
        <v>0</v>
      </c>
      <c r="Y43" s="227"/>
      <c r="Z43" s="260">
        <f>'22.元請 機器材運搬費_下請'!S20</f>
        <v>0</v>
      </c>
      <c r="AC43" s="305"/>
      <c r="AD43" s="305"/>
      <c r="AE43" s="305"/>
      <c r="AF43" s="305"/>
      <c r="AG43" s="305"/>
      <c r="AH43" s="305"/>
      <c r="AI43" s="305"/>
      <c r="AJ43" s="305"/>
      <c r="AK43" s="305"/>
      <c r="AL43" s="305"/>
      <c r="AM43" s="305"/>
      <c r="AN43" s="305"/>
      <c r="AO43" s="1123"/>
      <c r="AP43" s="1123"/>
      <c r="AQ43" s="1123"/>
      <c r="AR43" s="1123"/>
      <c r="AS43" s="1123"/>
      <c r="AT43" s="1123"/>
      <c r="AU43" s="1123"/>
      <c r="AV43" s="1123"/>
      <c r="AW43" s="1123"/>
      <c r="AX43" s="1123"/>
      <c r="AY43" s="1123"/>
    </row>
    <row r="44" spans="3:51" ht="13.5" customHeight="1">
      <c r="C44" s="129"/>
      <c r="D44" s="129"/>
      <c r="E44" s="565"/>
      <c r="F44" s="565"/>
      <c r="G44" s="1611">
        <v>12</v>
      </c>
      <c r="H44" s="1612" t="s">
        <v>1373</v>
      </c>
      <c r="I44" s="540">
        <f t="shared" si="4"/>
        <v>0</v>
      </c>
      <c r="J44" s="227"/>
      <c r="K44" s="260">
        <f>'13.元請 機器材運搬費'!I21</f>
        <v>0</v>
      </c>
      <c r="L44" s="83"/>
      <c r="M44" s="227"/>
      <c r="N44" s="261">
        <f>SUM(R44:Z44)</f>
        <v>0</v>
      </c>
      <c r="O44" s="227"/>
      <c r="P44" s="260"/>
      <c r="Q44" s="227"/>
      <c r="R44" s="260">
        <f>'22.元請 機器材運搬費_下請'!K22</f>
        <v>0</v>
      </c>
      <c r="S44" s="227"/>
      <c r="T44" s="260">
        <f>'22.元請 機器材運搬費_下請'!M22</f>
        <v>0</v>
      </c>
      <c r="U44" s="227"/>
      <c r="V44" s="260">
        <f>'22.元請 機器材運搬費_下請'!O22</f>
        <v>0</v>
      </c>
      <c r="W44" s="227"/>
      <c r="X44" s="260">
        <f>'22.元請 機器材運搬費_下請'!Q22</f>
        <v>0</v>
      </c>
      <c r="Y44" s="227"/>
      <c r="Z44" s="260">
        <f>'22.元請 機器材運搬費_下請'!S22</f>
        <v>0</v>
      </c>
      <c r="AC44" s="305"/>
      <c r="AD44" s="305"/>
      <c r="AE44" s="305"/>
      <c r="AF44" s="305"/>
      <c r="AG44" s="305"/>
      <c r="AH44" s="305"/>
      <c r="AI44" s="305"/>
      <c r="AJ44" s="305"/>
      <c r="AK44" s="305"/>
      <c r="AL44" s="305"/>
      <c r="AM44" s="305"/>
      <c r="AN44" s="305"/>
      <c r="AO44" s="1123"/>
      <c r="AP44" s="1123"/>
      <c r="AQ44" s="1123"/>
      <c r="AR44" s="1123"/>
      <c r="AS44" s="1123"/>
      <c r="AT44" s="1123"/>
      <c r="AU44" s="1123"/>
      <c r="AV44" s="1123"/>
      <c r="AW44" s="1123"/>
      <c r="AX44" s="1123"/>
      <c r="AY44" s="1123"/>
    </row>
    <row r="45" spans="3:51" ht="13.5" customHeight="1">
      <c r="C45" s="129"/>
      <c r="D45" s="129"/>
      <c r="E45" s="565"/>
      <c r="F45" s="565"/>
      <c r="G45" s="1611">
        <v>13</v>
      </c>
      <c r="H45" s="1612" t="s">
        <v>1374</v>
      </c>
      <c r="I45" s="540">
        <f>SUM(K45,N45)</f>
        <v>0</v>
      </c>
      <c r="J45" s="227"/>
      <c r="K45" s="260">
        <f>'13.元請 機器材運搬費'!I22</f>
        <v>0</v>
      </c>
      <c r="L45" s="83"/>
      <c r="M45" s="227"/>
      <c r="N45" s="261">
        <f>SUM(R45:Z45)</f>
        <v>0</v>
      </c>
      <c r="O45" s="227"/>
      <c r="P45" s="260"/>
      <c r="Q45" s="227"/>
      <c r="R45" s="260">
        <f>'22.元請 機器材運搬費_下請'!K23</f>
        <v>0</v>
      </c>
      <c r="S45" s="227"/>
      <c r="T45" s="260">
        <f>'22.元請 機器材運搬費_下請'!M23</f>
        <v>0</v>
      </c>
      <c r="U45" s="227"/>
      <c r="V45" s="260">
        <f>'22.元請 機器材運搬費_下請'!O23</f>
        <v>0</v>
      </c>
      <c r="W45" s="227"/>
      <c r="X45" s="260">
        <f>'22.元請 機器材運搬費_下請'!Q23</f>
        <v>0</v>
      </c>
      <c r="Y45" s="227"/>
      <c r="Z45" s="260">
        <f>'22.元請 機器材運搬費_下請'!S23</f>
        <v>0</v>
      </c>
      <c r="AC45" s="305"/>
      <c r="AD45" s="305"/>
      <c r="AE45" s="305"/>
      <c r="AF45" s="305"/>
      <c r="AG45" s="305"/>
      <c r="AH45" s="305"/>
      <c r="AI45" s="305"/>
      <c r="AJ45" s="305"/>
      <c r="AK45" s="305"/>
      <c r="AL45" s="305"/>
      <c r="AM45" s="305"/>
      <c r="AN45" s="305"/>
      <c r="AO45" s="1123"/>
      <c r="AP45" s="1123"/>
      <c r="AQ45" s="1123"/>
      <c r="AR45" s="1123"/>
      <c r="AS45" s="1123"/>
      <c r="AT45" s="1123"/>
      <c r="AU45" s="1123"/>
      <c r="AV45" s="1123"/>
      <c r="AW45" s="1123"/>
      <c r="AX45" s="1123"/>
      <c r="AY45" s="1123"/>
    </row>
    <row r="46" spans="3:51" ht="13.5" hidden="1" customHeight="1">
      <c r="C46" s="129"/>
      <c r="D46" s="129"/>
      <c r="E46" s="565"/>
      <c r="F46" s="565"/>
      <c r="G46" s="1613"/>
      <c r="H46" s="1614"/>
      <c r="I46" s="540"/>
      <c r="J46" s="227"/>
      <c r="K46" s="260"/>
      <c r="L46" s="83"/>
      <c r="M46" s="227"/>
      <c r="N46" s="261"/>
      <c r="O46" s="227"/>
      <c r="P46" s="260"/>
      <c r="Q46" s="227"/>
      <c r="R46" s="260">
        <f>'22.元請 機器材運搬費_下請'!K23</f>
        <v>0</v>
      </c>
      <c r="S46" s="227"/>
      <c r="T46" s="260">
        <f>'22.元請 機器材運搬費_下請'!M23</f>
        <v>0</v>
      </c>
      <c r="U46" s="227"/>
      <c r="V46" s="260">
        <f>'22.元請 機器材運搬費_下請'!O23</f>
        <v>0</v>
      </c>
      <c r="W46" s="227"/>
      <c r="X46" s="260">
        <f>'22.元請 機器材運搬費_下請'!Q23</f>
        <v>0</v>
      </c>
      <c r="Y46" s="227"/>
      <c r="Z46" s="260">
        <f>'22.元請 機器材運搬費_下請'!S23</f>
        <v>0</v>
      </c>
      <c r="AC46" s="305"/>
      <c r="AD46" s="305"/>
      <c r="AE46" s="305"/>
      <c r="AF46" s="305"/>
      <c r="AG46" s="305"/>
      <c r="AH46" s="305"/>
      <c r="AI46" s="305"/>
      <c r="AJ46" s="305"/>
      <c r="AK46" s="305"/>
      <c r="AL46" s="305"/>
      <c r="AM46" s="305"/>
      <c r="AN46" s="305"/>
      <c r="AO46" s="1123"/>
      <c r="AP46" s="1123"/>
      <c r="AQ46" s="1123"/>
      <c r="AR46" s="1123"/>
      <c r="AS46" s="1123"/>
      <c r="AT46" s="1123"/>
      <c r="AU46" s="1123"/>
      <c r="AV46" s="1123"/>
      <c r="AW46" s="1123"/>
      <c r="AX46" s="1123"/>
      <c r="AY46" s="1123"/>
    </row>
    <row r="47" spans="3:51" ht="13.5" hidden="1" customHeight="1">
      <c r="C47" s="129"/>
      <c r="D47" s="129"/>
      <c r="E47" s="565"/>
      <c r="F47" s="565"/>
      <c r="G47" s="1613"/>
      <c r="H47" s="1614"/>
      <c r="I47" s="540"/>
      <c r="J47" s="227"/>
      <c r="K47" s="260"/>
      <c r="L47" s="83"/>
      <c r="M47" s="227"/>
      <c r="N47" s="261"/>
      <c r="O47" s="227"/>
      <c r="P47" s="260"/>
      <c r="Q47" s="227"/>
      <c r="R47" s="260">
        <f>'22.元請 機器材運搬費_下請'!K24</f>
        <v>29</v>
      </c>
      <c r="S47" s="227"/>
      <c r="T47" s="260">
        <f>'22.元請 機器材運搬費_下請'!M24</f>
        <v>0</v>
      </c>
      <c r="U47" s="227"/>
      <c r="V47" s="260">
        <f>'22.元請 機器材運搬費_下請'!O24</f>
        <v>0</v>
      </c>
      <c r="W47" s="227"/>
      <c r="X47" s="260">
        <f>'22.元請 機器材運搬費_下請'!Q24</f>
        <v>0</v>
      </c>
      <c r="Y47" s="227"/>
      <c r="Z47" s="260">
        <f>'22.元請 機器材運搬費_下請'!S24</f>
        <v>0</v>
      </c>
      <c r="AC47" s="305"/>
      <c r="AD47" s="305"/>
      <c r="AE47" s="305"/>
      <c r="AF47" s="305"/>
      <c r="AG47" s="305"/>
      <c r="AH47" s="305"/>
      <c r="AI47" s="305"/>
      <c r="AJ47" s="305"/>
      <c r="AK47" s="305"/>
      <c r="AL47" s="305"/>
      <c r="AM47" s="305"/>
      <c r="AN47" s="305"/>
      <c r="AO47" s="1123"/>
      <c r="AP47" s="1123"/>
      <c r="AQ47" s="1123"/>
      <c r="AR47" s="1123"/>
      <c r="AS47" s="1123"/>
      <c r="AT47" s="1123"/>
      <c r="AU47" s="1123"/>
      <c r="AV47" s="1123"/>
      <c r="AW47" s="1123"/>
      <c r="AX47" s="1123"/>
      <c r="AY47" s="1123"/>
    </row>
    <row r="48" spans="3:51" ht="13.5" hidden="1" customHeight="1">
      <c r="C48" s="129"/>
      <c r="D48" s="129"/>
      <c r="E48" s="565"/>
      <c r="F48" s="565"/>
      <c r="G48" s="1613"/>
      <c r="H48" s="1614"/>
      <c r="I48" s="540"/>
      <c r="J48" s="227"/>
      <c r="K48" s="260"/>
      <c r="L48" s="83"/>
      <c r="M48" s="227"/>
      <c r="N48" s="261"/>
      <c r="O48" s="227"/>
      <c r="P48" s="260"/>
      <c r="Q48" s="227"/>
      <c r="R48" s="260" t="str">
        <f>'22.元請 機器材運搬費_下請'!K25</f>
        <v>ダンプカー用泥落とし</v>
      </c>
      <c r="S48" s="227"/>
      <c r="T48" s="260">
        <f>'22.元請 機器材運搬費_下請'!M25</f>
        <v>0</v>
      </c>
      <c r="U48" s="227"/>
      <c r="V48" s="260">
        <f>'22.元請 機器材運搬費_下請'!O25</f>
        <v>0</v>
      </c>
      <c r="W48" s="227"/>
      <c r="X48" s="260">
        <f>'22.元請 機器材運搬費_下請'!Q25</f>
        <v>0</v>
      </c>
      <c r="Y48" s="227"/>
      <c r="Z48" s="260">
        <f>'22.元請 機器材運搬費_下請'!S25</f>
        <v>0</v>
      </c>
      <c r="AC48" s="305"/>
      <c r="AD48" s="305"/>
      <c r="AE48" s="305"/>
      <c r="AF48" s="305"/>
      <c r="AG48" s="305"/>
      <c r="AH48" s="305"/>
      <c r="AI48" s="305"/>
      <c r="AJ48" s="305"/>
      <c r="AK48" s="305"/>
      <c r="AL48" s="305"/>
      <c r="AM48" s="305"/>
      <c r="AN48" s="305"/>
      <c r="AO48" s="1123"/>
      <c r="AP48" s="1123"/>
      <c r="AQ48" s="1123"/>
      <c r="AR48" s="1123"/>
      <c r="AS48" s="1123"/>
      <c r="AT48" s="1123"/>
      <c r="AU48" s="1123"/>
      <c r="AV48" s="1123"/>
      <c r="AW48" s="1123"/>
      <c r="AX48" s="1123"/>
      <c r="AY48" s="1123"/>
    </row>
    <row r="49" spans="3:51" ht="13.5" customHeight="1">
      <c r="C49" s="129"/>
      <c r="D49" s="500"/>
      <c r="E49" s="494"/>
      <c r="F49" s="494"/>
      <c r="G49" s="1611">
        <f>G45+1</f>
        <v>14</v>
      </c>
      <c r="H49" s="1612" t="s">
        <v>899</v>
      </c>
      <c r="I49" s="540">
        <f>SUM(K49,N49)</f>
        <v>129</v>
      </c>
      <c r="J49" s="227"/>
      <c r="K49" s="260">
        <f>'13.元請 機器材運搬費'!I24</f>
        <v>100</v>
      </c>
      <c r="L49" s="83" t="s">
        <v>346</v>
      </c>
      <c r="M49" s="227"/>
      <c r="N49" s="261">
        <f>SUM(R49:Z49)</f>
        <v>29</v>
      </c>
      <c r="O49" s="227"/>
      <c r="P49" s="260"/>
      <c r="Q49" s="227"/>
      <c r="R49" s="260">
        <f>'22.元請 機器材運搬費_下請'!K24</f>
        <v>29</v>
      </c>
      <c r="S49" s="227"/>
      <c r="T49" s="260">
        <f>'22.元請 機器材運搬費_下請'!M24</f>
        <v>0</v>
      </c>
      <c r="U49" s="227"/>
      <c r="V49" s="260">
        <f>'22.元請 機器材運搬費_下請'!O24</f>
        <v>0</v>
      </c>
      <c r="W49" s="227"/>
      <c r="X49" s="260">
        <f>'22.元請 機器材運搬費_下請'!Q24</f>
        <v>0</v>
      </c>
      <c r="Y49" s="227"/>
      <c r="Z49" s="260">
        <f>'22.元請 機器材運搬費_下請'!S24</f>
        <v>0</v>
      </c>
      <c r="AC49" s="305"/>
      <c r="AD49" s="305"/>
      <c r="AE49" s="305"/>
      <c r="AF49" s="305"/>
      <c r="AG49" s="305"/>
      <c r="AH49" s="305"/>
      <c r="AI49" s="305"/>
      <c r="AJ49" s="305"/>
      <c r="AK49" s="305"/>
      <c r="AL49" s="305"/>
      <c r="AM49" s="305"/>
      <c r="AN49" s="305"/>
      <c r="AO49" s="1123"/>
      <c r="AP49" s="1123"/>
      <c r="AQ49" s="1123"/>
      <c r="AR49" s="1123"/>
      <c r="AS49" s="1123"/>
      <c r="AT49" s="1123"/>
      <c r="AU49" s="1123"/>
      <c r="AV49" s="1123"/>
      <c r="AW49" s="1123"/>
      <c r="AX49" s="1123"/>
      <c r="AY49" s="1123"/>
    </row>
    <row r="50" spans="3:51" ht="13.5" hidden="1" customHeight="1">
      <c r="C50" s="496"/>
      <c r="D50" s="496"/>
      <c r="E50" s="502"/>
      <c r="F50" s="502"/>
      <c r="G50" s="1615"/>
      <c r="H50" s="1616"/>
      <c r="I50" s="540"/>
      <c r="J50" s="227"/>
      <c r="K50" s="260"/>
      <c r="L50" s="83"/>
      <c r="M50" s="227"/>
      <c r="N50" s="261"/>
      <c r="O50" s="227"/>
      <c r="P50" s="260"/>
      <c r="Q50" s="227"/>
      <c r="R50" s="260"/>
      <c r="S50" s="227"/>
      <c r="T50" s="260"/>
      <c r="U50" s="227"/>
      <c r="V50" s="260"/>
      <c r="W50" s="227"/>
      <c r="X50" s="260"/>
      <c r="Y50" s="227"/>
      <c r="Z50" s="260"/>
      <c r="AC50" s="305"/>
      <c r="AD50" s="305"/>
      <c r="AE50" s="305"/>
      <c r="AF50" s="305"/>
      <c r="AG50" s="305"/>
      <c r="AH50" s="305"/>
      <c r="AI50" s="305"/>
      <c r="AJ50" s="305"/>
      <c r="AK50" s="305"/>
      <c r="AL50" s="305"/>
      <c r="AM50" s="305"/>
      <c r="AN50" s="305"/>
      <c r="AO50" s="1123"/>
      <c r="AP50" s="1123"/>
      <c r="AQ50" s="1123"/>
      <c r="AR50" s="1123"/>
      <c r="AS50" s="1123"/>
      <c r="AT50" s="1123"/>
      <c r="AU50" s="1123"/>
      <c r="AV50" s="1123"/>
      <c r="AW50" s="1123"/>
      <c r="AX50" s="1123"/>
      <c r="AY50" s="1123"/>
    </row>
    <row r="51" spans="3:51">
      <c r="C51" s="129"/>
      <c r="D51" s="500"/>
      <c r="E51" s="494"/>
      <c r="F51" s="1037" t="s">
        <v>633</v>
      </c>
      <c r="G51" s="1617" t="s">
        <v>1264</v>
      </c>
      <c r="H51" s="1618"/>
      <c r="I51" s="1039">
        <f>SUM(K51,N51)</f>
        <v>136</v>
      </c>
      <c r="J51" s="962"/>
      <c r="K51" s="1062">
        <f>SUM(K52:K55)</f>
        <v>102</v>
      </c>
      <c r="L51" s="1012" t="s">
        <v>346</v>
      </c>
      <c r="M51" s="930"/>
      <c r="N51" s="1025">
        <f>SUM(R51:Z51)</f>
        <v>34</v>
      </c>
      <c r="O51" s="930"/>
      <c r="P51" s="1022">
        <f>SUM(P52:P54)</f>
        <v>0</v>
      </c>
      <c r="Q51" s="930"/>
      <c r="R51" s="1062">
        <f>SUM(R52:R55)</f>
        <v>34</v>
      </c>
      <c r="S51" s="930"/>
      <c r="T51" s="1062">
        <f>SUM(T52:T55)</f>
        <v>0</v>
      </c>
      <c r="U51" s="930"/>
      <c r="V51" s="1062">
        <f>SUM(V52:V55)</f>
        <v>0</v>
      </c>
      <c r="W51" s="930"/>
      <c r="X51" s="1062">
        <f>SUM(X52:X55)</f>
        <v>0</v>
      </c>
      <c r="Y51" s="930"/>
      <c r="Z51" s="1062">
        <f>SUM(Z52:Z55)</f>
        <v>0</v>
      </c>
      <c r="AC51" s="305"/>
      <c r="AD51" s="305"/>
      <c r="AE51" s="305"/>
      <c r="AF51" s="305"/>
      <c r="AG51" s="305"/>
      <c r="AH51" s="305"/>
      <c r="AI51" s="305"/>
      <c r="AJ51" s="305"/>
      <c r="AK51" s="305"/>
      <c r="AL51" s="305"/>
      <c r="AM51" s="305"/>
      <c r="AN51" s="305"/>
      <c r="AO51" s="1123"/>
      <c r="AP51" s="1123"/>
      <c r="AQ51" s="1123"/>
      <c r="AR51" s="1123"/>
      <c r="AS51" s="1123"/>
      <c r="AT51" s="1123"/>
      <c r="AU51" s="1123"/>
      <c r="AV51" s="1123"/>
      <c r="AW51" s="1123"/>
      <c r="AX51" s="1123"/>
      <c r="AY51" s="1123"/>
    </row>
    <row r="52" spans="3:51" ht="14.25" customHeight="1">
      <c r="C52" s="129"/>
      <c r="D52" s="500"/>
      <c r="E52" s="494"/>
      <c r="F52" s="494"/>
      <c r="G52" s="1619" t="s">
        <v>626</v>
      </c>
      <c r="H52" s="1620" t="s">
        <v>634</v>
      </c>
      <c r="I52" s="546">
        <f>SUM(K52,N52)</f>
        <v>100</v>
      </c>
      <c r="J52" s="227"/>
      <c r="K52" s="260">
        <f>'14.元請 建設機械Ⅰ'!M13</f>
        <v>66</v>
      </c>
      <c r="L52" s="83" t="s">
        <v>346</v>
      </c>
      <c r="M52" s="227"/>
      <c r="N52" s="261">
        <f>SUM(R52:Z52)</f>
        <v>34</v>
      </c>
      <c r="O52" s="227"/>
      <c r="P52" s="260"/>
      <c r="Q52" s="227"/>
      <c r="R52" s="260">
        <f>'23.元請 建設機械Ⅰ_下請'!L12</f>
        <v>34</v>
      </c>
      <c r="S52" s="227"/>
      <c r="T52" s="260">
        <f>'23.元請 建設機械Ⅰ_下請'!V12</f>
        <v>0</v>
      </c>
      <c r="U52" s="227"/>
      <c r="V52" s="260">
        <v>0</v>
      </c>
      <c r="W52" s="227"/>
      <c r="X52" s="260">
        <v>0</v>
      </c>
      <c r="Y52" s="227"/>
      <c r="Z52" s="260">
        <v>0</v>
      </c>
      <c r="AC52" s="305"/>
      <c r="AD52" s="305"/>
      <c r="AE52" s="305"/>
      <c r="AF52" s="305"/>
      <c r="AG52" s="305"/>
      <c r="AH52" s="305"/>
      <c r="AI52" s="305"/>
      <c r="AJ52" s="305"/>
      <c r="AK52" s="305"/>
      <c r="AL52" s="305"/>
      <c r="AM52" s="305"/>
      <c r="AN52" s="305"/>
      <c r="AO52" s="1123"/>
      <c r="AP52" s="1123"/>
      <c r="AQ52" s="1123"/>
      <c r="AR52" s="1123"/>
      <c r="AS52" s="1123"/>
      <c r="AT52" s="1123"/>
      <c r="AU52" s="1123"/>
      <c r="AV52" s="1123"/>
      <c r="AW52" s="1123"/>
      <c r="AX52" s="1123"/>
      <c r="AY52" s="1123"/>
    </row>
    <row r="53" spans="3:51" ht="14.25" customHeight="1">
      <c r="C53" s="129"/>
      <c r="D53" s="500"/>
      <c r="E53" s="494"/>
      <c r="F53" s="504"/>
      <c r="G53" s="505" t="s">
        <v>628</v>
      </c>
      <c r="H53" s="427" t="s">
        <v>1265</v>
      </c>
      <c r="I53" s="435">
        <f>SUM(K53,N53)</f>
        <v>36</v>
      </c>
      <c r="J53" s="758"/>
      <c r="K53" s="262">
        <f>'14.元請 建設機械Ⅰ'!M17</f>
        <v>36</v>
      </c>
      <c r="L53" s="83" t="s">
        <v>346</v>
      </c>
      <c r="M53" s="758"/>
      <c r="N53" s="263">
        <f>SUM(R53:Z53)</f>
        <v>0</v>
      </c>
      <c r="O53" s="227"/>
      <c r="P53" s="260"/>
      <c r="Q53" s="227"/>
      <c r="R53" s="260">
        <f>'23.元請 建設機械Ⅰ_下請'!L16</f>
        <v>0</v>
      </c>
      <c r="S53" s="227"/>
      <c r="T53" s="260">
        <f>'23.元請 建設機械Ⅰ_下請'!V16</f>
        <v>0</v>
      </c>
      <c r="U53" s="227"/>
      <c r="V53" s="260">
        <v>0</v>
      </c>
      <c r="W53" s="227"/>
      <c r="X53" s="260">
        <v>0</v>
      </c>
      <c r="Y53" s="227"/>
      <c r="Z53" s="260">
        <v>0</v>
      </c>
      <c r="AC53" s="305"/>
      <c r="AD53" s="305"/>
      <c r="AE53" s="305"/>
      <c r="AF53" s="305"/>
      <c r="AG53" s="305"/>
      <c r="AH53" s="305"/>
      <c r="AI53" s="305"/>
      <c r="AJ53" s="305"/>
      <c r="AK53" s="305"/>
      <c r="AL53" s="305"/>
      <c r="AM53" s="305"/>
      <c r="AN53" s="305"/>
      <c r="AO53" s="1123"/>
      <c r="AP53" s="1123"/>
      <c r="AQ53" s="1123"/>
      <c r="AR53" s="1123"/>
      <c r="AS53" s="1123"/>
      <c r="AT53" s="1123"/>
      <c r="AU53" s="1123"/>
      <c r="AV53" s="1123"/>
      <c r="AW53" s="1123"/>
      <c r="AX53" s="1123"/>
      <c r="AY53" s="1123"/>
    </row>
    <row r="54" spans="3:51" ht="14.25" customHeight="1">
      <c r="C54" s="129"/>
      <c r="D54" s="500"/>
      <c r="E54" s="494"/>
      <c r="F54" s="504"/>
      <c r="G54" s="505" t="s">
        <v>630</v>
      </c>
      <c r="H54" s="427" t="s">
        <v>455</v>
      </c>
      <c r="I54" s="435">
        <f>SUM(K54,N54)</f>
        <v>0</v>
      </c>
      <c r="J54" s="758"/>
      <c r="K54" s="262">
        <f>'14.元請 建設機械Ⅰ'!M21</f>
        <v>0</v>
      </c>
      <c r="L54" s="83" t="s">
        <v>346</v>
      </c>
      <c r="M54" s="758"/>
      <c r="N54" s="263">
        <f>SUM(R54:Z54)</f>
        <v>0</v>
      </c>
      <c r="O54" s="227"/>
      <c r="P54" s="260"/>
      <c r="Q54" s="227"/>
      <c r="R54" s="260">
        <f>'23.元請 建設機械Ⅰ_下請'!L20</f>
        <v>0</v>
      </c>
      <c r="S54" s="227"/>
      <c r="T54" s="260">
        <f>'23.元請 建設機械Ⅰ_下請'!V20</f>
        <v>0</v>
      </c>
      <c r="U54" s="227"/>
      <c r="V54" s="260">
        <v>0</v>
      </c>
      <c r="W54" s="227"/>
      <c r="X54" s="260">
        <v>0</v>
      </c>
      <c r="Y54" s="227"/>
      <c r="Z54" s="260">
        <v>0</v>
      </c>
      <c r="AC54" s="305"/>
      <c r="AD54" s="305"/>
      <c r="AE54" s="305"/>
      <c r="AF54" s="305"/>
      <c r="AG54" s="305"/>
      <c r="AH54" s="305"/>
      <c r="AI54" s="305"/>
      <c r="AJ54" s="305"/>
      <c r="AK54" s="305"/>
      <c r="AL54" s="305"/>
      <c r="AM54" s="305"/>
      <c r="AN54" s="305"/>
      <c r="AO54" s="1123"/>
      <c r="AP54" s="1123"/>
      <c r="AQ54" s="1123"/>
      <c r="AR54" s="1123"/>
      <c r="AS54" s="1123"/>
      <c r="AT54" s="1123"/>
      <c r="AU54" s="1123"/>
      <c r="AV54" s="1123"/>
      <c r="AW54" s="1123"/>
      <c r="AX54" s="1123"/>
      <c r="AY54" s="1123"/>
    </row>
    <row r="55" spans="3:51" ht="14.25" customHeight="1">
      <c r="C55" s="129"/>
      <c r="D55" s="129"/>
      <c r="E55" s="565"/>
      <c r="F55" s="565"/>
      <c r="G55" s="501" t="s">
        <v>632</v>
      </c>
      <c r="H55" s="424" t="s">
        <v>347</v>
      </c>
      <c r="I55" s="540">
        <f>SUM(K55,N55)</f>
        <v>0</v>
      </c>
      <c r="J55" s="227"/>
      <c r="K55" s="260">
        <f>'14.元請 建設機械Ⅰ'!M25</f>
        <v>0</v>
      </c>
      <c r="L55" s="547" t="s">
        <v>668</v>
      </c>
      <c r="M55" s="227"/>
      <c r="N55" s="542">
        <f>SUM(R55:Z55)</f>
        <v>0</v>
      </c>
      <c r="O55" s="227"/>
      <c r="P55" s="260"/>
      <c r="Q55" s="227"/>
      <c r="R55" s="260">
        <f>'23.元請 建設機械Ⅰ_下請'!L24</f>
        <v>0</v>
      </c>
      <c r="S55" s="227"/>
      <c r="T55" s="260">
        <f>'23.元請 建設機械Ⅰ_下請'!V24</f>
        <v>0</v>
      </c>
      <c r="U55" s="227"/>
      <c r="V55" s="260">
        <v>0</v>
      </c>
      <c r="W55" s="227"/>
      <c r="X55" s="260">
        <v>0</v>
      </c>
      <c r="Y55" s="227"/>
      <c r="Z55" s="260">
        <v>0</v>
      </c>
      <c r="AC55" s="305"/>
      <c r="AD55" s="305"/>
      <c r="AE55" s="305"/>
      <c r="AF55" s="305"/>
      <c r="AG55" s="305"/>
      <c r="AH55" s="305"/>
      <c r="AI55" s="305"/>
      <c r="AJ55" s="305"/>
      <c r="AK55" s="305"/>
      <c r="AL55" s="305"/>
      <c r="AM55" s="305"/>
      <c r="AN55" s="305"/>
      <c r="AO55" s="1123"/>
      <c r="AP55" s="1123"/>
      <c r="AQ55" s="1123"/>
      <c r="AR55" s="1123"/>
      <c r="AS55" s="1123"/>
      <c r="AT55" s="1123"/>
      <c r="AU55" s="1123"/>
      <c r="AV55" s="1123"/>
      <c r="AW55" s="1123"/>
      <c r="AX55" s="1123"/>
      <c r="AY55" s="1123"/>
    </row>
    <row r="56" spans="3:51" ht="14.25" hidden="1" customHeight="1">
      <c r="C56" s="129"/>
      <c r="D56" s="129"/>
      <c r="E56" s="565"/>
      <c r="F56" s="565"/>
      <c r="G56" s="245"/>
      <c r="H56" s="116"/>
      <c r="I56" s="534"/>
      <c r="J56" s="246"/>
      <c r="K56" s="548"/>
      <c r="L56" s="13"/>
      <c r="M56" s="759"/>
      <c r="N56" s="544"/>
      <c r="O56" s="227"/>
      <c r="P56" s="260"/>
      <c r="Q56" s="227"/>
      <c r="R56" s="260"/>
      <c r="S56" s="227"/>
      <c r="T56" s="260"/>
      <c r="U56" s="227"/>
      <c r="V56" s="260"/>
      <c r="W56" s="227"/>
      <c r="X56" s="260"/>
      <c r="Y56" s="227"/>
      <c r="Z56" s="260"/>
      <c r="AC56" s="305"/>
      <c r="AD56" s="305"/>
      <c r="AE56" s="305"/>
      <c r="AF56" s="305"/>
      <c r="AG56" s="305"/>
      <c r="AH56" s="305"/>
      <c r="AI56" s="305"/>
      <c r="AJ56" s="305"/>
      <c r="AK56" s="305"/>
      <c r="AL56" s="305"/>
      <c r="AM56" s="305"/>
      <c r="AN56" s="305"/>
      <c r="AO56" s="1123"/>
      <c r="AP56" s="1123"/>
      <c r="AQ56" s="1123"/>
      <c r="AR56" s="1123"/>
      <c r="AS56" s="1123"/>
      <c r="AT56" s="1123"/>
      <c r="AU56" s="1123"/>
      <c r="AV56" s="1123"/>
      <c r="AW56" s="1123"/>
      <c r="AX56" s="1123"/>
      <c r="AY56" s="1123"/>
    </row>
    <row r="57" spans="3:51" ht="14.25" hidden="1" customHeight="1">
      <c r="C57" s="129"/>
      <c r="D57" s="129"/>
      <c r="E57" s="565"/>
      <c r="F57" s="565"/>
      <c r="G57" s="245"/>
      <c r="H57" s="116"/>
      <c r="I57" s="534"/>
      <c r="J57" s="246"/>
      <c r="K57" s="548"/>
      <c r="L57" s="13"/>
      <c r="M57" s="759"/>
      <c r="N57" s="544"/>
      <c r="O57" s="227"/>
      <c r="P57" s="260"/>
      <c r="Q57" s="227"/>
      <c r="R57" s="260"/>
      <c r="S57" s="227"/>
      <c r="T57" s="260"/>
      <c r="U57" s="227"/>
      <c r="V57" s="260"/>
      <c r="W57" s="227"/>
      <c r="X57" s="260"/>
      <c r="Y57" s="227"/>
      <c r="Z57" s="260"/>
      <c r="AC57" s="305"/>
      <c r="AD57" s="305"/>
      <c r="AE57" s="305"/>
      <c r="AF57" s="305"/>
      <c r="AG57" s="305"/>
      <c r="AH57" s="305"/>
      <c r="AI57" s="305"/>
      <c r="AJ57" s="305"/>
      <c r="AK57" s="305"/>
      <c r="AL57" s="305"/>
      <c r="AM57" s="305"/>
      <c r="AN57" s="305"/>
      <c r="AO57" s="1123"/>
      <c r="AP57" s="1123"/>
      <c r="AQ57" s="1123"/>
      <c r="AR57" s="1123"/>
      <c r="AS57" s="1123"/>
      <c r="AT57" s="1123"/>
      <c r="AU57" s="1123"/>
      <c r="AV57" s="1123"/>
      <c r="AW57" s="1123"/>
      <c r="AX57" s="1123"/>
      <c r="AY57" s="1123"/>
    </row>
    <row r="58" spans="3:51" ht="14.25" hidden="1" customHeight="1">
      <c r="C58" s="129"/>
      <c r="D58" s="129"/>
      <c r="E58" s="565"/>
      <c r="F58" s="565"/>
      <c r="G58" s="245"/>
      <c r="H58" s="116"/>
      <c r="I58" s="534"/>
      <c r="J58" s="246"/>
      <c r="K58" s="548"/>
      <c r="L58" s="13"/>
      <c r="M58" s="759"/>
      <c r="N58" s="544"/>
      <c r="O58" s="227"/>
      <c r="P58" s="260"/>
      <c r="Q58" s="227"/>
      <c r="R58" s="260"/>
      <c r="S58" s="227"/>
      <c r="T58" s="260"/>
      <c r="U58" s="227"/>
      <c r="V58" s="260"/>
      <c r="W58" s="227"/>
      <c r="X58" s="260"/>
      <c r="Y58" s="227"/>
      <c r="Z58" s="260"/>
      <c r="AC58" s="305"/>
      <c r="AD58" s="305"/>
      <c r="AE58" s="305"/>
      <c r="AF58" s="305"/>
      <c r="AG58" s="305"/>
      <c r="AH58" s="305"/>
      <c r="AI58" s="305"/>
      <c r="AJ58" s="305"/>
      <c r="AK58" s="305"/>
      <c r="AL58" s="305"/>
      <c r="AM58" s="305"/>
      <c r="AN58" s="305"/>
      <c r="AO58" s="1123"/>
      <c r="AP58" s="1123"/>
      <c r="AQ58" s="1123"/>
      <c r="AR58" s="1123"/>
      <c r="AS58" s="1123"/>
      <c r="AT58" s="1123"/>
      <c r="AU58" s="1123"/>
      <c r="AV58" s="1123"/>
      <c r="AW58" s="1123"/>
      <c r="AX58" s="1123"/>
      <c r="AY58" s="1123"/>
    </row>
    <row r="59" spans="3:51" ht="14.25" hidden="1" customHeight="1">
      <c r="C59" s="129"/>
      <c r="D59" s="129"/>
      <c r="E59" s="565"/>
      <c r="F59" s="565"/>
      <c r="G59" s="245"/>
      <c r="H59" s="116"/>
      <c r="I59" s="534"/>
      <c r="J59" s="246"/>
      <c r="K59" s="548"/>
      <c r="L59" s="13"/>
      <c r="M59" s="759"/>
      <c r="N59" s="544"/>
      <c r="O59" s="227"/>
      <c r="P59" s="260"/>
      <c r="Q59" s="227"/>
      <c r="R59" s="260"/>
      <c r="S59" s="227"/>
      <c r="T59" s="260"/>
      <c r="U59" s="227"/>
      <c r="V59" s="260"/>
      <c r="W59" s="227"/>
      <c r="X59" s="260"/>
      <c r="Y59" s="227"/>
      <c r="Z59" s="260"/>
      <c r="AC59" s="305"/>
      <c r="AD59" s="305"/>
      <c r="AE59" s="305"/>
      <c r="AF59" s="305"/>
      <c r="AG59" s="305"/>
      <c r="AH59" s="305"/>
      <c r="AI59" s="305"/>
      <c r="AJ59" s="305"/>
      <c r="AK59" s="305"/>
      <c r="AL59" s="305"/>
      <c r="AM59" s="305"/>
      <c r="AN59" s="305"/>
      <c r="AO59" s="1123"/>
      <c r="AP59" s="1123"/>
      <c r="AQ59" s="1123"/>
      <c r="AR59" s="1123"/>
      <c r="AS59" s="1123"/>
      <c r="AT59" s="1123"/>
      <c r="AU59" s="1123"/>
      <c r="AV59" s="1123"/>
      <c r="AW59" s="1123"/>
      <c r="AX59" s="1123"/>
      <c r="AY59" s="1123"/>
    </row>
    <row r="60" spans="3:51">
      <c r="C60" s="129"/>
      <c r="D60" s="506"/>
      <c r="E60" s="494"/>
      <c r="F60" s="1050" t="s">
        <v>635</v>
      </c>
      <c r="G60" s="1016" t="s">
        <v>636</v>
      </c>
      <c r="H60" s="1059"/>
      <c r="I60" s="1052">
        <f>SUM(K60,N60)</f>
        <v>90</v>
      </c>
      <c r="J60" s="968"/>
      <c r="K60" s="1060">
        <f>SUM(K61:K63)</f>
        <v>50</v>
      </c>
      <c r="L60" s="1012" t="s">
        <v>346</v>
      </c>
      <c r="M60" s="971"/>
      <c r="N60" s="1061">
        <f>SUM(R60:Z60)</f>
        <v>40</v>
      </c>
      <c r="O60" s="930"/>
      <c r="P60" s="1022">
        <f>SUM(P61:P64)</f>
        <v>0</v>
      </c>
      <c r="Q60" s="930"/>
      <c r="R60" s="1060">
        <f>SUM(R61:R63)</f>
        <v>40</v>
      </c>
      <c r="S60" s="930"/>
      <c r="T60" s="1060">
        <f>SUM(T61:T63)</f>
        <v>0</v>
      </c>
      <c r="U60" s="930"/>
      <c r="V60" s="1060">
        <f>SUM(V61:V63)</f>
        <v>0</v>
      </c>
      <c r="W60" s="930"/>
      <c r="X60" s="1060">
        <f>SUM(X61:X63)</f>
        <v>0</v>
      </c>
      <c r="Y60" s="930"/>
      <c r="Z60" s="1060">
        <f>SUM(Z61:Z63)</f>
        <v>0</v>
      </c>
      <c r="AC60" s="305"/>
      <c r="AD60" s="305"/>
      <c r="AE60" s="305"/>
      <c r="AF60" s="305"/>
      <c r="AG60" s="305"/>
      <c r="AH60" s="305"/>
      <c r="AI60" s="305"/>
      <c r="AJ60" s="305"/>
      <c r="AK60" s="305"/>
      <c r="AL60" s="305"/>
      <c r="AM60" s="305"/>
      <c r="AN60" s="305"/>
      <c r="AO60" s="1123"/>
      <c r="AP60" s="1123"/>
      <c r="AQ60" s="1123"/>
      <c r="AR60" s="1123"/>
      <c r="AS60" s="1123"/>
      <c r="AT60" s="1123"/>
      <c r="AU60" s="1123"/>
      <c r="AV60" s="1123"/>
      <c r="AW60" s="1123"/>
      <c r="AX60" s="1123"/>
      <c r="AY60" s="1123"/>
    </row>
    <row r="61" spans="3:51">
      <c r="C61" s="129"/>
      <c r="D61" s="506"/>
      <c r="E61" s="494"/>
      <c r="F61" s="494"/>
      <c r="G61" s="501" t="s">
        <v>626</v>
      </c>
      <c r="H61" s="424" t="s">
        <v>637</v>
      </c>
      <c r="I61" s="540">
        <f>SUM(K61,N61)</f>
        <v>90</v>
      </c>
      <c r="J61" s="227"/>
      <c r="K61" s="260">
        <f>'15.元請 建設機械Ⅱ'!O12</f>
        <v>50</v>
      </c>
      <c r="L61" s="83" t="s">
        <v>346</v>
      </c>
      <c r="M61" s="227"/>
      <c r="N61" s="261">
        <f>SUM(R61:Z61)</f>
        <v>40</v>
      </c>
      <c r="O61" s="760"/>
      <c r="P61" s="260"/>
      <c r="Q61" s="760"/>
      <c r="R61" s="260">
        <f>'24.元請 建設機械Ⅱ_下請'!N11</f>
        <v>40</v>
      </c>
      <c r="S61" s="227"/>
      <c r="T61" s="260">
        <f>'24.元請 建設機械Ⅱ_下請'!Z11</f>
        <v>0</v>
      </c>
      <c r="U61" s="227"/>
      <c r="V61" s="260">
        <v>0</v>
      </c>
      <c r="W61" s="227"/>
      <c r="X61" s="260">
        <v>0</v>
      </c>
      <c r="Y61" s="227"/>
      <c r="Z61" s="260">
        <v>0</v>
      </c>
      <c r="AC61" s="305"/>
      <c r="AD61" s="305"/>
      <c r="AE61" s="305"/>
      <c r="AF61" s="305"/>
      <c r="AG61" s="305"/>
      <c r="AH61" s="305"/>
      <c r="AI61" s="305"/>
      <c r="AJ61" s="305"/>
      <c r="AK61" s="305"/>
      <c r="AL61" s="305"/>
      <c r="AM61" s="305"/>
      <c r="AN61" s="305"/>
      <c r="AO61" s="1123"/>
      <c r="AP61" s="1123"/>
      <c r="AQ61" s="1123"/>
      <c r="AR61" s="1123"/>
      <c r="AS61" s="1123"/>
      <c r="AT61" s="1123"/>
      <c r="AU61" s="1123"/>
      <c r="AV61" s="1123"/>
      <c r="AW61" s="1123"/>
      <c r="AX61" s="1123"/>
      <c r="AY61" s="1123"/>
    </row>
    <row r="62" spans="3:51">
      <c r="C62" s="129"/>
      <c r="D62" s="506"/>
      <c r="E62" s="494"/>
      <c r="F62" s="494"/>
      <c r="G62" s="501" t="s">
        <v>628</v>
      </c>
      <c r="H62" s="424" t="s">
        <v>638</v>
      </c>
      <c r="I62" s="540">
        <f>SUM(K62,N62)</f>
        <v>0</v>
      </c>
      <c r="J62" s="227"/>
      <c r="K62" s="260">
        <f>'15.元請 建設機械Ⅱ'!O26</f>
        <v>0</v>
      </c>
      <c r="L62" s="83" t="s">
        <v>346</v>
      </c>
      <c r="M62" s="227"/>
      <c r="N62" s="261">
        <f>SUM(R62:Z62)</f>
        <v>0</v>
      </c>
      <c r="O62" s="760"/>
      <c r="P62" s="260"/>
      <c r="Q62" s="760"/>
      <c r="R62" s="260">
        <f>'24.元請 建設機械Ⅱ_下請'!N25</f>
        <v>0</v>
      </c>
      <c r="S62" s="227"/>
      <c r="T62" s="260">
        <f>'24.元請 建設機械Ⅱ_下請'!Z25</f>
        <v>0</v>
      </c>
      <c r="U62" s="227"/>
      <c r="V62" s="260">
        <v>0</v>
      </c>
      <c r="W62" s="227"/>
      <c r="X62" s="260">
        <v>0</v>
      </c>
      <c r="Y62" s="227"/>
      <c r="Z62" s="260">
        <v>0</v>
      </c>
      <c r="AC62" s="305"/>
      <c r="AD62" s="305"/>
      <c r="AE62" s="305"/>
      <c r="AF62" s="305"/>
      <c r="AG62" s="305"/>
      <c r="AH62" s="305"/>
      <c r="AI62" s="305"/>
      <c r="AJ62" s="305"/>
      <c r="AK62" s="305"/>
      <c r="AL62" s="305"/>
      <c r="AM62" s="305"/>
      <c r="AN62" s="305"/>
      <c r="AO62" s="1123"/>
      <c r="AP62" s="1123"/>
      <c r="AQ62" s="1123"/>
      <c r="AR62" s="1123"/>
      <c r="AS62" s="1123"/>
      <c r="AT62" s="1123"/>
      <c r="AU62" s="1123"/>
      <c r="AV62" s="1123"/>
      <c r="AW62" s="1123"/>
      <c r="AX62" s="1123"/>
      <c r="AY62" s="1123"/>
    </row>
    <row r="63" spans="3:51">
      <c r="C63" s="129"/>
      <c r="D63" s="506"/>
      <c r="E63" s="431"/>
      <c r="F63" s="568"/>
      <c r="G63" s="507" t="s">
        <v>630</v>
      </c>
      <c r="H63" s="423" t="s">
        <v>761</v>
      </c>
      <c r="I63" s="537">
        <f>SUM(K63,N63)</f>
        <v>0</v>
      </c>
      <c r="J63" s="190"/>
      <c r="K63" s="264">
        <f>'15.元請 建設機械Ⅱ'!O30</f>
        <v>0</v>
      </c>
      <c r="L63" s="557" t="s">
        <v>346</v>
      </c>
      <c r="M63" s="190"/>
      <c r="N63" s="259">
        <f>SUM(R63:Z63)</f>
        <v>0</v>
      </c>
      <c r="O63" s="760"/>
      <c r="P63" s="260"/>
      <c r="Q63" s="760"/>
      <c r="R63" s="260">
        <f>'24.元請 建設機械Ⅱ_下請'!N29</f>
        <v>0</v>
      </c>
      <c r="S63" s="227"/>
      <c r="T63" s="260">
        <f>'24.元請 建設機械Ⅱ_下請'!Z29</f>
        <v>0</v>
      </c>
      <c r="U63" s="227"/>
      <c r="V63" s="260">
        <v>0</v>
      </c>
      <c r="W63" s="227"/>
      <c r="X63" s="260">
        <v>0</v>
      </c>
      <c r="Y63" s="227"/>
      <c r="Z63" s="260">
        <v>0</v>
      </c>
      <c r="AC63" s="305"/>
      <c r="AD63" s="305"/>
      <c r="AE63" s="305"/>
      <c r="AF63" s="305"/>
      <c r="AG63" s="305"/>
      <c r="AH63" s="305"/>
      <c r="AI63" s="305"/>
      <c r="AJ63" s="305"/>
      <c r="AK63" s="305"/>
      <c r="AL63" s="305"/>
      <c r="AM63" s="305"/>
      <c r="AN63" s="305"/>
      <c r="AO63" s="1123"/>
      <c r="AP63" s="1123"/>
      <c r="AQ63" s="1123"/>
      <c r="AR63" s="1123"/>
      <c r="AS63" s="1123"/>
      <c r="AT63" s="1123"/>
      <c r="AU63" s="1123"/>
      <c r="AV63" s="1123"/>
      <c r="AW63" s="1123"/>
      <c r="AX63" s="1123"/>
      <c r="AY63" s="1123"/>
    </row>
    <row r="64" spans="3:51" ht="13.5" hidden="1" customHeight="1">
      <c r="C64" s="129"/>
      <c r="D64" s="506"/>
      <c r="E64" s="495"/>
      <c r="F64" s="495"/>
      <c r="G64" s="566"/>
      <c r="H64" s="567"/>
      <c r="I64" s="536"/>
      <c r="J64" s="243"/>
      <c r="K64" s="549"/>
      <c r="L64" s="557"/>
      <c r="M64" s="243"/>
      <c r="N64" s="559"/>
      <c r="O64" s="243"/>
      <c r="P64" s="549"/>
      <c r="Q64" s="243"/>
      <c r="R64" s="549"/>
      <c r="S64" s="243"/>
      <c r="T64" s="549"/>
      <c r="U64" s="243"/>
      <c r="V64" s="549"/>
      <c r="W64" s="243"/>
      <c r="X64" s="549"/>
      <c r="Y64" s="243"/>
      <c r="Z64" s="549"/>
      <c r="AC64" s="305"/>
      <c r="AD64" s="305"/>
      <c r="AE64" s="305"/>
      <c r="AF64" s="305"/>
      <c r="AG64" s="305"/>
      <c r="AH64" s="305"/>
      <c r="AI64" s="305"/>
      <c r="AJ64" s="305"/>
      <c r="AK64" s="305"/>
      <c r="AL64" s="305"/>
      <c r="AM64" s="305"/>
      <c r="AN64" s="305"/>
      <c r="AO64" s="1123"/>
      <c r="AP64" s="1123"/>
      <c r="AQ64" s="1123"/>
      <c r="AR64" s="1123"/>
      <c r="AS64" s="1123"/>
      <c r="AT64" s="1123"/>
      <c r="AU64" s="1123"/>
      <c r="AV64" s="1123"/>
      <c r="AW64" s="1123"/>
      <c r="AX64" s="1123"/>
      <c r="AY64" s="1123"/>
    </row>
    <row r="65" spans="3:51" ht="13.5" hidden="1" customHeight="1">
      <c r="C65" s="496"/>
      <c r="D65" s="508"/>
      <c r="E65" s="502"/>
      <c r="F65" s="509"/>
      <c r="G65" s="509"/>
      <c r="H65" s="510"/>
      <c r="I65" s="536"/>
      <c r="J65" s="243"/>
      <c r="K65" s="549"/>
      <c r="L65" s="13"/>
      <c r="M65" s="243"/>
      <c r="N65" s="550"/>
      <c r="O65" s="243"/>
      <c r="P65" s="549"/>
      <c r="Q65" s="243"/>
      <c r="R65" s="549"/>
      <c r="S65" s="243"/>
      <c r="T65" s="549"/>
      <c r="U65" s="243"/>
      <c r="V65" s="549"/>
      <c r="W65" s="243"/>
      <c r="X65" s="549"/>
      <c r="Y65" s="243"/>
      <c r="Z65" s="549"/>
      <c r="AC65" s="305"/>
      <c r="AD65" s="305"/>
      <c r="AE65" s="305"/>
      <c r="AF65" s="305"/>
      <c r="AG65" s="305"/>
      <c r="AH65" s="305"/>
      <c r="AI65" s="305"/>
      <c r="AJ65" s="305"/>
      <c r="AK65" s="305"/>
      <c r="AL65" s="305"/>
      <c r="AM65" s="305"/>
      <c r="AN65" s="305"/>
      <c r="AO65" s="1123"/>
      <c r="AP65" s="1123"/>
      <c r="AQ65" s="1123"/>
      <c r="AR65" s="1123"/>
      <c r="AS65" s="1123"/>
      <c r="AT65" s="1123"/>
      <c r="AU65" s="1123"/>
      <c r="AV65" s="1123"/>
      <c r="AW65" s="1123"/>
      <c r="AX65" s="1123"/>
      <c r="AY65" s="1123"/>
    </row>
    <row r="66" spans="3:51" ht="13.5" hidden="1" customHeight="1">
      <c r="C66" s="496"/>
      <c r="D66" s="508"/>
      <c r="E66" s="502"/>
      <c r="F66" s="509"/>
      <c r="G66" s="509"/>
      <c r="H66" s="510"/>
      <c r="I66" s="536"/>
      <c r="J66" s="243"/>
      <c r="K66" s="549"/>
      <c r="L66" s="13"/>
      <c r="M66" s="243"/>
      <c r="N66" s="550"/>
      <c r="O66" s="243"/>
      <c r="P66" s="549"/>
      <c r="Q66" s="243"/>
      <c r="R66" s="549"/>
      <c r="S66" s="243"/>
      <c r="T66" s="549"/>
      <c r="U66" s="243"/>
      <c r="V66" s="549"/>
      <c r="W66" s="243"/>
      <c r="X66" s="549"/>
      <c r="Y66" s="243"/>
      <c r="Z66" s="549"/>
      <c r="AC66" s="305"/>
      <c r="AD66" s="305"/>
      <c r="AE66" s="305"/>
      <c r="AF66" s="305"/>
      <c r="AG66" s="305"/>
      <c r="AH66" s="305"/>
      <c r="AI66" s="305"/>
      <c r="AJ66" s="305"/>
      <c r="AK66" s="305"/>
      <c r="AL66" s="305"/>
      <c r="AM66" s="305"/>
      <c r="AN66" s="305"/>
      <c r="AO66" s="1123"/>
      <c r="AP66" s="1123"/>
      <c r="AQ66" s="1123"/>
      <c r="AR66" s="1123"/>
      <c r="AS66" s="1123"/>
      <c r="AT66" s="1123"/>
      <c r="AU66" s="1123"/>
      <c r="AV66" s="1123"/>
      <c r="AW66" s="1123"/>
      <c r="AX66" s="1123"/>
      <c r="AY66" s="1123"/>
    </row>
    <row r="67" spans="3:51" ht="13.5" hidden="1" customHeight="1">
      <c r="C67" s="496"/>
      <c r="D67" s="508"/>
      <c r="E67" s="502"/>
      <c r="F67" s="509"/>
      <c r="G67" s="509"/>
      <c r="H67" s="510"/>
      <c r="I67" s="536"/>
      <c r="J67" s="243"/>
      <c r="K67" s="549"/>
      <c r="L67" s="13"/>
      <c r="M67" s="243"/>
      <c r="N67" s="550"/>
      <c r="O67" s="243"/>
      <c r="P67" s="549"/>
      <c r="Q67" s="243"/>
      <c r="R67" s="549"/>
      <c r="S67" s="243"/>
      <c r="T67" s="549"/>
      <c r="U67" s="243"/>
      <c r="V67" s="549"/>
      <c r="W67" s="243"/>
      <c r="X67" s="549"/>
      <c r="Y67" s="243"/>
      <c r="Z67" s="549"/>
      <c r="AC67" s="305"/>
      <c r="AD67" s="305"/>
      <c r="AE67" s="305"/>
      <c r="AF67" s="305"/>
      <c r="AG67" s="305"/>
      <c r="AH67" s="305"/>
      <c r="AI67" s="305"/>
      <c r="AJ67" s="305"/>
      <c r="AK67" s="305"/>
      <c r="AL67" s="305"/>
      <c r="AM67" s="305"/>
      <c r="AN67" s="305"/>
      <c r="AO67" s="1123"/>
      <c r="AP67" s="1123"/>
      <c r="AQ67" s="1123"/>
      <c r="AR67" s="1123"/>
      <c r="AS67" s="1123"/>
      <c r="AT67" s="1123"/>
      <c r="AU67" s="1123"/>
      <c r="AV67" s="1123"/>
      <c r="AW67" s="1123"/>
      <c r="AX67" s="1123"/>
      <c r="AY67" s="1123"/>
    </row>
    <row r="68" spans="3:51" ht="13.5" hidden="1" customHeight="1">
      <c r="C68" s="496"/>
      <c r="D68" s="508"/>
      <c r="E68" s="502"/>
      <c r="F68" s="509"/>
      <c r="G68" s="509"/>
      <c r="H68" s="510"/>
      <c r="I68" s="536"/>
      <c r="J68" s="243"/>
      <c r="K68" s="549"/>
      <c r="L68" s="13"/>
      <c r="M68" s="243"/>
      <c r="N68" s="550"/>
      <c r="O68" s="243"/>
      <c r="P68" s="549"/>
      <c r="Q68" s="243"/>
      <c r="R68" s="549"/>
      <c r="S68" s="243"/>
      <c r="T68" s="549"/>
      <c r="U68" s="243"/>
      <c r="V68" s="549"/>
      <c r="W68" s="243"/>
      <c r="X68" s="549"/>
      <c r="Y68" s="243"/>
      <c r="Z68" s="549"/>
      <c r="AC68" s="305"/>
      <c r="AD68" s="305"/>
      <c r="AE68" s="305"/>
      <c r="AF68" s="305"/>
      <c r="AG68" s="305"/>
      <c r="AH68" s="305"/>
      <c r="AI68" s="305"/>
      <c r="AJ68" s="305"/>
      <c r="AK68" s="305"/>
      <c r="AL68" s="305"/>
      <c r="AM68" s="305"/>
      <c r="AN68" s="305"/>
      <c r="AO68" s="1123"/>
      <c r="AP68" s="1123"/>
      <c r="AQ68" s="1123"/>
      <c r="AR68" s="1123"/>
      <c r="AS68" s="1123"/>
      <c r="AT68" s="1123"/>
      <c r="AU68" s="1123"/>
      <c r="AV68" s="1123"/>
      <c r="AW68" s="1123"/>
      <c r="AX68" s="1123"/>
      <c r="AY68" s="1123"/>
    </row>
    <row r="69" spans="3:51" ht="13.5" hidden="1" customHeight="1">
      <c r="C69" s="496"/>
      <c r="D69" s="508"/>
      <c r="E69" s="502"/>
      <c r="F69" s="509"/>
      <c r="G69" s="509"/>
      <c r="H69" s="510"/>
      <c r="I69" s="536"/>
      <c r="J69" s="243"/>
      <c r="K69" s="548"/>
      <c r="L69" s="13"/>
      <c r="M69" s="246"/>
      <c r="N69" s="535"/>
      <c r="O69" s="246"/>
      <c r="P69" s="548"/>
      <c r="Q69" s="246"/>
      <c r="R69" s="548"/>
      <c r="S69" s="246"/>
      <c r="T69" s="548"/>
      <c r="U69" s="246"/>
      <c r="V69" s="548"/>
      <c r="W69" s="246"/>
      <c r="X69" s="548"/>
      <c r="Y69" s="246"/>
      <c r="Z69" s="548"/>
      <c r="AC69" s="305"/>
      <c r="AD69" s="305"/>
      <c r="AE69" s="305"/>
      <c r="AF69" s="305"/>
      <c r="AG69" s="305"/>
      <c r="AH69" s="305"/>
      <c r="AI69" s="305"/>
      <c r="AJ69" s="305"/>
      <c r="AK69" s="305"/>
      <c r="AL69" s="305"/>
      <c r="AM69" s="305"/>
      <c r="AN69" s="305"/>
      <c r="AO69" s="1123"/>
      <c r="AP69" s="1123"/>
      <c r="AQ69" s="1123"/>
      <c r="AR69" s="1123"/>
      <c r="AS69" s="1123"/>
      <c r="AT69" s="1123"/>
      <c r="AU69" s="1123"/>
      <c r="AV69" s="1123"/>
      <c r="AW69" s="1123"/>
      <c r="AX69" s="1123"/>
      <c r="AY69" s="1123"/>
    </row>
    <row r="70" spans="3:51" ht="13.5" customHeight="1">
      <c r="C70" s="129"/>
      <c r="D70" s="506"/>
      <c r="E70" s="1050" t="s">
        <v>271</v>
      </c>
      <c r="F70" s="1055" t="s">
        <v>241</v>
      </c>
      <c r="G70" s="1055"/>
      <c r="H70" s="1056"/>
      <c r="I70" s="1057">
        <f>SUM(K70,N70)</f>
        <v>1819</v>
      </c>
      <c r="J70" s="959"/>
      <c r="K70" s="1331">
        <f>SUM(K71:K77)</f>
        <v>599</v>
      </c>
      <c r="L70" s="1332" t="s">
        <v>346</v>
      </c>
      <c r="M70" s="926"/>
      <c r="N70" s="1013">
        <f>SUM(R70:Z70)</f>
        <v>1220</v>
      </c>
      <c r="O70" s="926"/>
      <c r="P70" s="943">
        <f>P71+P77</f>
        <v>0</v>
      </c>
      <c r="Q70" s="926"/>
      <c r="R70" s="943">
        <f>SUM(R71:R77)</f>
        <v>180</v>
      </c>
      <c r="S70" s="926"/>
      <c r="T70" s="943">
        <f>SUM(T71:T77)</f>
        <v>75</v>
      </c>
      <c r="U70" s="926"/>
      <c r="V70" s="943">
        <f>SUM(V71:V77)</f>
        <v>0</v>
      </c>
      <c r="W70" s="926"/>
      <c r="X70" s="943">
        <f>SUM(X71:X77)</f>
        <v>0</v>
      </c>
      <c r="Y70" s="926"/>
      <c r="Z70" s="943">
        <f>SUM(Z71:Z77)</f>
        <v>965</v>
      </c>
      <c r="AC70" s="305"/>
      <c r="AD70" s="305"/>
      <c r="AE70" s="305"/>
      <c r="AF70" s="305"/>
      <c r="AG70" s="305"/>
      <c r="AH70" s="305"/>
      <c r="AI70" s="305"/>
      <c r="AJ70" s="305"/>
      <c r="AK70" s="305"/>
      <c r="AL70" s="305"/>
      <c r="AM70" s="305"/>
      <c r="AN70" s="305"/>
      <c r="AO70" s="1123"/>
      <c r="AP70" s="1123"/>
      <c r="AQ70" s="1123"/>
      <c r="AR70" s="1123"/>
      <c r="AS70" s="1123"/>
      <c r="AT70" s="1123"/>
      <c r="AU70" s="1123"/>
      <c r="AV70" s="1123"/>
      <c r="AW70" s="1123"/>
      <c r="AX70" s="1123"/>
      <c r="AY70" s="1123"/>
    </row>
    <row r="71" spans="3:51" ht="13.5" customHeight="1">
      <c r="C71" s="129"/>
      <c r="D71" s="500"/>
      <c r="E71" s="494"/>
      <c r="F71" s="1010" t="s">
        <v>440</v>
      </c>
      <c r="G71" s="983" t="s">
        <v>456</v>
      </c>
      <c r="H71" s="927"/>
      <c r="I71" s="1020">
        <f>SUM(K71,N71)</f>
        <v>1585</v>
      </c>
      <c r="J71" s="928" t="s">
        <v>850</v>
      </c>
      <c r="K71" s="1672">
        <v>365</v>
      </c>
      <c r="L71" s="1003"/>
      <c r="M71" s="928"/>
      <c r="N71" s="1027">
        <f>SUM(R71:Z71)</f>
        <v>1220</v>
      </c>
      <c r="O71" s="928" t="str">
        <f>IF(P71="","※","")</f>
        <v>※</v>
      </c>
      <c r="P71" s="1015"/>
      <c r="Q71" s="928" t="str">
        <f>IF(R71="","※","")</f>
        <v/>
      </c>
      <c r="R71" s="1015">
        <v>180</v>
      </c>
      <c r="S71" s="928" t="s">
        <v>850</v>
      </c>
      <c r="T71" s="1015">
        <v>75</v>
      </c>
      <c r="U71" s="928" t="s">
        <v>850</v>
      </c>
      <c r="V71" s="1015">
        <v>0</v>
      </c>
      <c r="W71" s="928" t="s">
        <v>850</v>
      </c>
      <c r="X71" s="1015">
        <v>0</v>
      </c>
      <c r="Y71" s="928" t="s">
        <v>850</v>
      </c>
      <c r="Z71" s="1015">
        <v>965</v>
      </c>
      <c r="AC71" s="305"/>
      <c r="AD71" s="305"/>
      <c r="AE71" s="305"/>
      <c r="AF71" s="305"/>
      <c r="AG71" s="305"/>
      <c r="AH71" s="305"/>
      <c r="AI71" s="305"/>
      <c r="AJ71" s="305"/>
      <c r="AK71" s="305"/>
      <c r="AL71" s="305"/>
      <c r="AM71" s="305"/>
      <c r="AN71" s="305"/>
      <c r="AO71" s="1123"/>
      <c r="AP71" s="1123"/>
      <c r="AQ71" s="1123"/>
      <c r="AR71" s="1123"/>
      <c r="AS71" s="1123"/>
      <c r="AT71" s="1123"/>
      <c r="AU71" s="1123"/>
      <c r="AV71" s="1123"/>
      <c r="AW71" s="1123"/>
      <c r="AX71" s="1123"/>
      <c r="AY71" s="1123"/>
    </row>
    <row r="72" spans="3:51" ht="37.5" customHeight="1">
      <c r="C72" s="129"/>
      <c r="D72" s="500"/>
      <c r="E72" s="506"/>
      <c r="F72" s="514"/>
      <c r="G72" s="2464" t="s">
        <v>1639</v>
      </c>
      <c r="H72" s="2466"/>
      <c r="I72" s="546">
        <v>0</v>
      </c>
      <c r="J72" s="227"/>
      <c r="K72" s="267">
        <v>0</v>
      </c>
      <c r="L72" s="10"/>
      <c r="M72" s="227"/>
      <c r="N72" s="261">
        <v>0</v>
      </c>
      <c r="O72" s="227"/>
      <c r="P72" s="267"/>
      <c r="Q72" s="227"/>
      <c r="R72" s="267">
        <v>0</v>
      </c>
      <c r="S72" s="227"/>
      <c r="T72" s="267">
        <v>0</v>
      </c>
      <c r="U72" s="227"/>
      <c r="V72" s="267">
        <v>0</v>
      </c>
      <c r="W72" s="227"/>
      <c r="X72" s="267">
        <v>0</v>
      </c>
      <c r="Y72" s="227"/>
      <c r="Z72" s="267">
        <v>0</v>
      </c>
      <c r="AC72" s="305"/>
      <c r="AD72" s="305"/>
      <c r="AE72" s="305"/>
      <c r="AF72" s="305"/>
      <c r="AG72" s="305"/>
      <c r="AH72" s="305"/>
      <c r="AI72" s="305"/>
      <c r="AJ72" s="305"/>
      <c r="AK72" s="305"/>
      <c r="AL72" s="305"/>
      <c r="AM72" s="305"/>
      <c r="AN72" s="305"/>
      <c r="AO72" s="1123"/>
      <c r="AP72" s="1123"/>
      <c r="AQ72" s="1123"/>
      <c r="AR72" s="1123"/>
      <c r="AS72" s="1123"/>
      <c r="AT72" s="1123"/>
      <c r="AU72" s="1123"/>
      <c r="AV72" s="1123"/>
      <c r="AW72" s="1123"/>
      <c r="AX72" s="1123"/>
      <c r="AY72" s="1123"/>
    </row>
    <row r="73" spans="3:51" ht="13.5" hidden="1" customHeight="1">
      <c r="C73" s="496"/>
      <c r="D73" s="496"/>
      <c r="E73" s="502"/>
      <c r="F73" s="1050"/>
      <c r="G73" s="1016"/>
      <c r="H73" s="1051"/>
      <c r="I73" s="1052"/>
      <c r="J73" s="968"/>
      <c r="K73" s="1015"/>
      <c r="L73" s="1003"/>
      <c r="M73" s="968"/>
      <c r="N73" s="1053"/>
      <c r="O73" s="968"/>
      <c r="P73" s="1054"/>
      <c r="Q73" s="968"/>
      <c r="R73" s="1054"/>
      <c r="S73" s="968"/>
      <c r="T73" s="1054"/>
      <c r="U73" s="968"/>
      <c r="V73" s="1054"/>
      <c r="W73" s="968"/>
      <c r="X73" s="1054"/>
      <c r="Y73" s="968"/>
      <c r="Z73" s="1054"/>
      <c r="AC73" s="305"/>
      <c r="AD73" s="305"/>
      <c r="AE73" s="305"/>
      <c r="AF73" s="305"/>
      <c r="AG73" s="305"/>
      <c r="AH73" s="305"/>
      <c r="AI73" s="305"/>
      <c r="AJ73" s="305"/>
      <c r="AK73" s="305"/>
      <c r="AL73" s="305"/>
      <c r="AM73" s="305"/>
      <c r="AN73" s="305"/>
      <c r="AO73" s="1123"/>
      <c r="AP73" s="1123"/>
      <c r="AQ73" s="1123"/>
      <c r="AR73" s="1123"/>
      <c r="AS73" s="1123"/>
      <c r="AT73" s="1123"/>
      <c r="AU73" s="1123"/>
      <c r="AV73" s="1123"/>
      <c r="AW73" s="1123"/>
      <c r="AX73" s="1123"/>
      <c r="AY73" s="1123"/>
    </row>
    <row r="74" spans="3:51" ht="13.5" hidden="1" customHeight="1">
      <c r="C74" s="496"/>
      <c r="D74" s="496"/>
      <c r="E74" s="502"/>
      <c r="F74" s="1050"/>
      <c r="G74" s="1016"/>
      <c r="H74" s="1051"/>
      <c r="I74" s="1052"/>
      <c r="J74" s="968"/>
      <c r="K74" s="1054"/>
      <c r="L74" s="1003"/>
      <c r="M74" s="968"/>
      <c r="N74" s="1053"/>
      <c r="O74" s="968"/>
      <c r="P74" s="1054"/>
      <c r="Q74" s="968"/>
      <c r="R74" s="1054"/>
      <c r="S74" s="968"/>
      <c r="T74" s="1054"/>
      <c r="U74" s="968"/>
      <c r="V74" s="1054"/>
      <c r="W74" s="968"/>
      <c r="X74" s="1054"/>
      <c r="Y74" s="968"/>
      <c r="Z74" s="1054"/>
      <c r="AC74" s="305"/>
      <c r="AD74" s="305"/>
      <c r="AE74" s="305"/>
      <c r="AF74" s="305"/>
      <c r="AG74" s="305"/>
      <c r="AH74" s="305"/>
      <c r="AI74" s="305"/>
      <c r="AJ74" s="305"/>
      <c r="AK74" s="305"/>
      <c r="AL74" s="305"/>
      <c r="AM74" s="305"/>
      <c r="AN74" s="305"/>
      <c r="AO74" s="1123"/>
      <c r="AP74" s="1123"/>
      <c r="AQ74" s="1123"/>
      <c r="AR74" s="1123"/>
      <c r="AS74" s="1123"/>
      <c r="AT74" s="1123"/>
      <c r="AU74" s="1123"/>
      <c r="AV74" s="1123"/>
      <c r="AW74" s="1123"/>
      <c r="AX74" s="1123"/>
      <c r="AY74" s="1123"/>
    </row>
    <row r="75" spans="3:51" ht="13.5" hidden="1" customHeight="1">
      <c r="C75" s="496"/>
      <c r="D75" s="496"/>
      <c r="E75" s="502"/>
      <c r="F75" s="1050"/>
      <c r="G75" s="1016"/>
      <c r="H75" s="1051"/>
      <c r="I75" s="1052"/>
      <c r="J75" s="968"/>
      <c r="K75" s="1054"/>
      <c r="L75" s="1003"/>
      <c r="M75" s="968"/>
      <c r="N75" s="1053"/>
      <c r="O75" s="968"/>
      <c r="P75" s="1054"/>
      <c r="Q75" s="968"/>
      <c r="R75" s="1054"/>
      <c r="S75" s="968"/>
      <c r="T75" s="1054"/>
      <c r="U75" s="968"/>
      <c r="V75" s="1054"/>
      <c r="W75" s="968"/>
      <c r="X75" s="1054"/>
      <c r="Y75" s="968"/>
      <c r="Z75" s="1054"/>
      <c r="AC75" s="305"/>
      <c r="AD75" s="305"/>
      <c r="AE75" s="305"/>
      <c r="AF75" s="305"/>
      <c r="AG75" s="305"/>
      <c r="AH75" s="305"/>
      <c r="AI75" s="305"/>
      <c r="AJ75" s="305"/>
      <c r="AK75" s="305"/>
      <c r="AL75" s="305"/>
      <c r="AM75" s="305"/>
      <c r="AN75" s="305"/>
      <c r="AO75" s="1123"/>
      <c r="AP75" s="1123"/>
      <c r="AQ75" s="1123"/>
      <c r="AR75" s="1123"/>
      <c r="AS75" s="1123"/>
      <c r="AT75" s="1123"/>
      <c r="AU75" s="1123"/>
      <c r="AV75" s="1123"/>
      <c r="AW75" s="1123"/>
      <c r="AX75" s="1123"/>
      <c r="AY75" s="1123"/>
    </row>
    <row r="76" spans="3:51" ht="13.5" hidden="1" customHeight="1">
      <c r="C76" s="496"/>
      <c r="D76" s="496"/>
      <c r="E76" s="502"/>
      <c r="F76" s="1050"/>
      <c r="G76" s="1016"/>
      <c r="H76" s="1051"/>
      <c r="I76" s="1052"/>
      <c r="J76" s="968"/>
      <c r="K76" s="1054"/>
      <c r="L76" s="1003"/>
      <c r="M76" s="968"/>
      <c r="N76" s="1053"/>
      <c r="O76" s="968"/>
      <c r="P76" s="1054"/>
      <c r="Q76" s="968"/>
      <c r="R76" s="1054"/>
      <c r="S76" s="968"/>
      <c r="T76" s="1054"/>
      <c r="U76" s="968"/>
      <c r="V76" s="1054"/>
      <c r="W76" s="968"/>
      <c r="X76" s="1054"/>
      <c r="Y76" s="968"/>
      <c r="Z76" s="1054"/>
      <c r="AC76" s="305"/>
      <c r="AD76" s="305"/>
      <c r="AE76" s="305"/>
      <c r="AF76" s="305"/>
      <c r="AG76" s="305"/>
      <c r="AH76" s="305"/>
      <c r="AI76" s="305"/>
      <c r="AJ76" s="305"/>
      <c r="AK76" s="305"/>
      <c r="AL76" s="305"/>
      <c r="AM76" s="305"/>
      <c r="AN76" s="305"/>
      <c r="AO76" s="1123"/>
      <c r="AP76" s="1123"/>
      <c r="AQ76" s="1123"/>
      <c r="AR76" s="1123"/>
      <c r="AS76" s="1123"/>
      <c r="AT76" s="1123"/>
      <c r="AU76" s="1123"/>
      <c r="AV76" s="1123"/>
      <c r="AW76" s="1123"/>
      <c r="AX76" s="1123"/>
      <c r="AY76" s="1123"/>
    </row>
    <row r="77" spans="3:51" ht="13.5" customHeight="1">
      <c r="C77" s="129"/>
      <c r="D77" s="506"/>
      <c r="E77" s="495"/>
      <c r="F77" s="995" t="s">
        <v>442</v>
      </c>
      <c r="G77" s="996" t="s">
        <v>519</v>
      </c>
      <c r="H77" s="1045"/>
      <c r="I77" s="1023">
        <f>SUM(K77,N77)</f>
        <v>234</v>
      </c>
      <c r="J77" s="966" t="s">
        <v>850</v>
      </c>
      <c r="K77" s="1028">
        <v>234</v>
      </c>
      <c r="L77" s="1003"/>
      <c r="M77" s="966"/>
      <c r="N77" s="1029">
        <f>SUM(R77:Z77)</f>
        <v>0</v>
      </c>
      <c r="O77" s="966" t="str">
        <f>IF(P77="","※","")</f>
        <v>※</v>
      </c>
      <c r="P77" s="1028"/>
      <c r="Q77" s="966" t="str">
        <f>IF(R77="","※","")</f>
        <v/>
      </c>
      <c r="R77" s="1028">
        <v>0</v>
      </c>
      <c r="S77" s="966" t="s">
        <v>850</v>
      </c>
      <c r="T77" s="1028">
        <v>0</v>
      </c>
      <c r="U77" s="966" t="s">
        <v>850</v>
      </c>
      <c r="V77" s="1028">
        <v>0</v>
      </c>
      <c r="W77" s="966" t="s">
        <v>850</v>
      </c>
      <c r="X77" s="1028">
        <v>0</v>
      </c>
      <c r="Y77" s="966" t="s">
        <v>850</v>
      </c>
      <c r="Z77" s="1028">
        <v>0</v>
      </c>
      <c r="AC77" s="305"/>
      <c r="AD77" s="305"/>
      <c r="AE77" s="305"/>
      <c r="AF77" s="305"/>
      <c r="AG77" s="305"/>
      <c r="AH77" s="305"/>
      <c r="AI77" s="305"/>
      <c r="AJ77" s="305"/>
      <c r="AK77" s="305"/>
      <c r="AL77" s="305"/>
      <c r="AM77" s="305"/>
      <c r="AN77" s="305"/>
      <c r="AO77" s="1123"/>
      <c r="AP77" s="1123"/>
      <c r="AQ77" s="1123"/>
      <c r="AR77" s="1123"/>
      <c r="AS77" s="1123"/>
      <c r="AT77" s="1123"/>
      <c r="AU77" s="1123"/>
      <c r="AV77" s="1123"/>
      <c r="AW77" s="1123"/>
      <c r="AX77" s="1123"/>
      <c r="AY77" s="1123"/>
    </row>
    <row r="78" spans="3:51" ht="13.5" customHeight="1">
      <c r="C78" s="129"/>
      <c r="D78" s="500"/>
      <c r="E78" s="492" t="s">
        <v>457</v>
      </c>
      <c r="F78" s="416" t="s">
        <v>458</v>
      </c>
      <c r="G78" s="416"/>
      <c r="H78" s="417"/>
      <c r="I78" s="545">
        <f>SUM(K78,N78)</f>
        <v>3904</v>
      </c>
      <c r="J78" s="221" t="s">
        <v>850</v>
      </c>
      <c r="K78" s="178">
        <v>3884</v>
      </c>
      <c r="M78" s="221"/>
      <c r="N78" s="255">
        <f>SUM(R78:Z78)</f>
        <v>20</v>
      </c>
      <c r="O78" s="221" t="str">
        <f>IF(P78="","※","")</f>
        <v>※</v>
      </c>
      <c r="P78" s="178"/>
      <c r="Q78" s="221" t="str">
        <f>IF(R78="","※","")</f>
        <v/>
      </c>
      <c r="R78" s="178">
        <v>20</v>
      </c>
      <c r="S78" s="221" t="s">
        <v>850</v>
      </c>
      <c r="T78" s="178">
        <v>0</v>
      </c>
      <c r="U78" s="221" t="s">
        <v>850</v>
      </c>
      <c r="V78" s="178">
        <v>0</v>
      </c>
      <c r="W78" s="221" t="s">
        <v>850</v>
      </c>
      <c r="X78" s="178">
        <v>0</v>
      </c>
      <c r="Y78" s="221" t="s">
        <v>850</v>
      </c>
      <c r="Z78" s="178">
        <v>0</v>
      </c>
      <c r="AC78" s="305"/>
      <c r="AD78" s="305"/>
      <c r="AE78" s="305"/>
      <c r="AF78" s="305"/>
      <c r="AG78" s="305"/>
      <c r="AH78" s="305"/>
      <c r="AI78" s="305"/>
      <c r="AJ78" s="305"/>
      <c r="AK78" s="305"/>
      <c r="AL78" s="305"/>
      <c r="AM78" s="305"/>
      <c r="AN78" s="305"/>
      <c r="AO78" s="1123"/>
      <c r="AP78" s="1123"/>
      <c r="AQ78" s="1123"/>
      <c r="AR78" s="1123"/>
      <c r="AS78" s="1123"/>
      <c r="AT78" s="1123"/>
      <c r="AU78" s="1123"/>
      <c r="AV78" s="1123"/>
      <c r="AW78" s="1123"/>
      <c r="AX78" s="1123"/>
      <c r="AY78" s="1123"/>
    </row>
    <row r="79" spans="3:51" ht="13.5" hidden="1" customHeight="1">
      <c r="C79" s="496"/>
      <c r="D79" s="496"/>
      <c r="E79" s="511"/>
      <c r="F79" s="512"/>
      <c r="G79" s="512"/>
      <c r="H79" s="513"/>
      <c r="I79" s="545"/>
      <c r="J79" s="221"/>
      <c r="K79" s="529"/>
      <c r="M79" s="221"/>
      <c r="N79" s="255"/>
      <c r="O79" s="221"/>
      <c r="P79" s="529"/>
      <c r="Q79" s="221"/>
      <c r="R79" s="529"/>
      <c r="S79" s="221"/>
      <c r="T79" s="529"/>
      <c r="U79" s="221"/>
      <c r="V79" s="529"/>
      <c r="W79" s="221"/>
      <c r="X79" s="529"/>
      <c r="Y79" s="221"/>
      <c r="Z79" s="529"/>
      <c r="AC79" s="305"/>
      <c r="AD79" s="305"/>
      <c r="AE79" s="305"/>
      <c r="AF79" s="305"/>
      <c r="AG79" s="305"/>
      <c r="AH79" s="305"/>
      <c r="AI79" s="305"/>
      <c r="AJ79" s="305"/>
      <c r="AK79" s="305"/>
      <c r="AL79" s="305"/>
      <c r="AM79" s="305"/>
      <c r="AN79" s="305"/>
      <c r="AO79" s="1123"/>
      <c r="AP79" s="1123"/>
      <c r="AQ79" s="1123"/>
      <c r="AR79" s="1123"/>
      <c r="AS79" s="1123"/>
      <c r="AT79" s="1123"/>
      <c r="AU79" s="1123"/>
      <c r="AV79" s="1123"/>
      <c r="AW79" s="1123"/>
      <c r="AX79" s="1123"/>
      <c r="AY79" s="1123"/>
    </row>
    <row r="80" spans="3:51" ht="13.5" hidden="1" customHeight="1">
      <c r="C80" s="496"/>
      <c r="D80" s="496"/>
      <c r="E80" s="511"/>
      <c r="F80" s="512"/>
      <c r="G80" s="512"/>
      <c r="H80" s="513"/>
      <c r="I80" s="545"/>
      <c r="J80" s="221"/>
      <c r="K80" s="529"/>
      <c r="M80" s="221"/>
      <c r="N80" s="255"/>
      <c r="O80" s="221"/>
      <c r="P80" s="529"/>
      <c r="Q80" s="221"/>
      <c r="R80" s="529"/>
      <c r="S80" s="221"/>
      <c r="T80" s="529"/>
      <c r="U80" s="221"/>
      <c r="V80" s="529"/>
      <c r="W80" s="221"/>
      <c r="X80" s="529"/>
      <c r="Y80" s="221"/>
      <c r="Z80" s="529"/>
      <c r="AC80" s="305"/>
      <c r="AD80" s="305"/>
      <c r="AE80" s="305"/>
      <c r="AF80" s="305"/>
      <c r="AG80" s="305"/>
      <c r="AH80" s="305"/>
      <c r="AI80" s="305"/>
      <c r="AJ80" s="305"/>
      <c r="AK80" s="305"/>
      <c r="AL80" s="305"/>
      <c r="AM80" s="305"/>
      <c r="AN80" s="305"/>
      <c r="AO80" s="1123"/>
      <c r="AP80" s="1123"/>
      <c r="AQ80" s="1123"/>
      <c r="AR80" s="1123"/>
      <c r="AS80" s="1123"/>
      <c r="AT80" s="1123"/>
      <c r="AU80" s="1123"/>
      <c r="AV80" s="1123"/>
      <c r="AW80" s="1123"/>
      <c r="AX80" s="1123"/>
      <c r="AY80" s="1123"/>
    </row>
    <row r="81" spans="3:51" ht="13.5" hidden="1" customHeight="1">
      <c r="C81" s="496"/>
      <c r="D81" s="496"/>
      <c r="E81" s="511"/>
      <c r="F81" s="512"/>
      <c r="G81" s="512"/>
      <c r="H81" s="513"/>
      <c r="I81" s="545"/>
      <c r="J81" s="221"/>
      <c r="K81" s="529"/>
      <c r="M81" s="221"/>
      <c r="N81" s="255"/>
      <c r="O81" s="221"/>
      <c r="P81" s="529"/>
      <c r="Q81" s="221"/>
      <c r="R81" s="529"/>
      <c r="S81" s="221"/>
      <c r="T81" s="529"/>
      <c r="U81" s="221"/>
      <c r="V81" s="529"/>
      <c r="W81" s="221"/>
      <c r="X81" s="529"/>
      <c r="Y81" s="221"/>
      <c r="Z81" s="529"/>
      <c r="AC81" s="305"/>
      <c r="AD81" s="305"/>
      <c r="AE81" s="305"/>
      <c r="AF81" s="305"/>
      <c r="AG81" s="305"/>
      <c r="AH81" s="305"/>
      <c r="AI81" s="305"/>
      <c r="AJ81" s="305"/>
      <c r="AK81" s="305"/>
      <c r="AL81" s="305"/>
      <c r="AM81" s="305"/>
      <c r="AN81" s="305"/>
      <c r="AO81" s="1123"/>
      <c r="AP81" s="1123"/>
      <c r="AQ81" s="1123"/>
      <c r="AR81" s="1123"/>
      <c r="AS81" s="1123"/>
      <c r="AT81" s="1123"/>
      <c r="AU81" s="1123"/>
      <c r="AV81" s="1123"/>
      <c r="AW81" s="1123"/>
      <c r="AX81" s="1123"/>
      <c r="AY81" s="1123"/>
    </row>
    <row r="82" spans="3:51" ht="13.5" hidden="1" customHeight="1">
      <c r="C82" s="496"/>
      <c r="D82" s="496"/>
      <c r="E82" s="511"/>
      <c r="F82" s="512"/>
      <c r="G82" s="512"/>
      <c r="H82" s="513"/>
      <c r="I82" s="545"/>
      <c r="J82" s="221"/>
      <c r="K82" s="529"/>
      <c r="M82" s="221"/>
      <c r="N82" s="255"/>
      <c r="O82" s="221"/>
      <c r="P82" s="529"/>
      <c r="Q82" s="221"/>
      <c r="R82" s="529"/>
      <c r="S82" s="221"/>
      <c r="T82" s="529"/>
      <c r="U82" s="221"/>
      <c r="V82" s="529"/>
      <c r="W82" s="221"/>
      <c r="X82" s="529"/>
      <c r="Y82" s="221"/>
      <c r="Z82" s="529"/>
      <c r="AC82" s="305"/>
      <c r="AD82" s="305"/>
      <c r="AE82" s="305"/>
      <c r="AF82" s="305"/>
      <c r="AG82" s="305"/>
      <c r="AH82" s="305"/>
      <c r="AI82" s="305"/>
      <c r="AJ82" s="305"/>
      <c r="AK82" s="305"/>
      <c r="AL82" s="305"/>
      <c r="AM82" s="305"/>
      <c r="AN82" s="305"/>
      <c r="AO82" s="1123"/>
      <c r="AP82" s="1123"/>
      <c r="AQ82" s="1123"/>
      <c r="AR82" s="1123"/>
      <c r="AS82" s="1123"/>
      <c r="AT82" s="1123"/>
      <c r="AU82" s="1123"/>
      <c r="AV82" s="1123"/>
      <c r="AW82" s="1123"/>
      <c r="AX82" s="1123"/>
      <c r="AY82" s="1123"/>
    </row>
    <row r="83" spans="3:51" ht="13.5" hidden="1" customHeight="1">
      <c r="C83" s="496"/>
      <c r="D83" s="496"/>
      <c r="E83" s="511"/>
      <c r="F83" s="512"/>
      <c r="G83" s="512"/>
      <c r="H83" s="513"/>
      <c r="I83" s="545"/>
      <c r="J83" s="221"/>
      <c r="K83" s="529"/>
      <c r="M83" s="221"/>
      <c r="N83" s="255"/>
      <c r="O83" s="221"/>
      <c r="P83" s="529"/>
      <c r="Q83" s="221"/>
      <c r="R83" s="529"/>
      <c r="S83" s="221"/>
      <c r="T83" s="529"/>
      <c r="U83" s="221"/>
      <c r="V83" s="529"/>
      <c r="W83" s="221"/>
      <c r="X83" s="529"/>
      <c r="Y83" s="221"/>
      <c r="Z83" s="529"/>
      <c r="AC83" s="305"/>
      <c r="AD83" s="305"/>
      <c r="AE83" s="305"/>
      <c r="AF83" s="305"/>
      <c r="AG83" s="305"/>
      <c r="AH83" s="305"/>
      <c r="AI83" s="305"/>
      <c r="AJ83" s="305"/>
      <c r="AK83" s="305"/>
      <c r="AL83" s="305"/>
      <c r="AM83" s="305"/>
      <c r="AN83" s="305"/>
      <c r="AO83" s="1123"/>
      <c r="AP83" s="1123"/>
      <c r="AQ83" s="1123"/>
      <c r="AR83" s="1123"/>
      <c r="AS83" s="1123"/>
      <c r="AT83" s="1123"/>
      <c r="AU83" s="1123"/>
      <c r="AV83" s="1123"/>
      <c r="AW83" s="1123"/>
      <c r="AX83" s="1123"/>
      <c r="AY83" s="1123"/>
    </row>
    <row r="84" spans="3:51" ht="13.5" customHeight="1">
      <c r="C84" s="129"/>
      <c r="D84" s="500"/>
      <c r="E84" s="1010" t="s">
        <v>272</v>
      </c>
      <c r="F84" s="1006" t="s">
        <v>242</v>
      </c>
      <c r="G84" s="1006"/>
      <c r="H84" s="1007"/>
      <c r="I84" s="1008">
        <f>SUM(K84,N84)</f>
        <v>5027</v>
      </c>
      <c r="J84" s="926"/>
      <c r="K84" s="1008">
        <f>SUM(K86,K105,K113:K127)</f>
        <v>4974</v>
      </c>
      <c r="L84" s="1012" t="s">
        <v>346</v>
      </c>
      <c r="M84" s="926"/>
      <c r="N84" s="1013">
        <f>SUM(R84:Z84)</f>
        <v>53</v>
      </c>
      <c r="O84" s="926"/>
      <c r="P84" s="943">
        <f>P86+P105+P113+P114+P115+P116+P117+P118+P127</f>
        <v>0</v>
      </c>
      <c r="Q84" s="926"/>
      <c r="R84" s="1008">
        <f>SUM(R86,R105,R113:R127)</f>
        <v>53</v>
      </c>
      <c r="S84" s="926"/>
      <c r="T84" s="1008">
        <f>SUM(T86,T105,T113:T127)</f>
        <v>0</v>
      </c>
      <c r="U84" s="926"/>
      <c r="V84" s="1008">
        <f>SUM(V86,V105,V113:V127)</f>
        <v>0</v>
      </c>
      <c r="W84" s="926"/>
      <c r="X84" s="1008">
        <f>SUM(X86,X105,X113:X127)</f>
        <v>0</v>
      </c>
      <c r="Y84" s="926"/>
      <c r="Z84" s="948">
        <f>SUM(Z86,Z105,Z113:Z127)</f>
        <v>0</v>
      </c>
      <c r="AC84" s="305"/>
      <c r="AD84" s="305"/>
      <c r="AE84" s="305"/>
      <c r="AF84" s="305"/>
      <c r="AG84" s="305"/>
      <c r="AH84" s="305"/>
      <c r="AI84" s="305"/>
      <c r="AJ84" s="305"/>
      <c r="AK84" s="305"/>
      <c r="AL84" s="305"/>
      <c r="AM84" s="305"/>
      <c r="AN84" s="305"/>
      <c r="AO84" s="1123"/>
      <c r="AP84" s="1123"/>
      <c r="AQ84" s="1123"/>
      <c r="AR84" s="1123"/>
      <c r="AS84" s="1123"/>
      <c r="AT84" s="1123"/>
      <c r="AU84" s="1123"/>
      <c r="AV84" s="1123"/>
      <c r="AW84" s="1123"/>
      <c r="AX84" s="1123"/>
      <c r="AY84" s="1123"/>
    </row>
    <row r="85" spans="3:51" ht="37.5" customHeight="1">
      <c r="C85" s="129"/>
      <c r="D85" s="500"/>
      <c r="E85" s="129"/>
      <c r="F85" s="122"/>
      <c r="G85" s="2471" t="s">
        <v>617</v>
      </c>
      <c r="H85" s="2372"/>
      <c r="I85" s="552"/>
      <c r="J85" s="221">
        <v>1</v>
      </c>
      <c r="K85" s="266" t="s">
        <v>459</v>
      </c>
      <c r="L85" s="83"/>
      <c r="M85" s="221"/>
      <c r="N85" s="131"/>
      <c r="O85" s="761"/>
      <c r="P85" s="132"/>
      <c r="Q85" s="761"/>
      <c r="R85" s="132"/>
      <c r="S85" s="761"/>
      <c r="T85" s="132"/>
      <c r="U85" s="761"/>
      <c r="V85" s="132"/>
      <c r="W85" s="761"/>
      <c r="X85" s="132"/>
      <c r="Y85" s="761"/>
      <c r="Z85" s="132"/>
      <c r="AC85" s="305"/>
      <c r="AD85" s="305"/>
      <c r="AE85" s="305"/>
      <c r="AF85" s="305"/>
      <c r="AG85" s="305"/>
      <c r="AH85" s="305"/>
      <c r="AI85" s="305"/>
      <c r="AJ85" s="305"/>
      <c r="AK85" s="305"/>
      <c r="AL85" s="305"/>
      <c r="AM85" s="305"/>
      <c r="AN85" s="305"/>
      <c r="AO85" s="1123"/>
      <c r="AP85" s="1123"/>
      <c r="AQ85" s="1123"/>
      <c r="AR85" s="1123"/>
      <c r="AS85" s="1123"/>
      <c r="AT85" s="1123"/>
      <c r="AU85" s="1123"/>
      <c r="AV85" s="1123"/>
      <c r="AW85" s="1123"/>
      <c r="AX85" s="1123"/>
      <c r="AY85" s="1123"/>
    </row>
    <row r="86" spans="3:51" ht="13.5" customHeight="1">
      <c r="C86" s="129"/>
      <c r="D86" s="500"/>
      <c r="E86" s="506"/>
      <c r="F86" s="493" t="s">
        <v>639</v>
      </c>
      <c r="G86" s="415" t="s">
        <v>640</v>
      </c>
      <c r="H86" s="489"/>
      <c r="I86" s="436">
        <f t="shared" ref="I86:I99" si="6">SUM(K86,N86)</f>
        <v>5027</v>
      </c>
      <c r="J86" s="188"/>
      <c r="K86" s="226">
        <f>SUM(K87:K99)</f>
        <v>4974</v>
      </c>
      <c r="L86" s="247" t="s">
        <v>346</v>
      </c>
      <c r="M86" s="188"/>
      <c r="N86" s="257">
        <f t="shared" ref="N86:N99" si="7">SUM(R86:Z86)</f>
        <v>53</v>
      </c>
      <c r="O86" s="188"/>
      <c r="P86" s="226">
        <f>P87+P88+P89+P90+P91+P92+P93+P94+P95+P97+P99</f>
        <v>0</v>
      </c>
      <c r="Q86" s="188"/>
      <c r="R86" s="226">
        <f>SUM(R87:R99)</f>
        <v>53</v>
      </c>
      <c r="S86" s="188"/>
      <c r="T86" s="226">
        <f>SUM(T87:T99)</f>
        <v>0</v>
      </c>
      <c r="U86" s="188"/>
      <c r="V86" s="226">
        <f>SUM(V87:V99)</f>
        <v>0</v>
      </c>
      <c r="W86" s="188"/>
      <c r="X86" s="226">
        <f>SUM(X87:X99)</f>
        <v>0</v>
      </c>
      <c r="Y86" s="188"/>
      <c r="Z86" s="226">
        <f>SUM(Z87:Z99)</f>
        <v>0</v>
      </c>
      <c r="AC86" s="305"/>
      <c r="AD86" s="305"/>
      <c r="AE86" s="305"/>
      <c r="AF86" s="305"/>
      <c r="AG86" s="305"/>
      <c r="AH86" s="305"/>
      <c r="AI86" s="305"/>
      <c r="AJ86" s="305"/>
      <c r="AK86" s="305"/>
      <c r="AL86" s="305"/>
      <c r="AM86" s="305"/>
      <c r="AN86" s="305"/>
      <c r="AO86" s="1123"/>
      <c r="AP86" s="1123"/>
      <c r="AQ86" s="1123"/>
      <c r="AR86" s="1123"/>
      <c r="AS86" s="1123"/>
      <c r="AT86" s="1123"/>
      <c r="AU86" s="1123"/>
      <c r="AV86" s="1123"/>
      <c r="AW86" s="1123"/>
      <c r="AX86" s="1123"/>
      <c r="AY86" s="1123"/>
    </row>
    <row r="87" spans="3:51" ht="37.5" customHeight="1">
      <c r="C87" s="129"/>
      <c r="D87" s="500"/>
      <c r="E87" s="506"/>
      <c r="F87" s="514"/>
      <c r="G87" s="515" t="s">
        <v>626</v>
      </c>
      <c r="H87" s="516" t="s">
        <v>1660</v>
      </c>
      <c r="I87" s="546">
        <f t="shared" si="6"/>
        <v>452</v>
      </c>
      <c r="J87" s="227" t="s">
        <v>850</v>
      </c>
      <c r="K87" s="267">
        <v>450</v>
      </c>
      <c r="L87" s="10"/>
      <c r="M87" s="227"/>
      <c r="N87" s="261">
        <f t="shared" si="7"/>
        <v>2</v>
      </c>
      <c r="O87" s="227" t="str">
        <f t="shared" ref="O87:O97" si="8">IF(P87="","※","")</f>
        <v>※</v>
      </c>
      <c r="P87" s="267"/>
      <c r="Q87" s="227" t="str">
        <f t="shared" ref="Q87:Q97" si="9">IF(R87="","※","")</f>
        <v/>
      </c>
      <c r="R87" s="267">
        <v>2</v>
      </c>
      <c r="S87" s="227" t="s">
        <v>850</v>
      </c>
      <c r="T87" s="267">
        <v>0</v>
      </c>
      <c r="U87" s="227" t="s">
        <v>850</v>
      </c>
      <c r="V87" s="267">
        <v>0</v>
      </c>
      <c r="W87" s="227" t="s">
        <v>850</v>
      </c>
      <c r="X87" s="267">
        <v>0</v>
      </c>
      <c r="Y87" s="227" t="s">
        <v>850</v>
      </c>
      <c r="Z87" s="267">
        <v>0</v>
      </c>
      <c r="AC87" s="305"/>
      <c r="AD87" s="305"/>
      <c r="AE87" s="305"/>
      <c r="AF87" s="305"/>
      <c r="AG87" s="305"/>
      <c r="AH87" s="305"/>
      <c r="AI87" s="305"/>
      <c r="AJ87" s="305"/>
      <c r="AK87" s="305"/>
      <c r="AL87" s="305"/>
      <c r="AM87" s="305"/>
      <c r="AN87" s="305"/>
      <c r="AO87" s="1123"/>
      <c r="AP87" s="1123"/>
      <c r="AQ87" s="1123"/>
      <c r="AR87" s="1123"/>
      <c r="AS87" s="1123"/>
      <c r="AT87" s="1123"/>
      <c r="AU87" s="1123"/>
      <c r="AV87" s="1123"/>
      <c r="AW87" s="1123"/>
      <c r="AX87" s="1123"/>
      <c r="AY87" s="1123"/>
    </row>
    <row r="88" spans="3:51">
      <c r="C88" s="129"/>
      <c r="D88" s="500"/>
      <c r="E88" s="506"/>
      <c r="F88" s="514"/>
      <c r="G88" s="515" t="s">
        <v>628</v>
      </c>
      <c r="H88" s="516" t="s">
        <v>460</v>
      </c>
      <c r="I88" s="546">
        <f t="shared" si="6"/>
        <v>867</v>
      </c>
      <c r="J88" s="227" t="s">
        <v>850</v>
      </c>
      <c r="K88" s="267">
        <v>850</v>
      </c>
      <c r="M88" s="227"/>
      <c r="N88" s="261">
        <f t="shared" si="7"/>
        <v>17</v>
      </c>
      <c r="O88" s="227" t="str">
        <f t="shared" si="8"/>
        <v>※</v>
      </c>
      <c r="P88" s="267"/>
      <c r="Q88" s="227" t="str">
        <f t="shared" si="9"/>
        <v/>
      </c>
      <c r="R88" s="267">
        <v>17</v>
      </c>
      <c r="S88" s="227" t="s">
        <v>850</v>
      </c>
      <c r="T88" s="267">
        <v>0</v>
      </c>
      <c r="U88" s="227" t="s">
        <v>850</v>
      </c>
      <c r="V88" s="267">
        <v>0</v>
      </c>
      <c r="W88" s="227" t="s">
        <v>850</v>
      </c>
      <c r="X88" s="267">
        <v>0</v>
      </c>
      <c r="Y88" s="227" t="s">
        <v>850</v>
      </c>
      <c r="Z88" s="267">
        <v>0</v>
      </c>
      <c r="AC88" s="305"/>
      <c r="AD88" s="305"/>
      <c r="AE88" s="305"/>
      <c r="AF88" s="305"/>
      <c r="AG88" s="305"/>
      <c r="AH88" s="305"/>
      <c r="AI88" s="305"/>
      <c r="AJ88" s="305"/>
      <c r="AK88" s="305"/>
      <c r="AL88" s="305"/>
      <c r="AM88" s="305"/>
      <c r="AN88" s="305"/>
      <c r="AO88" s="1123"/>
      <c r="AP88" s="1123"/>
      <c r="AQ88" s="1123"/>
      <c r="AR88" s="1123"/>
      <c r="AS88" s="1123"/>
      <c r="AT88" s="1123"/>
      <c r="AU88" s="1123"/>
      <c r="AV88" s="1123"/>
      <c r="AW88" s="1123"/>
      <c r="AX88" s="1123"/>
      <c r="AY88" s="1123"/>
    </row>
    <row r="89" spans="3:51" ht="37.5" customHeight="1">
      <c r="C89" s="129"/>
      <c r="D89" s="500"/>
      <c r="E89" s="506"/>
      <c r="F89" s="514"/>
      <c r="G89" s="515" t="s">
        <v>630</v>
      </c>
      <c r="H89" s="517" t="s">
        <v>1661</v>
      </c>
      <c r="I89" s="546">
        <f t="shared" si="6"/>
        <v>2793</v>
      </c>
      <c r="J89" s="227" t="s">
        <v>850</v>
      </c>
      <c r="K89" s="267">
        <v>2785</v>
      </c>
      <c r="M89" s="227"/>
      <c r="N89" s="261">
        <f t="shared" si="7"/>
        <v>8</v>
      </c>
      <c r="O89" s="227" t="str">
        <f t="shared" si="8"/>
        <v>※</v>
      </c>
      <c r="P89" s="267"/>
      <c r="Q89" s="227" t="str">
        <f t="shared" si="9"/>
        <v/>
      </c>
      <c r="R89" s="267">
        <v>8</v>
      </c>
      <c r="S89" s="227" t="s">
        <v>850</v>
      </c>
      <c r="T89" s="267">
        <v>0</v>
      </c>
      <c r="U89" s="227" t="s">
        <v>850</v>
      </c>
      <c r="V89" s="267">
        <v>0</v>
      </c>
      <c r="W89" s="227" t="s">
        <v>850</v>
      </c>
      <c r="X89" s="267">
        <v>0</v>
      </c>
      <c r="Y89" s="227" t="s">
        <v>850</v>
      </c>
      <c r="Z89" s="267">
        <v>0</v>
      </c>
      <c r="AC89" s="305"/>
      <c r="AD89" s="305"/>
      <c r="AE89" s="305"/>
      <c r="AF89" s="305"/>
      <c r="AG89" s="305"/>
      <c r="AH89" s="305"/>
      <c r="AI89" s="305"/>
      <c r="AJ89" s="305"/>
      <c r="AK89" s="305"/>
      <c r="AL89" s="305"/>
      <c r="AM89" s="305"/>
      <c r="AN89" s="305"/>
      <c r="AO89" s="1123"/>
      <c r="AP89" s="1123"/>
      <c r="AQ89" s="1123"/>
      <c r="AR89" s="1123"/>
      <c r="AS89" s="1123"/>
      <c r="AT89" s="1123"/>
      <c r="AU89" s="1123"/>
      <c r="AV89" s="1123"/>
      <c r="AW89" s="1123"/>
      <c r="AX89" s="1123"/>
      <c r="AY89" s="1123"/>
    </row>
    <row r="90" spans="3:51" ht="22.5">
      <c r="C90" s="129"/>
      <c r="D90" s="500"/>
      <c r="E90" s="506"/>
      <c r="F90" s="514"/>
      <c r="G90" s="515" t="s">
        <v>641</v>
      </c>
      <c r="H90" s="516" t="s">
        <v>1662</v>
      </c>
      <c r="I90" s="546">
        <f t="shared" si="6"/>
        <v>0</v>
      </c>
      <c r="J90" s="227" t="s">
        <v>850</v>
      </c>
      <c r="K90" s="267">
        <v>0</v>
      </c>
      <c r="M90" s="227"/>
      <c r="N90" s="261">
        <f t="shared" si="7"/>
        <v>0</v>
      </c>
      <c r="O90" s="227" t="str">
        <f t="shared" si="8"/>
        <v>※</v>
      </c>
      <c r="P90" s="267"/>
      <c r="Q90" s="227" t="str">
        <f t="shared" si="9"/>
        <v/>
      </c>
      <c r="R90" s="267">
        <v>0</v>
      </c>
      <c r="S90" s="227" t="s">
        <v>850</v>
      </c>
      <c r="T90" s="267">
        <v>0</v>
      </c>
      <c r="U90" s="227" t="s">
        <v>850</v>
      </c>
      <c r="V90" s="267">
        <v>0</v>
      </c>
      <c r="W90" s="227" t="s">
        <v>850</v>
      </c>
      <c r="X90" s="267">
        <v>0</v>
      </c>
      <c r="Y90" s="227" t="s">
        <v>850</v>
      </c>
      <c r="Z90" s="267">
        <v>0</v>
      </c>
      <c r="AC90" s="305"/>
      <c r="AD90" s="305"/>
      <c r="AE90" s="305"/>
      <c r="AF90" s="305"/>
      <c r="AG90" s="305"/>
      <c r="AH90" s="305"/>
      <c r="AI90" s="305"/>
      <c r="AJ90" s="305"/>
      <c r="AK90" s="305"/>
      <c r="AL90" s="305"/>
      <c r="AM90" s="305"/>
      <c r="AN90" s="305"/>
      <c r="AO90" s="1123"/>
      <c r="AP90" s="1123"/>
      <c r="AQ90" s="1123"/>
      <c r="AR90" s="1123"/>
      <c r="AS90" s="1123"/>
      <c r="AT90" s="1123"/>
      <c r="AU90" s="1123"/>
      <c r="AV90" s="1123"/>
      <c r="AW90" s="1123"/>
      <c r="AX90" s="1123"/>
      <c r="AY90" s="1123"/>
    </row>
    <row r="91" spans="3:51">
      <c r="C91" s="129"/>
      <c r="D91" s="500"/>
      <c r="E91" s="506"/>
      <c r="F91" s="514"/>
      <c r="G91" s="515" t="s">
        <v>8</v>
      </c>
      <c r="H91" s="516" t="s">
        <v>1663</v>
      </c>
      <c r="I91" s="546">
        <f t="shared" si="6"/>
        <v>54</v>
      </c>
      <c r="J91" s="227" t="s">
        <v>850</v>
      </c>
      <c r="K91" s="267">
        <v>50</v>
      </c>
      <c r="M91" s="227"/>
      <c r="N91" s="261">
        <f t="shared" si="7"/>
        <v>4</v>
      </c>
      <c r="O91" s="227" t="str">
        <f t="shared" si="8"/>
        <v>※</v>
      </c>
      <c r="P91" s="267"/>
      <c r="Q91" s="227" t="str">
        <f t="shared" si="9"/>
        <v/>
      </c>
      <c r="R91" s="267">
        <v>4</v>
      </c>
      <c r="S91" s="227" t="s">
        <v>850</v>
      </c>
      <c r="T91" s="267">
        <v>0</v>
      </c>
      <c r="U91" s="227" t="s">
        <v>850</v>
      </c>
      <c r="V91" s="267">
        <v>0</v>
      </c>
      <c r="W91" s="227" t="s">
        <v>850</v>
      </c>
      <c r="X91" s="267">
        <v>0</v>
      </c>
      <c r="Y91" s="227" t="s">
        <v>850</v>
      </c>
      <c r="Z91" s="267">
        <v>0</v>
      </c>
      <c r="AC91" s="305"/>
      <c r="AD91" s="305"/>
      <c r="AE91" s="305"/>
      <c r="AF91" s="305"/>
      <c r="AG91" s="305"/>
      <c r="AH91" s="305"/>
      <c r="AI91" s="305"/>
      <c r="AJ91" s="305"/>
      <c r="AK91" s="305"/>
      <c r="AL91" s="305"/>
      <c r="AM91" s="305"/>
      <c r="AN91" s="305"/>
      <c r="AO91" s="1123"/>
      <c r="AP91" s="1123"/>
      <c r="AQ91" s="1123"/>
      <c r="AR91" s="1123"/>
      <c r="AS91" s="1123"/>
      <c r="AT91" s="1123"/>
      <c r="AU91" s="1123"/>
      <c r="AV91" s="1123"/>
      <c r="AW91" s="1123"/>
      <c r="AX91" s="1123"/>
      <c r="AY91" s="1123"/>
    </row>
    <row r="92" spans="3:51">
      <c r="C92" s="129"/>
      <c r="D92" s="500"/>
      <c r="E92" s="506"/>
      <c r="F92" s="514"/>
      <c r="G92" s="515" t="s">
        <v>9</v>
      </c>
      <c r="H92" s="516" t="s">
        <v>1664</v>
      </c>
      <c r="I92" s="546">
        <f t="shared" si="6"/>
        <v>0</v>
      </c>
      <c r="J92" s="227" t="s">
        <v>850</v>
      </c>
      <c r="K92" s="267">
        <v>0</v>
      </c>
      <c r="M92" s="227"/>
      <c r="N92" s="261">
        <f t="shared" si="7"/>
        <v>0</v>
      </c>
      <c r="O92" s="227" t="str">
        <f t="shared" si="8"/>
        <v>※</v>
      </c>
      <c r="P92" s="267"/>
      <c r="Q92" s="227" t="str">
        <f t="shared" si="9"/>
        <v/>
      </c>
      <c r="R92" s="267">
        <v>0</v>
      </c>
      <c r="S92" s="227" t="s">
        <v>850</v>
      </c>
      <c r="T92" s="267">
        <v>0</v>
      </c>
      <c r="U92" s="227" t="s">
        <v>850</v>
      </c>
      <c r="V92" s="267">
        <v>0</v>
      </c>
      <c r="W92" s="227" t="s">
        <v>850</v>
      </c>
      <c r="X92" s="267">
        <v>0</v>
      </c>
      <c r="Y92" s="227" t="s">
        <v>850</v>
      </c>
      <c r="Z92" s="267">
        <v>0</v>
      </c>
      <c r="AC92" s="305"/>
      <c r="AD92" s="305"/>
      <c r="AE92" s="305"/>
      <c r="AF92" s="305"/>
      <c r="AG92" s="305"/>
      <c r="AH92" s="305"/>
      <c r="AI92" s="305"/>
      <c r="AJ92" s="305"/>
      <c r="AK92" s="305"/>
      <c r="AL92" s="305"/>
      <c r="AM92" s="305"/>
      <c r="AN92" s="305"/>
      <c r="AO92" s="1123"/>
      <c r="AP92" s="1123"/>
      <c r="AQ92" s="1123"/>
      <c r="AR92" s="1123"/>
      <c r="AS92" s="1123"/>
      <c r="AT92" s="1123"/>
      <c r="AU92" s="1123"/>
      <c r="AV92" s="1123"/>
      <c r="AW92" s="1123"/>
      <c r="AX92" s="1123"/>
      <c r="AY92" s="1123"/>
    </row>
    <row r="93" spans="3:51">
      <c r="C93" s="129"/>
      <c r="D93" s="500"/>
      <c r="E93" s="506"/>
      <c r="F93" s="514"/>
      <c r="G93" s="515" t="s">
        <v>10</v>
      </c>
      <c r="H93" s="516" t="s">
        <v>1665</v>
      </c>
      <c r="I93" s="546">
        <f t="shared" si="6"/>
        <v>1</v>
      </c>
      <c r="J93" s="227" t="s">
        <v>850</v>
      </c>
      <c r="K93" s="267">
        <v>0</v>
      </c>
      <c r="M93" s="227"/>
      <c r="N93" s="261">
        <f t="shared" si="7"/>
        <v>1</v>
      </c>
      <c r="O93" s="227" t="str">
        <f t="shared" si="8"/>
        <v>※</v>
      </c>
      <c r="P93" s="267"/>
      <c r="Q93" s="227" t="str">
        <f t="shared" si="9"/>
        <v/>
      </c>
      <c r="R93" s="267">
        <v>1</v>
      </c>
      <c r="S93" s="227" t="s">
        <v>850</v>
      </c>
      <c r="T93" s="267">
        <v>0</v>
      </c>
      <c r="U93" s="227" t="s">
        <v>850</v>
      </c>
      <c r="V93" s="267">
        <v>0</v>
      </c>
      <c r="W93" s="227" t="s">
        <v>850</v>
      </c>
      <c r="X93" s="267">
        <v>0</v>
      </c>
      <c r="Y93" s="227" t="s">
        <v>850</v>
      </c>
      <c r="Z93" s="267">
        <v>0</v>
      </c>
      <c r="AC93" s="305"/>
      <c r="AD93" s="305"/>
      <c r="AE93" s="305"/>
      <c r="AF93" s="305"/>
      <c r="AG93" s="305"/>
      <c r="AH93" s="305"/>
      <c r="AI93" s="305"/>
      <c r="AJ93" s="305"/>
      <c r="AK93" s="305"/>
      <c r="AL93" s="305"/>
      <c r="AM93" s="305"/>
      <c r="AN93" s="305"/>
      <c r="AO93" s="1123"/>
      <c r="AP93" s="1123"/>
      <c r="AQ93" s="1123"/>
      <c r="AR93" s="1123"/>
      <c r="AS93" s="1123"/>
      <c r="AT93" s="1123"/>
      <c r="AU93" s="1123"/>
      <c r="AV93" s="1123"/>
      <c r="AW93" s="1123"/>
      <c r="AX93" s="1123"/>
      <c r="AY93" s="1123"/>
    </row>
    <row r="94" spans="3:51" ht="21" customHeight="1">
      <c r="C94" s="129"/>
      <c r="D94" s="500"/>
      <c r="E94" s="506"/>
      <c r="F94" s="514"/>
      <c r="G94" s="515" t="s">
        <v>11</v>
      </c>
      <c r="H94" s="516" t="s">
        <v>1666</v>
      </c>
      <c r="I94" s="546">
        <f t="shared" si="6"/>
        <v>0</v>
      </c>
      <c r="J94" s="227" t="s">
        <v>850</v>
      </c>
      <c r="K94" s="267">
        <v>0</v>
      </c>
      <c r="M94" s="227"/>
      <c r="N94" s="261">
        <f t="shared" si="7"/>
        <v>0</v>
      </c>
      <c r="O94" s="227" t="str">
        <f t="shared" si="8"/>
        <v>※</v>
      </c>
      <c r="P94" s="267"/>
      <c r="Q94" s="227" t="str">
        <f t="shared" si="9"/>
        <v/>
      </c>
      <c r="R94" s="267">
        <v>0</v>
      </c>
      <c r="S94" s="227" t="s">
        <v>850</v>
      </c>
      <c r="T94" s="267">
        <v>0</v>
      </c>
      <c r="U94" s="227" t="s">
        <v>850</v>
      </c>
      <c r="V94" s="267">
        <v>0</v>
      </c>
      <c r="W94" s="227" t="s">
        <v>850</v>
      </c>
      <c r="X94" s="267">
        <v>0</v>
      </c>
      <c r="Y94" s="227" t="s">
        <v>850</v>
      </c>
      <c r="Z94" s="267">
        <v>0</v>
      </c>
      <c r="AC94" s="305"/>
      <c r="AD94" s="305"/>
      <c r="AE94" s="305"/>
      <c r="AF94" s="305"/>
      <c r="AG94" s="305"/>
      <c r="AH94" s="305"/>
      <c r="AI94" s="305"/>
      <c r="AJ94" s="305"/>
      <c r="AK94" s="305"/>
      <c r="AL94" s="305"/>
      <c r="AM94" s="305"/>
      <c r="AN94" s="305"/>
      <c r="AO94" s="1123"/>
      <c r="AP94" s="1123"/>
      <c r="AQ94" s="1123"/>
      <c r="AR94" s="1123"/>
      <c r="AS94" s="1123"/>
      <c r="AT94" s="1123"/>
      <c r="AU94" s="1123"/>
      <c r="AV94" s="1123"/>
      <c r="AW94" s="1123"/>
      <c r="AX94" s="1123"/>
      <c r="AY94" s="1123"/>
    </row>
    <row r="95" spans="3:51">
      <c r="C95" s="129"/>
      <c r="D95" s="500"/>
      <c r="E95" s="506"/>
      <c r="F95" s="514"/>
      <c r="G95" s="515" t="s">
        <v>12</v>
      </c>
      <c r="H95" s="516" t="s">
        <v>461</v>
      </c>
      <c r="I95" s="546">
        <f t="shared" si="6"/>
        <v>555</v>
      </c>
      <c r="J95" s="227" t="s">
        <v>850</v>
      </c>
      <c r="K95" s="267">
        <v>534</v>
      </c>
      <c r="M95" s="227"/>
      <c r="N95" s="261">
        <f t="shared" si="7"/>
        <v>21</v>
      </c>
      <c r="O95" s="227" t="str">
        <f t="shared" si="8"/>
        <v>※</v>
      </c>
      <c r="P95" s="267"/>
      <c r="Q95" s="227" t="str">
        <f t="shared" si="9"/>
        <v/>
      </c>
      <c r="R95" s="267">
        <v>21</v>
      </c>
      <c r="S95" s="227" t="s">
        <v>850</v>
      </c>
      <c r="T95" s="267">
        <v>0</v>
      </c>
      <c r="U95" s="227" t="s">
        <v>850</v>
      </c>
      <c r="V95" s="267">
        <v>0</v>
      </c>
      <c r="W95" s="227" t="s">
        <v>850</v>
      </c>
      <c r="X95" s="267">
        <v>0</v>
      </c>
      <c r="Y95" s="227" t="s">
        <v>850</v>
      </c>
      <c r="Z95" s="267">
        <v>0</v>
      </c>
      <c r="AC95" s="305"/>
      <c r="AD95" s="305"/>
      <c r="AE95" s="305"/>
      <c r="AF95" s="305"/>
      <c r="AG95" s="305"/>
      <c r="AH95" s="305"/>
      <c r="AI95" s="305"/>
      <c r="AJ95" s="305"/>
      <c r="AK95" s="305"/>
      <c r="AL95" s="305"/>
      <c r="AM95" s="305"/>
      <c r="AN95" s="305"/>
      <c r="AO95" s="1123"/>
      <c r="AP95" s="1123"/>
      <c r="AQ95" s="1123"/>
      <c r="AR95" s="1123"/>
      <c r="AS95" s="1123"/>
      <c r="AT95" s="1123"/>
      <c r="AU95" s="1123"/>
      <c r="AV95" s="1123"/>
      <c r="AW95" s="1123"/>
      <c r="AX95" s="1123"/>
      <c r="AY95" s="1123"/>
    </row>
    <row r="96" spans="3:51" ht="22.5">
      <c r="C96" s="129"/>
      <c r="D96" s="500"/>
      <c r="E96" s="506"/>
      <c r="F96" s="514"/>
      <c r="G96" s="515" t="s">
        <v>1400</v>
      </c>
      <c r="H96" s="516" t="s">
        <v>1642</v>
      </c>
      <c r="I96" s="546">
        <f t="shared" ref="I96" si="10">SUM(K96,N96)</f>
        <v>0</v>
      </c>
      <c r="J96" s="227" t="s">
        <v>850</v>
      </c>
      <c r="K96" s="267">
        <v>0</v>
      </c>
      <c r="M96" s="227"/>
      <c r="N96" s="261">
        <f t="shared" ref="N96" si="11">SUM(R96:Z96)</f>
        <v>0</v>
      </c>
      <c r="O96" s="227" t="str">
        <f t="shared" ref="O96" si="12">IF(P96="","※","")</f>
        <v>※</v>
      </c>
      <c r="P96" s="267"/>
      <c r="Q96" s="227" t="str">
        <f t="shared" ref="Q96" si="13">IF(R96="","※","")</f>
        <v/>
      </c>
      <c r="R96" s="267">
        <v>0</v>
      </c>
      <c r="S96" s="227" t="s">
        <v>850</v>
      </c>
      <c r="T96" s="267">
        <v>0</v>
      </c>
      <c r="U96" s="227" t="s">
        <v>850</v>
      </c>
      <c r="V96" s="267">
        <v>0</v>
      </c>
      <c r="W96" s="227" t="s">
        <v>850</v>
      </c>
      <c r="X96" s="267">
        <v>0</v>
      </c>
      <c r="Y96" s="227" t="s">
        <v>850</v>
      </c>
      <c r="Z96" s="267">
        <v>0</v>
      </c>
      <c r="AC96" s="305"/>
      <c r="AD96" s="305"/>
      <c r="AE96" s="305"/>
      <c r="AF96" s="305"/>
      <c r="AG96" s="305"/>
      <c r="AH96" s="305"/>
      <c r="AI96" s="305"/>
      <c r="AJ96" s="305"/>
      <c r="AK96" s="305"/>
      <c r="AL96" s="305"/>
      <c r="AM96" s="305"/>
      <c r="AN96" s="305"/>
      <c r="AO96" s="1123"/>
      <c r="AP96" s="1123"/>
      <c r="AQ96" s="1123"/>
      <c r="AR96" s="1123"/>
      <c r="AS96" s="1123"/>
      <c r="AT96" s="1123"/>
      <c r="AU96" s="1123"/>
      <c r="AV96" s="1123"/>
      <c r="AW96" s="1123"/>
      <c r="AX96" s="1123"/>
      <c r="AY96" s="1123"/>
    </row>
    <row r="97" spans="3:51">
      <c r="C97" s="129"/>
      <c r="D97" s="500"/>
      <c r="E97" s="506"/>
      <c r="F97" s="514"/>
      <c r="G97" s="515" t="s">
        <v>1402</v>
      </c>
      <c r="H97" s="516" t="s">
        <v>1641</v>
      </c>
      <c r="I97" s="546">
        <f t="shared" si="6"/>
        <v>305</v>
      </c>
      <c r="J97" s="758" t="s">
        <v>850</v>
      </c>
      <c r="K97" s="268">
        <v>305</v>
      </c>
      <c r="M97" s="758"/>
      <c r="N97" s="263">
        <f t="shared" si="7"/>
        <v>0</v>
      </c>
      <c r="O97" s="758" t="str">
        <f t="shared" si="8"/>
        <v>※</v>
      </c>
      <c r="P97" s="268"/>
      <c r="Q97" s="758" t="str">
        <f t="shared" si="9"/>
        <v/>
      </c>
      <c r="R97" s="268">
        <v>0</v>
      </c>
      <c r="S97" s="758" t="s">
        <v>850</v>
      </c>
      <c r="T97" s="268">
        <v>0</v>
      </c>
      <c r="U97" s="758" t="s">
        <v>850</v>
      </c>
      <c r="V97" s="268">
        <v>0</v>
      </c>
      <c r="W97" s="758" t="s">
        <v>850</v>
      </c>
      <c r="X97" s="268">
        <v>0</v>
      </c>
      <c r="Y97" s="758" t="s">
        <v>850</v>
      </c>
      <c r="Z97" s="268">
        <v>0</v>
      </c>
      <c r="AC97" s="305"/>
      <c r="AD97" s="305"/>
      <c r="AE97" s="305"/>
      <c r="AF97" s="305"/>
      <c r="AG97" s="305"/>
      <c r="AH97" s="305"/>
      <c r="AI97" s="305"/>
      <c r="AJ97" s="305"/>
      <c r="AK97" s="305"/>
      <c r="AL97" s="305"/>
      <c r="AM97" s="305"/>
      <c r="AN97" s="305"/>
      <c r="AO97" s="1123"/>
      <c r="AP97" s="1163" t="s">
        <v>533</v>
      </c>
      <c r="AQ97" s="1163" t="s">
        <v>119</v>
      </c>
      <c r="AR97" s="1163" t="s">
        <v>120</v>
      </c>
      <c r="AS97" s="1163" t="s">
        <v>520</v>
      </c>
      <c r="AT97" s="1163" t="s">
        <v>121</v>
      </c>
      <c r="AU97" s="1163" t="s">
        <v>1084</v>
      </c>
      <c r="AV97" s="1163" t="s">
        <v>1206</v>
      </c>
      <c r="AW97" s="1163" t="s">
        <v>132</v>
      </c>
      <c r="AX97" s="1335" t="s">
        <v>421</v>
      </c>
      <c r="AY97" s="1163" t="s">
        <v>1216</v>
      </c>
    </row>
    <row r="98" spans="3:51">
      <c r="C98" s="129"/>
      <c r="D98" s="500"/>
      <c r="E98" s="506"/>
      <c r="F98" s="514"/>
      <c r="G98" s="515" t="s">
        <v>1370</v>
      </c>
      <c r="H98" s="516" t="s">
        <v>1640</v>
      </c>
      <c r="I98" s="546">
        <f t="shared" ref="I98" si="14">SUM(K98,N98)</f>
        <v>0</v>
      </c>
      <c r="J98" s="227" t="s">
        <v>850</v>
      </c>
      <c r="K98" s="267">
        <v>0</v>
      </c>
      <c r="M98" s="227"/>
      <c r="N98" s="261">
        <f t="shared" ref="N98" si="15">SUM(R98:Z98)</f>
        <v>0</v>
      </c>
      <c r="O98" s="227" t="str">
        <f t="shared" ref="O98" si="16">IF(P98="","※","")</f>
        <v>※</v>
      </c>
      <c r="P98" s="267"/>
      <c r="Q98" s="227" t="str">
        <f t="shared" ref="Q98" si="17">IF(R98="","※","")</f>
        <v/>
      </c>
      <c r="R98" s="267">
        <v>0</v>
      </c>
      <c r="S98" s="227" t="s">
        <v>850</v>
      </c>
      <c r="T98" s="267">
        <v>0</v>
      </c>
      <c r="U98" s="227" t="s">
        <v>850</v>
      </c>
      <c r="V98" s="267">
        <v>0</v>
      </c>
      <c r="W98" s="227" t="s">
        <v>850</v>
      </c>
      <c r="X98" s="267">
        <v>0</v>
      </c>
      <c r="Y98" s="227" t="s">
        <v>850</v>
      </c>
      <c r="Z98" s="267">
        <v>0</v>
      </c>
      <c r="AC98" s="305"/>
      <c r="AD98" s="305"/>
      <c r="AE98" s="305"/>
      <c r="AF98" s="305"/>
      <c r="AG98" s="305"/>
      <c r="AH98" s="305"/>
      <c r="AI98" s="305"/>
      <c r="AJ98" s="305"/>
      <c r="AK98" s="305"/>
      <c r="AL98" s="305"/>
      <c r="AM98" s="305"/>
      <c r="AN98" s="305"/>
      <c r="AO98" s="1123"/>
      <c r="AP98" s="1123"/>
      <c r="AQ98" s="1123"/>
      <c r="AR98" s="1123"/>
      <c r="AS98" s="1123"/>
      <c r="AT98" s="1123"/>
      <c r="AU98" s="1123"/>
      <c r="AV98" s="1123"/>
      <c r="AW98" s="1123"/>
      <c r="AX98" s="1123"/>
      <c r="AY98" s="1123"/>
    </row>
    <row r="99" spans="3:51" ht="33.75">
      <c r="C99" s="129"/>
      <c r="D99" s="500"/>
      <c r="E99" s="506"/>
      <c r="F99" s="514"/>
      <c r="G99" s="1774" t="s">
        <v>1403</v>
      </c>
      <c r="H99" s="1775" t="s">
        <v>1528</v>
      </c>
      <c r="I99" s="553">
        <f t="shared" si="6"/>
        <v>0</v>
      </c>
      <c r="J99" s="758" t="s">
        <v>850</v>
      </c>
      <c r="K99" s="268">
        <v>0</v>
      </c>
      <c r="L99" s="83" t="s">
        <v>669</v>
      </c>
      <c r="M99" s="758" t="s">
        <v>850</v>
      </c>
      <c r="N99" s="263">
        <f t="shared" si="7"/>
        <v>0</v>
      </c>
      <c r="O99" s="758" t="s">
        <v>854</v>
      </c>
      <c r="P99" s="268"/>
      <c r="Q99" s="758" t="s">
        <v>850</v>
      </c>
      <c r="R99" s="268">
        <v>0</v>
      </c>
      <c r="S99" s="758" t="s">
        <v>850</v>
      </c>
      <c r="T99" s="268">
        <v>0</v>
      </c>
      <c r="U99" s="758" t="s">
        <v>850</v>
      </c>
      <c r="V99" s="268">
        <v>0</v>
      </c>
      <c r="W99" s="758" t="s">
        <v>850</v>
      </c>
      <c r="X99" s="268">
        <v>0</v>
      </c>
      <c r="Y99" s="758" t="s">
        <v>850</v>
      </c>
      <c r="Z99" s="268">
        <v>0</v>
      </c>
      <c r="AC99" s="305"/>
      <c r="AD99" s="305"/>
      <c r="AE99" s="305"/>
      <c r="AF99" s="305"/>
      <c r="AG99" s="305"/>
      <c r="AH99" s="305"/>
      <c r="AI99" s="305"/>
      <c r="AJ99" s="305"/>
      <c r="AK99" s="305"/>
      <c r="AL99" s="305"/>
      <c r="AM99" s="305"/>
      <c r="AN99" s="305"/>
      <c r="AO99" s="1125" t="s">
        <v>1174</v>
      </c>
      <c r="AP99" s="1172" t="s">
        <v>1215</v>
      </c>
      <c r="AQ99" s="1164" t="s">
        <v>1214</v>
      </c>
      <c r="AR99" s="1164" t="s">
        <v>1214</v>
      </c>
      <c r="AS99" s="1172" t="s">
        <v>1215</v>
      </c>
      <c r="AT99" s="1172" t="s">
        <v>1215</v>
      </c>
      <c r="AU99" s="1172" t="s">
        <v>1215</v>
      </c>
      <c r="AV99" s="1172" t="s">
        <v>1215</v>
      </c>
      <c r="AW99" s="1172" t="s">
        <v>1215</v>
      </c>
      <c r="AX99" s="1172" t="s">
        <v>1215</v>
      </c>
      <c r="AY99" s="1164" t="s">
        <v>1214</v>
      </c>
    </row>
    <row r="100" spans="3:51" ht="13.5" customHeight="1">
      <c r="C100" s="129"/>
      <c r="D100" s="500"/>
      <c r="E100" s="506"/>
      <c r="F100" s="425" t="s">
        <v>633</v>
      </c>
      <c r="G100" s="426" t="s">
        <v>1433</v>
      </c>
      <c r="H100" s="427"/>
      <c r="I100" s="553">
        <f t="shared" ref="I100:I102" si="18">SUM(K100,N100)</f>
        <v>0</v>
      </c>
      <c r="J100" s="758" t="s">
        <v>850</v>
      </c>
      <c r="K100" s="268">
        <v>0</v>
      </c>
      <c r="L100" s="83" t="s">
        <v>669</v>
      </c>
      <c r="M100" s="758" t="s">
        <v>850</v>
      </c>
      <c r="N100" s="263">
        <f t="shared" ref="N100:N102" si="19">SUM(R100:Z100)</f>
        <v>0</v>
      </c>
      <c r="O100" s="758" t="s">
        <v>854</v>
      </c>
      <c r="P100" s="268"/>
      <c r="Q100" s="758" t="s">
        <v>850</v>
      </c>
      <c r="R100" s="268">
        <v>0</v>
      </c>
      <c r="S100" s="758" t="s">
        <v>850</v>
      </c>
      <c r="T100" s="268">
        <v>0</v>
      </c>
      <c r="U100" s="758" t="s">
        <v>850</v>
      </c>
      <c r="V100" s="268">
        <v>0</v>
      </c>
      <c r="W100" s="758" t="s">
        <v>850</v>
      </c>
      <c r="X100" s="268">
        <v>0</v>
      </c>
      <c r="Y100" s="758" t="s">
        <v>850</v>
      </c>
      <c r="Z100" s="268">
        <v>0</v>
      </c>
      <c r="AC100" s="305"/>
      <c r="AD100" s="305"/>
      <c r="AE100" s="305"/>
      <c r="AF100" s="305"/>
      <c r="AG100" s="305"/>
      <c r="AH100" s="305"/>
      <c r="AI100" s="305"/>
      <c r="AJ100" s="305"/>
      <c r="AK100" s="305"/>
      <c r="AL100" s="305"/>
      <c r="AM100" s="305"/>
      <c r="AN100" s="305"/>
      <c r="AO100" s="1123"/>
      <c r="AP100" s="1123"/>
      <c r="AQ100" s="1123"/>
      <c r="AR100" s="1123"/>
      <c r="AS100" s="1123"/>
      <c r="AT100" s="1123"/>
      <c r="AU100" s="1123"/>
      <c r="AV100" s="1123"/>
      <c r="AW100" s="1123"/>
      <c r="AX100" s="1123"/>
      <c r="AY100" s="1123"/>
    </row>
    <row r="101" spans="3:51">
      <c r="C101" s="129"/>
      <c r="D101" s="500"/>
      <c r="E101" s="506"/>
      <c r="F101" s="514"/>
      <c r="G101" s="515" t="s">
        <v>1436</v>
      </c>
      <c r="H101" s="516" t="s">
        <v>1434</v>
      </c>
      <c r="I101" s="553">
        <f t="shared" si="18"/>
        <v>0</v>
      </c>
      <c r="J101" s="758" t="s">
        <v>850</v>
      </c>
      <c r="K101" s="268">
        <v>0</v>
      </c>
      <c r="L101" s="83" t="s">
        <v>669</v>
      </c>
      <c r="M101" s="758" t="s">
        <v>850</v>
      </c>
      <c r="N101" s="263">
        <f t="shared" si="19"/>
        <v>0</v>
      </c>
      <c r="O101" s="758" t="s">
        <v>854</v>
      </c>
      <c r="P101" s="268"/>
      <c r="Q101" s="758" t="s">
        <v>850</v>
      </c>
      <c r="R101" s="268">
        <v>0</v>
      </c>
      <c r="S101" s="758" t="s">
        <v>850</v>
      </c>
      <c r="T101" s="268">
        <v>0</v>
      </c>
      <c r="U101" s="758" t="s">
        <v>850</v>
      </c>
      <c r="V101" s="268">
        <v>0</v>
      </c>
      <c r="W101" s="758" t="s">
        <v>850</v>
      </c>
      <c r="X101" s="268">
        <v>0</v>
      </c>
      <c r="Y101" s="758" t="s">
        <v>850</v>
      </c>
      <c r="Z101" s="268">
        <v>0</v>
      </c>
      <c r="AC101" s="305"/>
      <c r="AD101" s="305"/>
      <c r="AE101" s="305"/>
      <c r="AF101" s="305"/>
      <c r="AG101" s="305"/>
      <c r="AH101" s="305"/>
      <c r="AI101" s="305"/>
      <c r="AJ101" s="305"/>
      <c r="AK101" s="305"/>
      <c r="AL101" s="305"/>
      <c r="AM101" s="305"/>
      <c r="AN101" s="305"/>
      <c r="AO101" s="1123"/>
      <c r="AP101" s="1123"/>
      <c r="AQ101" s="1123"/>
      <c r="AR101" s="1123"/>
      <c r="AS101" s="1123"/>
      <c r="AT101" s="1123"/>
      <c r="AU101" s="1123"/>
      <c r="AV101" s="1123"/>
      <c r="AW101" s="1123"/>
      <c r="AX101" s="1123"/>
      <c r="AY101" s="1123"/>
    </row>
    <row r="102" spans="3:51">
      <c r="C102" s="129"/>
      <c r="D102" s="500"/>
      <c r="E102" s="506"/>
      <c r="F102" s="514"/>
      <c r="G102" s="515" t="s">
        <v>1437</v>
      </c>
      <c r="H102" s="516" t="s">
        <v>1435</v>
      </c>
      <c r="I102" s="553">
        <f t="shared" si="18"/>
        <v>0</v>
      </c>
      <c r="J102" s="758" t="s">
        <v>850</v>
      </c>
      <c r="K102" s="268">
        <v>0</v>
      </c>
      <c r="L102" s="83" t="s">
        <v>669</v>
      </c>
      <c r="M102" s="758" t="s">
        <v>850</v>
      </c>
      <c r="N102" s="263">
        <f t="shared" si="19"/>
        <v>0</v>
      </c>
      <c r="O102" s="758" t="s">
        <v>854</v>
      </c>
      <c r="P102" s="268"/>
      <c r="Q102" s="758" t="s">
        <v>850</v>
      </c>
      <c r="R102" s="268">
        <v>0</v>
      </c>
      <c r="S102" s="758" t="s">
        <v>850</v>
      </c>
      <c r="T102" s="268">
        <v>0</v>
      </c>
      <c r="U102" s="758" t="s">
        <v>850</v>
      </c>
      <c r="V102" s="268">
        <v>0</v>
      </c>
      <c r="W102" s="758" t="s">
        <v>850</v>
      </c>
      <c r="X102" s="268">
        <v>0</v>
      </c>
      <c r="Y102" s="758" t="s">
        <v>850</v>
      </c>
      <c r="Z102" s="268">
        <v>0</v>
      </c>
      <c r="AC102" s="305"/>
      <c r="AD102" s="305"/>
      <c r="AE102" s="305"/>
      <c r="AF102" s="305"/>
      <c r="AG102" s="305"/>
      <c r="AH102" s="305"/>
      <c r="AI102" s="305"/>
      <c r="AJ102" s="305"/>
      <c r="AK102" s="305"/>
      <c r="AL102" s="305"/>
      <c r="AM102" s="305"/>
      <c r="AN102" s="305"/>
      <c r="AO102" s="1123"/>
      <c r="AP102" s="1123"/>
      <c r="AQ102" s="1123"/>
      <c r="AR102" s="1123"/>
      <c r="AS102" s="1123"/>
      <c r="AT102" s="1123"/>
      <c r="AU102" s="1123"/>
      <c r="AV102" s="1123"/>
      <c r="AW102" s="1123"/>
      <c r="AX102" s="1123"/>
      <c r="AY102" s="1123"/>
    </row>
    <row r="103" spans="3:51" ht="13.5" hidden="1" customHeight="1">
      <c r="C103" s="496"/>
      <c r="D103" s="496"/>
      <c r="E103" s="508"/>
      <c r="F103" s="518"/>
      <c r="G103" s="519"/>
      <c r="H103" s="520"/>
      <c r="I103" s="553"/>
      <c r="J103" s="758"/>
      <c r="K103" s="554"/>
      <c r="L103" s="83"/>
      <c r="M103" s="758"/>
      <c r="N103" s="263"/>
      <c r="O103" s="758"/>
      <c r="P103" s="554"/>
      <c r="Q103" s="758"/>
      <c r="R103" s="554"/>
      <c r="S103" s="758"/>
      <c r="T103" s="554"/>
      <c r="U103" s="758"/>
      <c r="V103" s="554"/>
      <c r="W103" s="758"/>
      <c r="X103" s="554"/>
      <c r="Y103" s="758"/>
      <c r="Z103" s="554"/>
      <c r="AC103" s="305"/>
      <c r="AD103" s="305"/>
      <c r="AE103" s="305"/>
      <c r="AF103" s="305"/>
      <c r="AG103" s="305"/>
      <c r="AH103" s="305"/>
      <c r="AI103" s="305"/>
      <c r="AJ103" s="305"/>
      <c r="AK103" s="305"/>
      <c r="AL103" s="305"/>
      <c r="AM103" s="305"/>
      <c r="AN103" s="305"/>
      <c r="AO103" s="1123"/>
      <c r="AP103" s="1123"/>
      <c r="AQ103" s="1123"/>
      <c r="AR103" s="1123"/>
      <c r="AS103" s="1123"/>
      <c r="AT103" s="1123"/>
      <c r="AU103" s="1123"/>
      <c r="AV103" s="1123"/>
      <c r="AW103" s="1123"/>
      <c r="AX103" s="1123"/>
      <c r="AY103" s="1123"/>
    </row>
    <row r="104" spans="3:51" ht="13.5" hidden="1" customHeight="1">
      <c r="C104" s="496"/>
      <c r="D104" s="496"/>
      <c r="E104" s="508"/>
      <c r="F104" s="518"/>
      <c r="G104" s="519"/>
      <c r="H104" s="520"/>
      <c r="I104" s="553"/>
      <c r="J104" s="758"/>
      <c r="K104" s="554"/>
      <c r="L104" s="83"/>
      <c r="M104" s="758"/>
      <c r="N104" s="263"/>
      <c r="O104" s="758"/>
      <c r="P104" s="554"/>
      <c r="Q104" s="758"/>
      <c r="R104" s="554"/>
      <c r="S104" s="758"/>
      <c r="T104" s="554"/>
      <c r="U104" s="758"/>
      <c r="V104" s="554"/>
      <c r="W104" s="758"/>
      <c r="X104" s="554"/>
      <c r="Y104" s="758"/>
      <c r="Z104" s="554"/>
      <c r="AC104" s="305"/>
      <c r="AD104" s="305"/>
      <c r="AE104" s="305"/>
      <c r="AF104" s="305"/>
      <c r="AG104" s="305"/>
      <c r="AH104" s="305"/>
      <c r="AI104" s="305"/>
      <c r="AJ104" s="305"/>
      <c r="AK104" s="305"/>
      <c r="AL104" s="305"/>
      <c r="AM104" s="305"/>
      <c r="AN104" s="305"/>
      <c r="AO104" s="1123"/>
      <c r="AP104" s="1123"/>
      <c r="AQ104" s="1123"/>
      <c r="AR104" s="1123"/>
      <c r="AS104" s="1123"/>
      <c r="AT104" s="1123"/>
      <c r="AU104" s="1123"/>
      <c r="AV104" s="1123"/>
      <c r="AW104" s="1123"/>
      <c r="AX104" s="1123"/>
      <c r="AY104" s="1123"/>
    </row>
    <row r="105" spans="3:51" ht="13.5" hidden="1" customHeight="1">
      <c r="C105" s="129"/>
      <c r="D105" s="500"/>
      <c r="E105" s="506"/>
      <c r="F105" s="1037"/>
      <c r="G105" s="989"/>
      <c r="H105" s="990"/>
      <c r="I105" s="1021"/>
      <c r="J105" s="930"/>
      <c r="K105" s="1047"/>
      <c r="L105" s="1003"/>
      <c r="M105" s="930"/>
      <c r="N105" s="1025"/>
      <c r="O105" s="930"/>
      <c r="P105" s="1047"/>
      <c r="Q105" s="930"/>
      <c r="R105" s="1047"/>
      <c r="S105" s="930"/>
      <c r="T105" s="1047"/>
      <c r="U105" s="930"/>
      <c r="V105" s="1047"/>
      <c r="W105" s="930"/>
      <c r="X105" s="1047"/>
      <c r="Y105" s="930"/>
      <c r="Z105" s="1047"/>
      <c r="AC105" s="305"/>
      <c r="AD105" s="305"/>
      <c r="AE105" s="305"/>
      <c r="AF105" s="305"/>
      <c r="AG105" s="305"/>
      <c r="AH105" s="305"/>
      <c r="AI105" s="305"/>
      <c r="AJ105" s="305"/>
      <c r="AK105" s="305"/>
      <c r="AL105" s="305"/>
      <c r="AM105" s="305"/>
      <c r="AN105" s="305"/>
      <c r="AO105" s="1123"/>
      <c r="AP105" s="1123"/>
      <c r="AQ105" s="1123"/>
      <c r="AR105" s="1123"/>
      <c r="AS105" s="1123"/>
      <c r="AT105" s="1123"/>
      <c r="AU105" s="1123"/>
      <c r="AV105" s="1123"/>
      <c r="AW105" s="1123"/>
      <c r="AX105" s="1123"/>
      <c r="AY105" s="1123"/>
    </row>
    <row r="106" spans="3:51" ht="13.5" hidden="1" customHeight="1">
      <c r="C106" s="129"/>
      <c r="D106" s="500"/>
      <c r="E106" s="506"/>
      <c r="F106" s="504"/>
      <c r="G106" s="1048"/>
      <c r="H106" s="1049"/>
      <c r="I106" s="1021"/>
      <c r="J106" s="930"/>
      <c r="K106" s="994"/>
      <c r="L106" s="1003"/>
      <c r="M106" s="930"/>
      <c r="N106" s="1025"/>
      <c r="O106" s="930"/>
      <c r="P106" s="994"/>
      <c r="Q106" s="930"/>
      <c r="R106" s="994"/>
      <c r="S106" s="930"/>
      <c r="T106" s="994"/>
      <c r="U106" s="930"/>
      <c r="V106" s="994"/>
      <c r="W106" s="930"/>
      <c r="X106" s="994"/>
      <c r="Y106" s="930"/>
      <c r="Z106" s="994"/>
      <c r="AC106" s="305"/>
      <c r="AD106" s="305"/>
      <c r="AE106" s="305"/>
      <c r="AF106" s="305"/>
      <c r="AG106" s="305"/>
      <c r="AH106" s="305"/>
      <c r="AI106" s="305"/>
      <c r="AJ106" s="305"/>
      <c r="AK106" s="305"/>
      <c r="AL106" s="305"/>
      <c r="AM106" s="305"/>
      <c r="AN106" s="305"/>
      <c r="AO106" s="1123"/>
      <c r="AP106" s="1123"/>
      <c r="AQ106" s="1123"/>
      <c r="AR106" s="1123"/>
      <c r="AS106" s="1123"/>
      <c r="AT106" s="1123"/>
      <c r="AU106" s="1123"/>
      <c r="AV106" s="1123"/>
      <c r="AW106" s="1123"/>
      <c r="AX106" s="1123"/>
      <c r="AY106" s="1123"/>
    </row>
    <row r="107" spans="3:51" ht="13.5" hidden="1" customHeight="1">
      <c r="C107" s="129"/>
      <c r="D107" s="500"/>
      <c r="E107" s="506"/>
      <c r="F107" s="521"/>
      <c r="G107" s="1048"/>
      <c r="H107" s="1049"/>
      <c r="I107" s="1021"/>
      <c r="J107" s="930"/>
      <c r="K107" s="994"/>
      <c r="L107" s="1003"/>
      <c r="M107" s="930"/>
      <c r="N107" s="1025"/>
      <c r="O107" s="930"/>
      <c r="P107" s="994"/>
      <c r="Q107" s="930"/>
      <c r="R107" s="994"/>
      <c r="S107" s="930"/>
      <c r="T107" s="994"/>
      <c r="U107" s="930"/>
      <c r="V107" s="994"/>
      <c r="W107" s="930"/>
      <c r="X107" s="994"/>
      <c r="Y107" s="930"/>
      <c r="Z107" s="994"/>
      <c r="AC107" s="305"/>
      <c r="AD107" s="305"/>
      <c r="AE107" s="305"/>
      <c r="AF107" s="305"/>
      <c r="AG107" s="305"/>
      <c r="AH107" s="305"/>
      <c r="AI107" s="305"/>
      <c r="AJ107" s="305"/>
      <c r="AK107" s="305"/>
      <c r="AL107" s="305"/>
      <c r="AM107" s="305"/>
      <c r="AN107" s="305"/>
      <c r="AO107" s="1123"/>
      <c r="AP107" s="1123"/>
      <c r="AQ107" s="1123"/>
      <c r="AR107" s="1123"/>
      <c r="AS107" s="1123"/>
      <c r="AT107" s="1123"/>
      <c r="AU107" s="1123"/>
      <c r="AV107" s="1123"/>
      <c r="AW107" s="1123"/>
      <c r="AX107" s="1123"/>
      <c r="AY107" s="1123"/>
    </row>
    <row r="108" spans="3:51" ht="13.5" hidden="1" customHeight="1">
      <c r="C108" s="496"/>
      <c r="D108" s="496"/>
      <c r="E108" s="508"/>
      <c r="F108" s="522"/>
      <c r="G108" s="519"/>
      <c r="H108" s="523"/>
      <c r="I108" s="540"/>
      <c r="J108" s="227"/>
      <c r="K108" s="555"/>
      <c r="M108" s="227"/>
      <c r="N108" s="261"/>
      <c r="O108" s="227"/>
      <c r="P108" s="555"/>
      <c r="Q108" s="227"/>
      <c r="R108" s="555"/>
      <c r="S108" s="227"/>
      <c r="T108" s="555"/>
      <c r="U108" s="227"/>
      <c r="V108" s="555"/>
      <c r="W108" s="227"/>
      <c r="X108" s="555"/>
      <c r="Y108" s="227"/>
      <c r="Z108" s="555"/>
      <c r="AC108" s="305"/>
      <c r="AD108" s="305"/>
      <c r="AE108" s="305"/>
      <c r="AF108" s="305"/>
      <c r="AG108" s="305"/>
      <c r="AH108" s="305"/>
      <c r="AI108" s="305"/>
      <c r="AJ108" s="305"/>
      <c r="AK108" s="305"/>
      <c r="AL108" s="305"/>
      <c r="AM108" s="305"/>
      <c r="AN108" s="305"/>
      <c r="AO108" s="1123"/>
      <c r="AP108" s="1123"/>
      <c r="AQ108" s="1123"/>
      <c r="AR108" s="1123"/>
      <c r="AS108" s="1123"/>
      <c r="AT108" s="1123"/>
      <c r="AU108" s="1123"/>
      <c r="AV108" s="1123"/>
      <c r="AW108" s="1123"/>
      <c r="AX108" s="1123"/>
      <c r="AY108" s="1123"/>
    </row>
    <row r="109" spans="3:51" ht="13.5" hidden="1" customHeight="1">
      <c r="C109" s="496"/>
      <c r="D109" s="496"/>
      <c r="E109" s="508"/>
      <c r="F109" s="522"/>
      <c r="G109" s="519"/>
      <c r="H109" s="523"/>
      <c r="I109" s="540"/>
      <c r="J109" s="227"/>
      <c r="K109" s="555"/>
      <c r="M109" s="227"/>
      <c r="N109" s="261"/>
      <c r="O109" s="227"/>
      <c r="P109" s="555"/>
      <c r="Q109" s="227"/>
      <c r="R109" s="555"/>
      <c r="S109" s="227"/>
      <c r="T109" s="555"/>
      <c r="U109" s="227"/>
      <c r="V109" s="555"/>
      <c r="W109" s="227"/>
      <c r="X109" s="555"/>
      <c r="Y109" s="227"/>
      <c r="Z109" s="555"/>
      <c r="AC109" s="305"/>
      <c r="AD109" s="305"/>
      <c r="AE109" s="305"/>
      <c r="AF109" s="305"/>
      <c r="AG109" s="305"/>
      <c r="AH109" s="305"/>
      <c r="AI109" s="305"/>
      <c r="AJ109" s="305"/>
      <c r="AK109" s="305"/>
      <c r="AL109" s="305"/>
      <c r="AM109" s="305"/>
      <c r="AN109" s="305"/>
      <c r="AO109" s="1123"/>
      <c r="AP109" s="1123"/>
      <c r="AQ109" s="1123"/>
      <c r="AR109" s="1123"/>
      <c r="AS109" s="1123"/>
      <c r="AT109" s="1123"/>
      <c r="AU109" s="1123"/>
      <c r="AV109" s="1123"/>
      <c r="AW109" s="1123"/>
      <c r="AX109" s="1123"/>
      <c r="AY109" s="1123"/>
    </row>
    <row r="110" spans="3:51" ht="13.5" hidden="1" customHeight="1">
      <c r="C110" s="496"/>
      <c r="D110" s="496"/>
      <c r="E110" s="508"/>
      <c r="F110" s="522"/>
      <c r="G110" s="519"/>
      <c r="H110" s="523"/>
      <c r="I110" s="540"/>
      <c r="J110" s="227"/>
      <c r="K110" s="555"/>
      <c r="M110" s="227"/>
      <c r="N110" s="261"/>
      <c r="O110" s="227"/>
      <c r="P110" s="555"/>
      <c r="Q110" s="227"/>
      <c r="R110" s="555"/>
      <c r="S110" s="227"/>
      <c r="T110" s="555"/>
      <c r="U110" s="227"/>
      <c r="V110" s="555"/>
      <c r="W110" s="227"/>
      <c r="X110" s="555"/>
      <c r="Y110" s="227"/>
      <c r="Z110" s="555"/>
      <c r="AC110" s="305"/>
      <c r="AD110" s="305"/>
      <c r="AE110" s="305"/>
      <c r="AF110" s="305"/>
      <c r="AG110" s="305"/>
      <c r="AH110" s="305"/>
      <c r="AI110" s="305"/>
      <c r="AJ110" s="305"/>
      <c r="AK110" s="305"/>
      <c r="AL110" s="305"/>
      <c r="AM110" s="305"/>
      <c r="AN110" s="305"/>
      <c r="AO110" s="1123"/>
      <c r="AP110" s="1123"/>
      <c r="AQ110" s="1123"/>
      <c r="AR110" s="1123"/>
      <c r="AS110" s="1123"/>
      <c r="AT110" s="1123"/>
      <c r="AU110" s="1123"/>
      <c r="AV110" s="1123"/>
      <c r="AW110" s="1123"/>
      <c r="AX110" s="1123"/>
      <c r="AY110" s="1123"/>
    </row>
    <row r="111" spans="3:51" ht="13.5" hidden="1" customHeight="1">
      <c r="C111" s="496"/>
      <c r="D111" s="496"/>
      <c r="E111" s="508"/>
      <c r="F111" s="522"/>
      <c r="G111" s="519"/>
      <c r="H111" s="523"/>
      <c r="I111" s="540"/>
      <c r="J111" s="227"/>
      <c r="K111" s="555"/>
      <c r="M111" s="227"/>
      <c r="N111" s="261"/>
      <c r="O111" s="227"/>
      <c r="P111" s="555"/>
      <c r="Q111" s="227"/>
      <c r="R111" s="555"/>
      <c r="S111" s="227"/>
      <c r="T111" s="555"/>
      <c r="U111" s="227"/>
      <c r="V111" s="555"/>
      <c r="W111" s="227"/>
      <c r="X111" s="555"/>
      <c r="Y111" s="227"/>
      <c r="Z111" s="555"/>
      <c r="AC111" s="305"/>
      <c r="AD111" s="305"/>
      <c r="AE111" s="305"/>
      <c r="AF111" s="305"/>
      <c r="AG111" s="305"/>
      <c r="AH111" s="305"/>
      <c r="AI111" s="305"/>
      <c r="AJ111" s="305"/>
      <c r="AK111" s="305"/>
      <c r="AL111" s="305"/>
      <c r="AM111" s="305"/>
      <c r="AN111" s="305"/>
      <c r="AO111" s="1123"/>
      <c r="AP111" s="1123"/>
      <c r="AQ111" s="1123"/>
      <c r="AR111" s="1123"/>
      <c r="AS111" s="1123"/>
      <c r="AT111" s="1123"/>
      <c r="AU111" s="1123"/>
      <c r="AV111" s="1123"/>
      <c r="AW111" s="1123"/>
      <c r="AX111" s="1123"/>
      <c r="AY111" s="1123"/>
    </row>
    <row r="112" spans="3:51" ht="13.5" hidden="1" customHeight="1">
      <c r="C112" s="496"/>
      <c r="D112" s="496"/>
      <c r="E112" s="508"/>
      <c r="F112" s="522"/>
      <c r="G112" s="519"/>
      <c r="H112" s="523"/>
      <c r="I112" s="540"/>
      <c r="J112" s="227"/>
      <c r="K112" s="555"/>
      <c r="M112" s="227"/>
      <c r="N112" s="261"/>
      <c r="O112" s="227"/>
      <c r="P112" s="555"/>
      <c r="Q112" s="227"/>
      <c r="R112" s="555"/>
      <c r="S112" s="227"/>
      <c r="T112" s="555"/>
      <c r="U112" s="227"/>
      <c r="V112" s="555"/>
      <c r="W112" s="227"/>
      <c r="X112" s="555"/>
      <c r="Y112" s="227"/>
      <c r="Z112" s="555"/>
      <c r="AC112" s="305"/>
      <c r="AD112" s="305"/>
      <c r="AE112" s="305"/>
      <c r="AF112" s="305"/>
      <c r="AG112" s="305"/>
      <c r="AH112" s="305"/>
      <c r="AI112" s="305"/>
      <c r="AJ112" s="305"/>
      <c r="AK112" s="305"/>
      <c r="AL112" s="305"/>
      <c r="AM112" s="305"/>
      <c r="AN112" s="305"/>
      <c r="AO112" s="1123"/>
      <c r="AP112" s="1123"/>
      <c r="AQ112" s="1123"/>
      <c r="AR112" s="1123"/>
      <c r="AS112" s="1123"/>
      <c r="AT112" s="1123"/>
      <c r="AU112" s="1123"/>
      <c r="AV112" s="1123"/>
      <c r="AW112" s="1123"/>
      <c r="AX112" s="1123"/>
      <c r="AY112" s="1123"/>
    </row>
    <row r="113" spans="3:51" ht="13.5" customHeight="1">
      <c r="C113" s="129"/>
      <c r="D113" s="500"/>
      <c r="E113" s="428"/>
      <c r="F113" s="429" t="s">
        <v>1339</v>
      </c>
      <c r="G113" s="430" t="s">
        <v>1529</v>
      </c>
      <c r="H113" s="424"/>
      <c r="I113" s="540">
        <f t="shared" ref="I113:I119" si="20">SUM(K113,N113)</f>
        <v>0</v>
      </c>
      <c r="J113" s="227" t="s">
        <v>850</v>
      </c>
      <c r="K113" s="267">
        <v>0</v>
      </c>
      <c r="M113" s="227"/>
      <c r="N113" s="261">
        <f t="shared" ref="N113:N118" si="21">SUM(R113:Z113)</f>
        <v>0</v>
      </c>
      <c r="O113" s="227" t="str">
        <f t="shared" ref="O113:O118" si="22">IF(P113="","※","")</f>
        <v>※</v>
      </c>
      <c r="P113" s="267"/>
      <c r="Q113" s="227" t="str">
        <f t="shared" ref="Q113:Q118" si="23">IF(R113="","※","")</f>
        <v/>
      </c>
      <c r="R113" s="267">
        <v>0</v>
      </c>
      <c r="S113" s="227" t="s">
        <v>850</v>
      </c>
      <c r="T113" s="267">
        <v>0</v>
      </c>
      <c r="U113" s="227" t="s">
        <v>850</v>
      </c>
      <c r="V113" s="267">
        <v>0</v>
      </c>
      <c r="W113" s="227" t="s">
        <v>850</v>
      </c>
      <c r="X113" s="267">
        <v>0</v>
      </c>
      <c r="Y113" s="227" t="s">
        <v>850</v>
      </c>
      <c r="Z113" s="267">
        <v>0</v>
      </c>
      <c r="AC113" s="305"/>
      <c r="AD113" s="305"/>
      <c r="AE113" s="305"/>
      <c r="AF113" s="305"/>
      <c r="AG113" s="305"/>
      <c r="AH113" s="305"/>
      <c r="AI113" s="305"/>
      <c r="AJ113" s="305"/>
      <c r="AK113" s="305"/>
      <c r="AL113" s="305"/>
      <c r="AM113" s="305"/>
      <c r="AN113" s="305"/>
      <c r="AO113" s="1123"/>
      <c r="AP113" s="1123"/>
      <c r="AQ113" s="1123"/>
      <c r="AR113" s="1123"/>
      <c r="AS113" s="1123"/>
      <c r="AT113" s="1123"/>
      <c r="AU113" s="1123"/>
      <c r="AV113" s="1123"/>
      <c r="AW113" s="1123"/>
      <c r="AX113" s="1123"/>
      <c r="AY113" s="1123"/>
    </row>
    <row r="114" spans="3:51" ht="13.5" customHeight="1">
      <c r="C114" s="129"/>
      <c r="D114" s="500"/>
      <c r="E114" s="428"/>
      <c r="F114" s="429" t="s">
        <v>1341</v>
      </c>
      <c r="G114" s="430" t="s">
        <v>1340</v>
      </c>
      <c r="H114" s="424"/>
      <c r="I114" s="540">
        <f t="shared" si="20"/>
        <v>0</v>
      </c>
      <c r="J114" s="227" t="s">
        <v>850</v>
      </c>
      <c r="K114" s="267">
        <v>0</v>
      </c>
      <c r="M114" s="227"/>
      <c r="N114" s="261">
        <f t="shared" si="21"/>
        <v>0</v>
      </c>
      <c r="O114" s="227" t="str">
        <f t="shared" si="22"/>
        <v>※</v>
      </c>
      <c r="P114" s="267"/>
      <c r="Q114" s="227" t="str">
        <f t="shared" si="23"/>
        <v/>
      </c>
      <c r="R114" s="267">
        <v>0</v>
      </c>
      <c r="S114" s="227" t="s">
        <v>850</v>
      </c>
      <c r="T114" s="267">
        <v>0</v>
      </c>
      <c r="U114" s="227" t="s">
        <v>850</v>
      </c>
      <c r="V114" s="267">
        <v>0</v>
      </c>
      <c r="W114" s="227" t="s">
        <v>850</v>
      </c>
      <c r="X114" s="267">
        <v>0</v>
      </c>
      <c r="Y114" s="227" t="s">
        <v>850</v>
      </c>
      <c r="Z114" s="267">
        <v>0</v>
      </c>
      <c r="AC114" s="305"/>
      <c r="AD114" s="305"/>
      <c r="AE114" s="305"/>
      <c r="AF114" s="305"/>
      <c r="AG114" s="305"/>
      <c r="AH114" s="305"/>
      <c r="AI114" s="305"/>
      <c r="AJ114" s="305"/>
      <c r="AK114" s="305"/>
      <c r="AL114" s="305"/>
      <c r="AM114" s="305"/>
      <c r="AN114" s="305"/>
      <c r="AO114" s="1123"/>
      <c r="AP114" s="1123"/>
      <c r="AQ114" s="1123"/>
      <c r="AR114" s="1123"/>
      <c r="AS114" s="1123"/>
      <c r="AT114" s="1123"/>
      <c r="AU114" s="1123"/>
      <c r="AV114" s="1123"/>
      <c r="AW114" s="1123"/>
      <c r="AX114" s="1123"/>
      <c r="AY114" s="1123"/>
    </row>
    <row r="115" spans="3:51" ht="13.5" customHeight="1">
      <c r="C115" s="129"/>
      <c r="D115" s="500"/>
      <c r="E115" s="428"/>
      <c r="F115" s="425" t="s">
        <v>669</v>
      </c>
      <c r="G115" s="430" t="s">
        <v>1530</v>
      </c>
      <c r="H115" s="424"/>
      <c r="I115" s="540">
        <f t="shared" si="20"/>
        <v>0</v>
      </c>
      <c r="J115" s="227" t="s">
        <v>850</v>
      </c>
      <c r="K115" s="267">
        <v>0</v>
      </c>
      <c r="M115" s="227"/>
      <c r="N115" s="261">
        <f t="shared" si="21"/>
        <v>0</v>
      </c>
      <c r="O115" s="227" t="str">
        <f t="shared" si="22"/>
        <v>※</v>
      </c>
      <c r="P115" s="267"/>
      <c r="Q115" s="227" t="str">
        <f t="shared" si="23"/>
        <v/>
      </c>
      <c r="R115" s="267">
        <v>0</v>
      </c>
      <c r="S115" s="227" t="s">
        <v>850</v>
      </c>
      <c r="T115" s="267">
        <v>0</v>
      </c>
      <c r="U115" s="227" t="s">
        <v>850</v>
      </c>
      <c r="V115" s="267">
        <v>0</v>
      </c>
      <c r="W115" s="227" t="s">
        <v>850</v>
      </c>
      <c r="X115" s="267">
        <v>0</v>
      </c>
      <c r="Y115" s="227" t="s">
        <v>850</v>
      </c>
      <c r="Z115" s="267">
        <v>0</v>
      </c>
      <c r="AC115" s="305"/>
      <c r="AD115" s="305"/>
      <c r="AE115" s="305"/>
      <c r="AF115" s="305"/>
      <c r="AG115" s="305"/>
      <c r="AH115" s="305"/>
      <c r="AI115" s="305"/>
      <c r="AJ115" s="305"/>
      <c r="AK115" s="305"/>
      <c r="AL115" s="305"/>
      <c r="AM115" s="305"/>
      <c r="AN115" s="305"/>
      <c r="AO115" s="1123"/>
      <c r="AP115" s="1123"/>
      <c r="AQ115" s="1123"/>
      <c r="AR115" s="1123"/>
      <c r="AS115" s="1123"/>
      <c r="AT115" s="1123"/>
      <c r="AU115" s="1123"/>
      <c r="AV115" s="1123"/>
      <c r="AW115" s="1123"/>
      <c r="AX115" s="1123"/>
      <c r="AY115" s="1123"/>
    </row>
    <row r="116" spans="3:51" ht="13.5" customHeight="1">
      <c r="C116" s="129"/>
      <c r="D116" s="500"/>
      <c r="E116" s="428"/>
      <c r="F116" s="429" t="s">
        <v>1342</v>
      </c>
      <c r="G116" s="426" t="s">
        <v>1531</v>
      </c>
      <c r="H116" s="427"/>
      <c r="I116" s="435">
        <f t="shared" si="20"/>
        <v>0</v>
      </c>
      <c r="J116" s="758" t="s">
        <v>850</v>
      </c>
      <c r="K116" s="268">
        <v>0</v>
      </c>
      <c r="M116" s="758"/>
      <c r="N116" s="261">
        <f t="shared" si="21"/>
        <v>0</v>
      </c>
      <c r="O116" s="758" t="str">
        <f t="shared" si="22"/>
        <v>※</v>
      </c>
      <c r="P116" s="268"/>
      <c r="Q116" s="758" t="str">
        <f t="shared" si="23"/>
        <v/>
      </c>
      <c r="R116" s="268">
        <v>0</v>
      </c>
      <c r="S116" s="758" t="s">
        <v>850</v>
      </c>
      <c r="T116" s="268">
        <v>0</v>
      </c>
      <c r="U116" s="758" t="s">
        <v>850</v>
      </c>
      <c r="V116" s="268">
        <v>0</v>
      </c>
      <c r="W116" s="758" t="s">
        <v>850</v>
      </c>
      <c r="X116" s="268">
        <v>0</v>
      </c>
      <c r="Y116" s="758" t="s">
        <v>850</v>
      </c>
      <c r="Z116" s="268">
        <v>0</v>
      </c>
      <c r="AC116" s="305"/>
      <c r="AD116" s="305"/>
      <c r="AE116" s="305"/>
      <c r="AF116" s="305"/>
      <c r="AG116" s="305"/>
      <c r="AH116" s="305"/>
      <c r="AI116" s="305"/>
      <c r="AJ116" s="305"/>
      <c r="AK116" s="305"/>
      <c r="AL116" s="305"/>
      <c r="AM116" s="305"/>
      <c r="AN116" s="305"/>
      <c r="AO116" s="1123"/>
      <c r="AP116" s="1123"/>
      <c r="AQ116" s="1123"/>
      <c r="AR116" s="1123"/>
      <c r="AS116" s="1123"/>
      <c r="AT116" s="1123"/>
      <c r="AU116" s="1123"/>
      <c r="AV116" s="1123"/>
      <c r="AW116" s="1123"/>
      <c r="AX116" s="1123"/>
      <c r="AY116" s="1123"/>
    </row>
    <row r="117" spans="3:51" ht="13.5" customHeight="1">
      <c r="C117" s="129"/>
      <c r="D117" s="500"/>
      <c r="E117" s="428"/>
      <c r="F117" s="429" t="s">
        <v>1344</v>
      </c>
      <c r="G117" s="426" t="s">
        <v>1343</v>
      </c>
      <c r="H117" s="427"/>
      <c r="I117" s="435">
        <f t="shared" si="20"/>
        <v>0</v>
      </c>
      <c r="J117" s="758" t="s">
        <v>850</v>
      </c>
      <c r="K117" s="268">
        <v>0</v>
      </c>
      <c r="M117" s="758"/>
      <c r="N117" s="261">
        <f t="shared" si="21"/>
        <v>0</v>
      </c>
      <c r="O117" s="758" t="str">
        <f t="shared" si="22"/>
        <v>※</v>
      </c>
      <c r="P117" s="268"/>
      <c r="Q117" s="758" t="str">
        <f t="shared" si="23"/>
        <v/>
      </c>
      <c r="R117" s="268">
        <v>0</v>
      </c>
      <c r="S117" s="758" t="s">
        <v>850</v>
      </c>
      <c r="T117" s="268">
        <v>0</v>
      </c>
      <c r="U117" s="758" t="s">
        <v>850</v>
      </c>
      <c r="V117" s="268">
        <v>0</v>
      </c>
      <c r="W117" s="758" t="s">
        <v>850</v>
      </c>
      <c r="X117" s="268">
        <v>0</v>
      </c>
      <c r="Y117" s="758" t="s">
        <v>850</v>
      </c>
      <c r="Z117" s="268">
        <v>0</v>
      </c>
      <c r="AC117" s="305"/>
      <c r="AD117" s="305"/>
      <c r="AE117" s="305"/>
      <c r="AF117" s="305"/>
      <c r="AG117" s="305"/>
      <c r="AH117" s="305"/>
      <c r="AI117" s="305"/>
      <c r="AJ117" s="305"/>
      <c r="AK117" s="305"/>
      <c r="AL117" s="305"/>
      <c r="AM117" s="305"/>
      <c r="AN117" s="305"/>
      <c r="AO117" s="1123"/>
      <c r="AP117" s="1163" t="s">
        <v>533</v>
      </c>
      <c r="AQ117" s="1163" t="s">
        <v>119</v>
      </c>
      <c r="AR117" s="1163" t="s">
        <v>120</v>
      </c>
      <c r="AS117" s="1163" t="s">
        <v>520</v>
      </c>
      <c r="AT117" s="1163" t="s">
        <v>121</v>
      </c>
      <c r="AU117" s="1163" t="s">
        <v>1084</v>
      </c>
      <c r="AV117" s="1163" t="s">
        <v>1206</v>
      </c>
      <c r="AW117" s="1163" t="s">
        <v>132</v>
      </c>
      <c r="AX117" s="1335" t="s">
        <v>421</v>
      </c>
      <c r="AY117" s="1163" t="s">
        <v>1216</v>
      </c>
    </row>
    <row r="118" spans="3:51" ht="13.5" customHeight="1">
      <c r="C118" s="129"/>
      <c r="D118" s="500"/>
      <c r="E118" s="428"/>
      <c r="F118" s="429" t="s">
        <v>1643</v>
      </c>
      <c r="G118" s="426" t="s">
        <v>1644</v>
      </c>
      <c r="H118" s="427"/>
      <c r="I118" s="435">
        <f t="shared" si="20"/>
        <v>0</v>
      </c>
      <c r="J118" s="758" t="s">
        <v>850</v>
      </c>
      <c r="K118" s="268">
        <v>0</v>
      </c>
      <c r="M118" s="758"/>
      <c r="N118" s="261">
        <f t="shared" si="21"/>
        <v>0</v>
      </c>
      <c r="O118" s="758" t="str">
        <f t="shared" si="22"/>
        <v>※</v>
      </c>
      <c r="P118" s="268"/>
      <c r="Q118" s="758" t="str">
        <f t="shared" si="23"/>
        <v/>
      </c>
      <c r="R118" s="268">
        <v>0</v>
      </c>
      <c r="S118" s="758" t="s">
        <v>850</v>
      </c>
      <c r="T118" s="268">
        <v>0</v>
      </c>
      <c r="U118" s="758" t="s">
        <v>850</v>
      </c>
      <c r="V118" s="268">
        <v>0</v>
      </c>
      <c r="W118" s="758" t="s">
        <v>850</v>
      </c>
      <c r="X118" s="268">
        <v>0</v>
      </c>
      <c r="Y118" s="758" t="s">
        <v>850</v>
      </c>
      <c r="Z118" s="268">
        <v>0</v>
      </c>
      <c r="AC118" s="305"/>
      <c r="AD118" s="305"/>
      <c r="AE118" s="305"/>
      <c r="AF118" s="305"/>
      <c r="AG118" s="305"/>
      <c r="AH118" s="305"/>
      <c r="AI118" s="305"/>
      <c r="AJ118" s="305"/>
      <c r="AK118" s="305"/>
      <c r="AL118" s="305"/>
      <c r="AM118" s="305"/>
      <c r="AN118" s="305"/>
      <c r="AO118" s="1123" t="s">
        <v>119</v>
      </c>
      <c r="AP118" s="1163" t="s">
        <v>1346</v>
      </c>
      <c r="AQ118" s="1163" t="s">
        <v>1347</v>
      </c>
      <c r="AR118" s="1163" t="s">
        <v>1346</v>
      </c>
      <c r="AS118" s="1163" t="s">
        <v>1346</v>
      </c>
      <c r="AT118" s="1163" t="s">
        <v>1346</v>
      </c>
      <c r="AU118" s="1163" t="s">
        <v>1346</v>
      </c>
      <c r="AV118" s="1163" t="s">
        <v>1346</v>
      </c>
      <c r="AW118" s="1163" t="s">
        <v>1346</v>
      </c>
      <c r="AX118" s="1335" t="s">
        <v>1346</v>
      </c>
      <c r="AY118" s="1163" t="s">
        <v>1347</v>
      </c>
    </row>
    <row r="119" spans="3:51" ht="13.5" customHeight="1">
      <c r="C119" s="129"/>
      <c r="D119" s="500"/>
      <c r="E119" s="428"/>
      <c r="F119" s="429" t="s">
        <v>1645</v>
      </c>
      <c r="G119" s="426" t="s">
        <v>1646</v>
      </c>
      <c r="H119" s="427"/>
      <c r="I119" s="435">
        <f t="shared" si="20"/>
        <v>0</v>
      </c>
      <c r="J119" s="758"/>
      <c r="K119" s="268">
        <v>0</v>
      </c>
      <c r="M119" s="758"/>
      <c r="N119" s="261">
        <f t="shared" ref="N119" si="24">SUM(R119:Z119)</f>
        <v>0</v>
      </c>
      <c r="O119" s="758" t="str">
        <f t="shared" ref="O119" si="25">IF(P119="","※","")</f>
        <v>※</v>
      </c>
      <c r="P119" s="268"/>
      <c r="Q119" s="758" t="str">
        <f t="shared" ref="Q119" si="26">IF(R119="","※","")</f>
        <v/>
      </c>
      <c r="R119" s="268">
        <v>0</v>
      </c>
      <c r="S119" s="758" t="s">
        <v>850</v>
      </c>
      <c r="T119" s="268">
        <v>0</v>
      </c>
      <c r="U119" s="758" t="s">
        <v>850</v>
      </c>
      <c r="V119" s="268">
        <v>0</v>
      </c>
      <c r="W119" s="758" t="s">
        <v>850</v>
      </c>
      <c r="X119" s="268">
        <v>0</v>
      </c>
      <c r="Y119" s="758" t="s">
        <v>850</v>
      </c>
      <c r="Z119" s="268">
        <v>0</v>
      </c>
      <c r="AC119" s="305"/>
      <c r="AD119" s="305"/>
      <c r="AE119" s="305"/>
      <c r="AF119" s="305"/>
      <c r="AG119" s="305"/>
      <c r="AH119" s="305"/>
      <c r="AI119" s="305"/>
      <c r="AJ119" s="305"/>
      <c r="AK119" s="305"/>
      <c r="AL119" s="305"/>
      <c r="AM119" s="305"/>
      <c r="AN119" s="305"/>
      <c r="AO119" s="1123"/>
      <c r="AP119" s="1163"/>
      <c r="AQ119" s="1163"/>
      <c r="AR119" s="1163"/>
      <c r="AS119" s="1163"/>
      <c r="AT119" s="1163"/>
      <c r="AU119" s="1163"/>
      <c r="AV119" s="1163"/>
      <c r="AW119" s="1163"/>
      <c r="AX119" s="1335"/>
      <c r="AY119" s="1163"/>
    </row>
    <row r="120" spans="3:51" ht="13.5" customHeight="1">
      <c r="C120" s="129"/>
      <c r="D120" s="500"/>
      <c r="E120" s="2027"/>
      <c r="F120" s="429" t="s">
        <v>1439</v>
      </c>
      <c r="G120" s="2464" t="s">
        <v>1647</v>
      </c>
      <c r="H120" s="2466"/>
      <c r="I120" s="435">
        <f t="shared" ref="I120:I121" si="27">SUM(K120,N120)</f>
        <v>0</v>
      </c>
      <c r="J120" s="758"/>
      <c r="K120" s="268">
        <v>0</v>
      </c>
      <c r="M120" s="758"/>
      <c r="N120" s="261">
        <f t="shared" ref="N120:N121" si="28">SUM(R120:Z120)</f>
        <v>0</v>
      </c>
      <c r="O120" s="758" t="str">
        <f t="shared" ref="O120:O121" si="29">IF(P120="","※","")</f>
        <v>※</v>
      </c>
      <c r="P120" s="268"/>
      <c r="Q120" s="758" t="str">
        <f t="shared" ref="Q120:Q121" si="30">IF(R120="","※","")</f>
        <v/>
      </c>
      <c r="R120" s="268">
        <v>0</v>
      </c>
      <c r="S120" s="758" t="s">
        <v>850</v>
      </c>
      <c r="T120" s="268">
        <v>0</v>
      </c>
      <c r="U120" s="758" t="s">
        <v>850</v>
      </c>
      <c r="V120" s="268">
        <v>0</v>
      </c>
      <c r="W120" s="758" t="s">
        <v>850</v>
      </c>
      <c r="X120" s="268">
        <v>0</v>
      </c>
      <c r="Y120" s="758" t="s">
        <v>850</v>
      </c>
      <c r="Z120" s="268">
        <v>0</v>
      </c>
      <c r="AC120" s="305"/>
      <c r="AD120" s="305"/>
      <c r="AE120" s="305"/>
      <c r="AF120" s="305"/>
      <c r="AG120" s="305"/>
      <c r="AH120" s="305"/>
      <c r="AI120" s="305"/>
      <c r="AJ120" s="305"/>
      <c r="AK120" s="305"/>
      <c r="AL120" s="305"/>
      <c r="AM120" s="305"/>
      <c r="AN120" s="305"/>
      <c r="AO120" s="1123"/>
      <c r="AP120" s="1163"/>
      <c r="AQ120" s="1163"/>
      <c r="AR120" s="1163"/>
      <c r="AS120" s="1163"/>
      <c r="AT120" s="1163"/>
      <c r="AU120" s="1163"/>
      <c r="AV120" s="1163"/>
      <c r="AW120" s="1163"/>
      <c r="AX120" s="1335"/>
      <c r="AY120" s="1163"/>
    </row>
    <row r="121" spans="3:51" ht="13.5" customHeight="1">
      <c r="C121" s="129"/>
      <c r="D121" s="500"/>
      <c r="E121" s="2027"/>
      <c r="F121" s="429" t="s">
        <v>1648</v>
      </c>
      <c r="G121" s="426" t="s">
        <v>1649</v>
      </c>
      <c r="H121" s="427"/>
      <c r="I121" s="435">
        <f t="shared" si="27"/>
        <v>0</v>
      </c>
      <c r="J121" s="758"/>
      <c r="K121" s="268">
        <v>0</v>
      </c>
      <c r="M121" s="758"/>
      <c r="N121" s="261">
        <f t="shared" si="28"/>
        <v>0</v>
      </c>
      <c r="O121" s="758" t="str">
        <f t="shared" si="29"/>
        <v>※</v>
      </c>
      <c r="P121" s="268"/>
      <c r="Q121" s="758" t="str">
        <f t="shared" si="30"/>
        <v/>
      </c>
      <c r="R121" s="268">
        <v>0</v>
      </c>
      <c r="S121" s="758" t="s">
        <v>850</v>
      </c>
      <c r="T121" s="268">
        <v>0</v>
      </c>
      <c r="U121" s="758" t="s">
        <v>850</v>
      </c>
      <c r="V121" s="268">
        <v>0</v>
      </c>
      <c r="W121" s="758" t="s">
        <v>850</v>
      </c>
      <c r="X121" s="268">
        <v>0</v>
      </c>
      <c r="Y121" s="758" t="s">
        <v>850</v>
      </c>
      <c r="Z121" s="268">
        <v>0</v>
      </c>
      <c r="AC121" s="305"/>
      <c r="AD121" s="305"/>
      <c r="AE121" s="305"/>
      <c r="AF121" s="305"/>
      <c r="AG121" s="305"/>
      <c r="AH121" s="305"/>
      <c r="AI121" s="305"/>
      <c r="AJ121" s="305"/>
      <c r="AK121" s="305"/>
      <c r="AL121" s="305"/>
      <c r="AM121" s="305"/>
      <c r="AN121" s="305"/>
      <c r="AO121" s="1123"/>
      <c r="AP121" s="1163"/>
      <c r="AQ121" s="1163"/>
      <c r="AR121" s="1163"/>
      <c r="AS121" s="1163"/>
      <c r="AT121" s="1163"/>
      <c r="AU121" s="1163"/>
      <c r="AV121" s="1163"/>
      <c r="AW121" s="1163"/>
      <c r="AX121" s="1335"/>
      <c r="AY121" s="1163"/>
    </row>
    <row r="122" spans="3:51" ht="13.5" customHeight="1">
      <c r="C122" s="129"/>
      <c r="D122" s="500"/>
      <c r="E122" s="2027"/>
      <c r="F122" s="429" t="s">
        <v>1650</v>
      </c>
      <c r="G122" s="2488" t="s">
        <v>1651</v>
      </c>
      <c r="H122" s="2489"/>
      <c r="I122" s="435">
        <f t="shared" ref="I122:I124" si="31">SUM(K122,N122)</f>
        <v>0</v>
      </c>
      <c r="J122" s="758"/>
      <c r="K122" s="268">
        <v>0</v>
      </c>
      <c r="M122" s="758"/>
      <c r="N122" s="261">
        <f t="shared" ref="N122:N124" si="32">SUM(R122:Z122)</f>
        <v>0</v>
      </c>
      <c r="O122" s="758" t="str">
        <f t="shared" ref="O122:O124" si="33">IF(P122="","※","")</f>
        <v>※</v>
      </c>
      <c r="P122" s="268"/>
      <c r="Q122" s="758" t="str">
        <f t="shared" ref="Q122:Q124" si="34">IF(R122="","※","")</f>
        <v/>
      </c>
      <c r="R122" s="268">
        <v>0</v>
      </c>
      <c r="S122" s="758" t="s">
        <v>850</v>
      </c>
      <c r="T122" s="268">
        <v>0</v>
      </c>
      <c r="U122" s="758" t="s">
        <v>850</v>
      </c>
      <c r="V122" s="268">
        <v>0</v>
      </c>
      <c r="W122" s="758" t="s">
        <v>850</v>
      </c>
      <c r="X122" s="268">
        <v>0</v>
      </c>
      <c r="Y122" s="758" t="s">
        <v>850</v>
      </c>
      <c r="Z122" s="268">
        <v>0</v>
      </c>
      <c r="AC122" s="305"/>
      <c r="AD122" s="305"/>
      <c r="AE122" s="305"/>
      <c r="AF122" s="305"/>
      <c r="AG122" s="305"/>
      <c r="AH122" s="305"/>
      <c r="AI122" s="305"/>
      <c r="AJ122" s="305"/>
      <c r="AK122" s="305"/>
      <c r="AL122" s="305"/>
      <c r="AM122" s="305"/>
      <c r="AN122" s="305"/>
      <c r="AO122" s="1123"/>
      <c r="AP122" s="1163"/>
      <c r="AQ122" s="1163"/>
      <c r="AR122" s="1163"/>
      <c r="AS122" s="1163"/>
      <c r="AT122" s="1163"/>
      <c r="AU122" s="1163"/>
      <c r="AV122" s="1163"/>
      <c r="AW122" s="1163"/>
      <c r="AX122" s="1335"/>
      <c r="AY122" s="1163"/>
    </row>
    <row r="123" spans="3:51" ht="13.5" customHeight="1">
      <c r="C123" s="129"/>
      <c r="D123" s="500"/>
      <c r="E123" s="2027"/>
      <c r="F123" s="429" t="s">
        <v>1652</v>
      </c>
      <c r="G123" s="2464" t="s">
        <v>1653</v>
      </c>
      <c r="H123" s="2465"/>
      <c r="I123" s="435">
        <f t="shared" si="31"/>
        <v>0</v>
      </c>
      <c r="J123" s="758"/>
      <c r="K123" s="268">
        <v>0</v>
      </c>
      <c r="M123" s="758"/>
      <c r="N123" s="261">
        <f t="shared" si="32"/>
        <v>0</v>
      </c>
      <c r="O123" s="758" t="str">
        <f t="shared" si="33"/>
        <v>※</v>
      </c>
      <c r="P123" s="268"/>
      <c r="Q123" s="758" t="str">
        <f t="shared" si="34"/>
        <v/>
      </c>
      <c r="R123" s="268">
        <v>0</v>
      </c>
      <c r="S123" s="758" t="s">
        <v>850</v>
      </c>
      <c r="T123" s="268">
        <v>0</v>
      </c>
      <c r="U123" s="758" t="s">
        <v>850</v>
      </c>
      <c r="V123" s="268">
        <v>0</v>
      </c>
      <c r="W123" s="758" t="s">
        <v>850</v>
      </c>
      <c r="X123" s="268">
        <v>0</v>
      </c>
      <c r="Y123" s="758" t="s">
        <v>850</v>
      </c>
      <c r="Z123" s="268">
        <v>0</v>
      </c>
      <c r="AC123" s="305"/>
      <c r="AD123" s="305"/>
      <c r="AE123" s="305"/>
      <c r="AF123" s="305"/>
      <c r="AG123" s="305"/>
      <c r="AH123" s="305"/>
      <c r="AI123" s="305"/>
      <c r="AJ123" s="305"/>
      <c r="AK123" s="305"/>
      <c r="AL123" s="305"/>
      <c r="AM123" s="305"/>
      <c r="AN123" s="305"/>
      <c r="AO123" s="1123"/>
      <c r="AP123" s="1163"/>
      <c r="AQ123" s="1163"/>
      <c r="AR123" s="1163"/>
      <c r="AS123" s="1163"/>
      <c r="AT123" s="1163"/>
      <c r="AU123" s="1163"/>
      <c r="AV123" s="1163"/>
      <c r="AW123" s="1163"/>
      <c r="AX123" s="1335"/>
      <c r="AY123" s="1163"/>
    </row>
    <row r="124" spans="3:51" ht="13.5" customHeight="1">
      <c r="C124" s="129"/>
      <c r="D124" s="500"/>
      <c r="E124" s="2027"/>
      <c r="F124" s="429" t="s">
        <v>1654</v>
      </c>
      <c r="G124" s="2464" t="s">
        <v>1655</v>
      </c>
      <c r="H124" s="2465"/>
      <c r="I124" s="435">
        <f t="shared" si="31"/>
        <v>0</v>
      </c>
      <c r="J124" s="758"/>
      <c r="K124" s="268">
        <v>0</v>
      </c>
      <c r="M124" s="758"/>
      <c r="N124" s="261">
        <f t="shared" si="32"/>
        <v>0</v>
      </c>
      <c r="O124" s="758" t="str">
        <f t="shared" si="33"/>
        <v>※</v>
      </c>
      <c r="P124" s="268"/>
      <c r="Q124" s="758" t="str">
        <f t="shared" si="34"/>
        <v/>
      </c>
      <c r="R124" s="268">
        <v>0</v>
      </c>
      <c r="S124" s="758" t="s">
        <v>850</v>
      </c>
      <c r="T124" s="268">
        <v>0</v>
      </c>
      <c r="U124" s="758" t="s">
        <v>850</v>
      </c>
      <c r="V124" s="268">
        <v>0</v>
      </c>
      <c r="W124" s="758" t="s">
        <v>850</v>
      </c>
      <c r="X124" s="268">
        <v>0</v>
      </c>
      <c r="Y124" s="758" t="s">
        <v>850</v>
      </c>
      <c r="Z124" s="268">
        <v>0</v>
      </c>
      <c r="AC124" s="305"/>
      <c r="AD124" s="305"/>
      <c r="AE124" s="305"/>
      <c r="AF124" s="305"/>
      <c r="AG124" s="305"/>
      <c r="AH124" s="305"/>
      <c r="AI124" s="305"/>
      <c r="AJ124" s="305"/>
      <c r="AK124" s="305"/>
      <c r="AL124" s="305"/>
      <c r="AM124" s="305"/>
      <c r="AN124" s="305"/>
      <c r="AO124" s="1123"/>
      <c r="AP124" s="1163"/>
      <c r="AQ124" s="1163"/>
      <c r="AR124" s="1163"/>
      <c r="AS124" s="1163"/>
      <c r="AT124" s="1163"/>
      <c r="AU124" s="1163"/>
      <c r="AV124" s="1163"/>
      <c r="AW124" s="1163"/>
      <c r="AX124" s="1335"/>
      <c r="AY124" s="1163"/>
    </row>
    <row r="125" spans="3:51" ht="13.5" customHeight="1">
      <c r="C125" s="129"/>
      <c r="D125" s="129"/>
      <c r="E125" s="1956"/>
      <c r="F125" s="2476" t="s">
        <v>1656</v>
      </c>
      <c r="G125" s="426" t="s">
        <v>519</v>
      </c>
      <c r="H125" s="268"/>
      <c r="I125" s="435">
        <f t="shared" ref="I125:I130" si="35">SUM(K125,N125)</f>
        <v>0</v>
      </c>
      <c r="J125" s="758" t="s">
        <v>850</v>
      </c>
      <c r="K125" s="268">
        <v>0</v>
      </c>
      <c r="M125" s="758"/>
      <c r="N125" s="263">
        <f t="shared" ref="N125:N130" si="36">SUM(R125:Z125)</f>
        <v>0</v>
      </c>
      <c r="O125" s="758" t="str">
        <f>IF(P125="","※","")</f>
        <v>※</v>
      </c>
      <c r="P125" s="268"/>
      <c r="Q125" s="758" t="str">
        <f>IF(R125="","※","")</f>
        <v/>
      </c>
      <c r="R125" s="268">
        <v>0</v>
      </c>
      <c r="S125" s="758" t="s">
        <v>850</v>
      </c>
      <c r="T125" s="268">
        <v>0</v>
      </c>
      <c r="U125" s="758" t="s">
        <v>850</v>
      </c>
      <c r="V125" s="268">
        <v>0</v>
      </c>
      <c r="W125" s="758" t="s">
        <v>850</v>
      </c>
      <c r="X125" s="268">
        <v>0</v>
      </c>
      <c r="Y125" s="758" t="s">
        <v>850</v>
      </c>
      <c r="Z125" s="268">
        <v>0</v>
      </c>
      <c r="AC125" s="305"/>
      <c r="AD125" s="305"/>
      <c r="AE125" s="305"/>
      <c r="AF125" s="305"/>
      <c r="AG125" s="305"/>
      <c r="AH125" s="305"/>
      <c r="AI125" s="305"/>
      <c r="AJ125" s="305"/>
      <c r="AK125" s="305"/>
      <c r="AL125" s="305"/>
      <c r="AM125" s="305"/>
      <c r="AN125" s="305"/>
      <c r="AO125" s="1123"/>
      <c r="AP125" s="1123"/>
      <c r="AQ125" s="1123"/>
      <c r="AR125" s="1123"/>
      <c r="AS125" s="1123"/>
      <c r="AT125" s="1123"/>
      <c r="AU125" s="1123"/>
      <c r="AV125" s="1123"/>
      <c r="AW125" s="1123"/>
      <c r="AX125" s="1123"/>
      <c r="AY125" s="1123"/>
    </row>
    <row r="126" spans="3:51" ht="13.5" customHeight="1">
      <c r="C126" s="129"/>
      <c r="D126" s="129"/>
      <c r="E126" s="1956"/>
      <c r="F126" s="2477"/>
      <c r="G126" s="426" t="s">
        <v>519</v>
      </c>
      <c r="H126" s="268"/>
      <c r="I126" s="1209">
        <f t="shared" si="35"/>
        <v>0</v>
      </c>
      <c r="J126" s="227" t="s">
        <v>850</v>
      </c>
      <c r="K126" s="267">
        <v>0</v>
      </c>
      <c r="L126" s="541"/>
      <c r="M126" s="227"/>
      <c r="N126" s="261">
        <f t="shared" si="36"/>
        <v>0</v>
      </c>
      <c r="O126" s="227" t="str">
        <f>IF(P126="","※","")</f>
        <v>※</v>
      </c>
      <c r="P126" s="267"/>
      <c r="Q126" s="227" t="str">
        <f>IF(R126="","※","")</f>
        <v/>
      </c>
      <c r="R126" s="267">
        <v>0</v>
      </c>
      <c r="S126" s="227" t="s">
        <v>850</v>
      </c>
      <c r="T126" s="267">
        <v>0</v>
      </c>
      <c r="U126" s="227" t="s">
        <v>850</v>
      </c>
      <c r="V126" s="267">
        <v>0</v>
      </c>
      <c r="W126" s="227" t="s">
        <v>850</v>
      </c>
      <c r="X126" s="267">
        <v>0</v>
      </c>
      <c r="Y126" s="227" t="s">
        <v>850</v>
      </c>
      <c r="Z126" s="267">
        <v>0</v>
      </c>
      <c r="AC126" s="305"/>
      <c r="AD126" s="305"/>
      <c r="AE126" s="305"/>
      <c r="AF126" s="305"/>
      <c r="AG126" s="305"/>
      <c r="AH126" s="305"/>
      <c r="AI126" s="305"/>
      <c r="AJ126" s="305"/>
      <c r="AK126" s="305"/>
      <c r="AL126" s="305"/>
      <c r="AM126" s="305"/>
      <c r="AN126" s="305"/>
      <c r="AO126" s="1123"/>
      <c r="AP126" s="1123"/>
      <c r="AQ126" s="1123"/>
      <c r="AR126" s="1123"/>
      <c r="AS126" s="1123"/>
      <c r="AT126" s="1123"/>
      <c r="AU126" s="1123"/>
      <c r="AV126" s="1123"/>
      <c r="AW126" s="1123"/>
      <c r="AX126" s="1123"/>
      <c r="AY126" s="1123"/>
    </row>
    <row r="127" spans="3:51" ht="13.5" customHeight="1">
      <c r="C127" s="129"/>
      <c r="D127" s="129"/>
      <c r="E127" s="1957"/>
      <c r="F127" s="2478"/>
      <c r="G127" s="422" t="s">
        <v>519</v>
      </c>
      <c r="H127" s="258"/>
      <c r="I127" s="536">
        <f t="shared" si="35"/>
        <v>0</v>
      </c>
      <c r="J127" s="243" t="s">
        <v>850</v>
      </c>
      <c r="K127" s="543">
        <v>0</v>
      </c>
      <c r="M127" s="243"/>
      <c r="N127" s="550">
        <f t="shared" si="36"/>
        <v>0</v>
      </c>
      <c r="O127" s="243" t="str">
        <f>IF(P127="","※","")</f>
        <v>※</v>
      </c>
      <c r="P127" s="543"/>
      <c r="Q127" s="243" t="str">
        <f>IF(R127="","※","")</f>
        <v/>
      </c>
      <c r="R127" s="543">
        <v>0</v>
      </c>
      <c r="S127" s="243" t="s">
        <v>850</v>
      </c>
      <c r="T127" s="543">
        <v>0</v>
      </c>
      <c r="U127" s="243" t="s">
        <v>850</v>
      </c>
      <c r="V127" s="543">
        <v>0</v>
      </c>
      <c r="W127" s="243" t="s">
        <v>850</v>
      </c>
      <c r="X127" s="543">
        <v>0</v>
      </c>
      <c r="Y127" s="243" t="s">
        <v>850</v>
      </c>
      <c r="Z127" s="543">
        <v>0</v>
      </c>
      <c r="AC127" s="305"/>
      <c r="AD127" s="305"/>
      <c r="AE127" s="305"/>
      <c r="AF127" s="305"/>
      <c r="AG127" s="305"/>
      <c r="AH127" s="305"/>
      <c r="AI127" s="305"/>
      <c r="AJ127" s="305"/>
      <c r="AK127" s="305"/>
      <c r="AL127" s="305"/>
      <c r="AM127" s="305"/>
      <c r="AN127" s="305"/>
      <c r="AO127" s="1123"/>
      <c r="AP127" s="1123"/>
      <c r="AQ127" s="1123"/>
      <c r="AR127" s="1123"/>
      <c r="AS127" s="1123"/>
      <c r="AT127" s="1123"/>
      <c r="AU127" s="1123"/>
      <c r="AV127" s="1123"/>
      <c r="AW127" s="1123"/>
      <c r="AX127" s="1123"/>
      <c r="AY127" s="1123"/>
    </row>
    <row r="128" spans="3:51" ht="13.5" customHeight="1">
      <c r="C128" s="129"/>
      <c r="D128" s="500"/>
      <c r="E128" s="493" t="s">
        <v>273</v>
      </c>
      <c r="F128" s="416" t="s">
        <v>243</v>
      </c>
      <c r="G128" s="416"/>
      <c r="H128" s="417"/>
      <c r="I128" s="545">
        <f t="shared" si="35"/>
        <v>2750</v>
      </c>
      <c r="J128" s="221"/>
      <c r="K128" s="193">
        <f>SUM(K129:K130)</f>
        <v>2750</v>
      </c>
      <c r="L128" s="83" t="s">
        <v>346</v>
      </c>
      <c r="M128" s="221"/>
      <c r="N128" s="255">
        <f t="shared" si="36"/>
        <v>0</v>
      </c>
      <c r="O128" s="221"/>
      <c r="P128" s="193">
        <f>P129+P130</f>
        <v>0</v>
      </c>
      <c r="Q128" s="221"/>
      <c r="R128" s="193">
        <f>SUM(R129:R130)</f>
        <v>0</v>
      </c>
      <c r="S128" s="221"/>
      <c r="T128" s="193">
        <f>SUM(T129:T130)</f>
        <v>0</v>
      </c>
      <c r="U128" s="221"/>
      <c r="V128" s="193">
        <f>SUM(V129:V130)</f>
        <v>0</v>
      </c>
      <c r="W128" s="221"/>
      <c r="X128" s="193">
        <f>SUM(X129:X130)</f>
        <v>0</v>
      </c>
      <c r="Y128" s="221"/>
      <c r="Z128" s="193">
        <f>SUM(Z129:Z130)</f>
        <v>0</v>
      </c>
      <c r="AC128" s="305"/>
      <c r="AD128" s="305"/>
      <c r="AE128" s="305"/>
      <c r="AF128" s="305"/>
      <c r="AG128" s="305"/>
      <c r="AH128" s="305"/>
      <c r="AI128" s="305"/>
      <c r="AJ128" s="305"/>
      <c r="AK128" s="305"/>
      <c r="AL128" s="305"/>
      <c r="AM128" s="305"/>
      <c r="AN128" s="305"/>
      <c r="AO128" s="1123"/>
      <c r="AP128" s="1123"/>
      <c r="AQ128" s="1123"/>
      <c r="AR128" s="1123"/>
      <c r="AS128" s="1123"/>
      <c r="AT128" s="1123"/>
      <c r="AU128" s="1123"/>
      <c r="AV128" s="1123"/>
      <c r="AW128" s="1123"/>
      <c r="AX128" s="1123"/>
      <c r="AY128" s="1123"/>
    </row>
    <row r="129" spans="3:51" ht="13.5" customHeight="1">
      <c r="C129" s="129"/>
      <c r="D129" s="500"/>
      <c r="E129" s="428"/>
      <c r="F129" s="418" t="s">
        <v>440</v>
      </c>
      <c r="G129" s="419" t="s">
        <v>464</v>
      </c>
      <c r="H129" s="420"/>
      <c r="I129" s="434">
        <f t="shared" si="35"/>
        <v>2725</v>
      </c>
      <c r="J129" s="188" t="s">
        <v>850</v>
      </c>
      <c r="K129" s="256">
        <v>2725</v>
      </c>
      <c r="M129" s="188"/>
      <c r="N129" s="257">
        <f t="shared" si="36"/>
        <v>0</v>
      </c>
      <c r="O129" s="188" t="str">
        <f>IF(P129="","※","")</f>
        <v>※</v>
      </c>
      <c r="P129" s="256"/>
      <c r="Q129" s="188" t="str">
        <f>IF(R129="","※","")</f>
        <v/>
      </c>
      <c r="R129" s="256">
        <v>0</v>
      </c>
      <c r="S129" s="188" t="s">
        <v>850</v>
      </c>
      <c r="T129" s="256">
        <v>0</v>
      </c>
      <c r="U129" s="188" t="s">
        <v>850</v>
      </c>
      <c r="V129" s="256">
        <v>0</v>
      </c>
      <c r="W129" s="188" t="s">
        <v>850</v>
      </c>
      <c r="X129" s="256">
        <v>0</v>
      </c>
      <c r="Y129" s="188" t="s">
        <v>850</v>
      </c>
      <c r="Z129" s="256">
        <v>0</v>
      </c>
      <c r="AC129" s="305"/>
      <c r="AD129" s="305"/>
      <c r="AE129" s="305"/>
      <c r="AF129" s="305"/>
      <c r="AG129" s="305"/>
      <c r="AH129" s="305"/>
      <c r="AI129" s="305"/>
      <c r="AJ129" s="305"/>
      <c r="AK129" s="305"/>
      <c r="AL129" s="305"/>
      <c r="AM129" s="305"/>
      <c r="AN129" s="305"/>
      <c r="AO129" s="1123"/>
      <c r="AP129" s="1123"/>
      <c r="AQ129" s="1123"/>
      <c r="AR129" s="1123"/>
      <c r="AS129" s="1123"/>
      <c r="AT129" s="1123"/>
      <c r="AU129" s="1123"/>
      <c r="AV129" s="1123"/>
      <c r="AW129" s="1123"/>
      <c r="AX129" s="1123"/>
      <c r="AY129" s="1123"/>
    </row>
    <row r="130" spans="3:51" ht="13.5" customHeight="1">
      <c r="C130" s="129"/>
      <c r="D130" s="500"/>
      <c r="E130" s="428"/>
      <c r="F130" s="421" t="s">
        <v>442</v>
      </c>
      <c r="G130" s="422" t="s">
        <v>465</v>
      </c>
      <c r="H130" s="423"/>
      <c r="I130" s="537">
        <f t="shared" si="35"/>
        <v>25</v>
      </c>
      <c r="J130" s="190" t="s">
        <v>850</v>
      </c>
      <c r="K130" s="258">
        <v>25</v>
      </c>
      <c r="M130" s="190"/>
      <c r="N130" s="259">
        <f t="shared" si="36"/>
        <v>0</v>
      </c>
      <c r="O130" s="190" t="str">
        <f>IF(P130="","※","")</f>
        <v>※</v>
      </c>
      <c r="P130" s="258"/>
      <c r="Q130" s="190" t="str">
        <f>IF(R130="","※","")</f>
        <v/>
      </c>
      <c r="R130" s="258">
        <v>0</v>
      </c>
      <c r="S130" s="190" t="s">
        <v>850</v>
      </c>
      <c r="T130" s="258">
        <v>0</v>
      </c>
      <c r="U130" s="190" t="s">
        <v>850</v>
      </c>
      <c r="V130" s="258">
        <v>0</v>
      </c>
      <c r="W130" s="190" t="s">
        <v>850</v>
      </c>
      <c r="X130" s="258">
        <v>0</v>
      </c>
      <c r="Y130" s="190" t="s">
        <v>850</v>
      </c>
      <c r="Z130" s="258">
        <v>0</v>
      </c>
      <c r="AC130" s="305"/>
      <c r="AD130" s="305"/>
      <c r="AE130" s="305"/>
      <c r="AF130" s="305"/>
      <c r="AG130" s="305"/>
      <c r="AH130" s="305"/>
      <c r="AI130" s="305"/>
      <c r="AJ130" s="305"/>
      <c r="AK130" s="305"/>
      <c r="AL130" s="305"/>
      <c r="AM130" s="305"/>
      <c r="AN130" s="305"/>
      <c r="AO130" s="1123"/>
      <c r="AP130" s="1123"/>
      <c r="AQ130" s="1123"/>
      <c r="AR130" s="1123"/>
      <c r="AS130" s="1123"/>
      <c r="AT130" s="1123"/>
      <c r="AU130" s="1123"/>
      <c r="AV130" s="1123"/>
      <c r="AW130" s="1123"/>
      <c r="AX130" s="1123"/>
      <c r="AY130" s="1123"/>
    </row>
    <row r="131" spans="3:51" ht="13.5" hidden="1" customHeight="1">
      <c r="C131" s="496"/>
      <c r="D131" s="496"/>
      <c r="E131" s="502"/>
      <c r="F131" s="509"/>
      <c r="G131" s="526"/>
      <c r="H131" s="510"/>
      <c r="I131" s="536"/>
      <c r="J131" s="243"/>
      <c r="K131" s="530"/>
      <c r="M131" s="243"/>
      <c r="N131" s="550"/>
      <c r="O131" s="243"/>
      <c r="P131" s="530"/>
      <c r="Q131" s="243"/>
      <c r="R131" s="530"/>
      <c r="S131" s="243"/>
      <c r="T131" s="530"/>
      <c r="U131" s="243"/>
      <c r="V131" s="530"/>
      <c r="W131" s="243"/>
      <c r="X131" s="530"/>
      <c r="Y131" s="243"/>
      <c r="Z131" s="530"/>
      <c r="AC131" s="305"/>
      <c r="AD131" s="305"/>
      <c r="AE131" s="305"/>
      <c r="AF131" s="305"/>
      <c r="AG131" s="305"/>
      <c r="AH131" s="305"/>
      <c r="AI131" s="305"/>
      <c r="AJ131" s="305"/>
      <c r="AK131" s="305"/>
      <c r="AL131" s="305"/>
      <c r="AM131" s="305"/>
      <c r="AN131" s="305"/>
      <c r="AO131" s="1123"/>
      <c r="AP131" s="1123"/>
      <c r="AQ131" s="1123"/>
      <c r="AR131" s="1123"/>
      <c r="AS131" s="1123"/>
      <c r="AT131" s="1123"/>
      <c r="AU131" s="1123"/>
      <c r="AV131" s="1123"/>
      <c r="AW131" s="1123"/>
      <c r="AX131" s="1123"/>
      <c r="AY131" s="1123"/>
    </row>
    <row r="132" spans="3:51" ht="13.5" hidden="1" customHeight="1">
      <c r="C132" s="496"/>
      <c r="D132" s="496"/>
      <c r="E132" s="502"/>
      <c r="F132" s="509"/>
      <c r="G132" s="526"/>
      <c r="H132" s="510"/>
      <c r="I132" s="536"/>
      <c r="J132" s="243"/>
      <c r="K132" s="530"/>
      <c r="M132" s="243"/>
      <c r="N132" s="550"/>
      <c r="O132" s="243"/>
      <c r="P132" s="530"/>
      <c r="Q132" s="243"/>
      <c r="R132" s="530"/>
      <c r="S132" s="243"/>
      <c r="T132" s="530"/>
      <c r="U132" s="243"/>
      <c r="V132" s="530"/>
      <c r="W132" s="243"/>
      <c r="X132" s="530"/>
      <c r="Y132" s="243"/>
      <c r="Z132" s="530"/>
      <c r="AC132" s="305"/>
      <c r="AD132" s="305"/>
      <c r="AE132" s="305"/>
      <c r="AF132" s="305"/>
      <c r="AG132" s="305"/>
      <c r="AH132" s="305"/>
      <c r="AI132" s="305"/>
      <c r="AJ132" s="305"/>
      <c r="AK132" s="305"/>
      <c r="AL132" s="305"/>
      <c r="AM132" s="305"/>
      <c r="AN132" s="305"/>
      <c r="AO132" s="1123"/>
      <c r="AP132" s="1123"/>
      <c r="AQ132" s="1123"/>
      <c r="AR132" s="1123"/>
      <c r="AS132" s="1123"/>
      <c r="AT132" s="1123"/>
      <c r="AU132" s="1123"/>
      <c r="AV132" s="1123"/>
      <c r="AW132" s="1123"/>
      <c r="AX132" s="1123"/>
      <c r="AY132" s="1123"/>
    </row>
    <row r="133" spans="3:51" ht="13.5" hidden="1" customHeight="1">
      <c r="C133" s="496"/>
      <c r="D133" s="496"/>
      <c r="E133" s="502"/>
      <c r="F133" s="509"/>
      <c r="G133" s="526"/>
      <c r="H133" s="510"/>
      <c r="I133" s="536"/>
      <c r="J133" s="243"/>
      <c r="K133" s="530"/>
      <c r="M133" s="243"/>
      <c r="N133" s="550"/>
      <c r="O133" s="243"/>
      <c r="P133" s="530"/>
      <c r="Q133" s="243"/>
      <c r="R133" s="530"/>
      <c r="S133" s="243"/>
      <c r="T133" s="530"/>
      <c r="U133" s="243"/>
      <c r="V133" s="530"/>
      <c r="W133" s="243"/>
      <c r="X133" s="530"/>
      <c r="Y133" s="243"/>
      <c r="Z133" s="530"/>
      <c r="AC133" s="305"/>
      <c r="AD133" s="305"/>
      <c r="AE133" s="305"/>
      <c r="AF133" s="305"/>
      <c r="AG133" s="305"/>
      <c r="AH133" s="305"/>
      <c r="AI133" s="305"/>
      <c r="AJ133" s="305"/>
      <c r="AK133" s="305"/>
      <c r="AL133" s="305"/>
      <c r="AM133" s="305"/>
      <c r="AN133" s="305"/>
      <c r="AO133" s="1123"/>
      <c r="AP133" s="1123"/>
      <c r="AQ133" s="1123"/>
      <c r="AR133" s="1123"/>
      <c r="AS133" s="1123"/>
      <c r="AT133" s="1123"/>
      <c r="AU133" s="1123"/>
      <c r="AV133" s="1123"/>
      <c r="AW133" s="1123"/>
      <c r="AX133" s="1123"/>
      <c r="AY133" s="1123"/>
    </row>
    <row r="134" spans="3:51" ht="13.5" hidden="1" customHeight="1">
      <c r="C134" s="496"/>
      <c r="D134" s="496"/>
      <c r="E134" s="502"/>
      <c r="F134" s="509"/>
      <c r="G134" s="526"/>
      <c r="H134" s="510"/>
      <c r="I134" s="536"/>
      <c r="J134" s="243"/>
      <c r="K134" s="530"/>
      <c r="M134" s="243"/>
      <c r="N134" s="550"/>
      <c r="O134" s="243"/>
      <c r="P134" s="530"/>
      <c r="Q134" s="243"/>
      <c r="R134" s="530"/>
      <c r="S134" s="243"/>
      <c r="T134" s="530"/>
      <c r="U134" s="243"/>
      <c r="V134" s="530"/>
      <c r="W134" s="243"/>
      <c r="X134" s="530"/>
      <c r="Y134" s="243"/>
      <c r="Z134" s="530"/>
      <c r="AC134" s="305"/>
      <c r="AD134" s="305"/>
      <c r="AE134" s="305"/>
      <c r="AF134" s="305"/>
      <c r="AG134" s="305"/>
      <c r="AH134" s="305"/>
      <c r="AI134" s="305"/>
      <c r="AJ134" s="305"/>
      <c r="AK134" s="305"/>
      <c r="AL134" s="305"/>
      <c r="AM134" s="305"/>
      <c r="AN134" s="305"/>
      <c r="AO134" s="1123"/>
      <c r="AP134" s="1123"/>
      <c r="AQ134" s="1123"/>
      <c r="AR134" s="1123"/>
      <c r="AS134" s="1123"/>
      <c r="AT134" s="1123"/>
      <c r="AU134" s="1123"/>
      <c r="AV134" s="1123"/>
      <c r="AW134" s="1123"/>
      <c r="AX134" s="1123"/>
      <c r="AY134" s="1123"/>
    </row>
    <row r="135" spans="3:51" ht="24" hidden="1" customHeight="1">
      <c r="C135" s="496"/>
      <c r="D135" s="496"/>
      <c r="E135" s="502"/>
      <c r="F135" s="509"/>
      <c r="G135" s="526"/>
      <c r="H135" s="510"/>
      <c r="I135" s="536"/>
      <c r="J135" s="243"/>
      <c r="K135" s="530"/>
      <c r="M135" s="243"/>
      <c r="N135" s="550"/>
      <c r="O135" s="243"/>
      <c r="P135" s="530"/>
      <c r="Q135" s="243"/>
      <c r="R135" s="530"/>
      <c r="S135" s="243"/>
      <c r="T135" s="530"/>
      <c r="U135" s="243"/>
      <c r="V135" s="530"/>
      <c r="W135" s="243"/>
      <c r="X135" s="530"/>
      <c r="Y135" s="243"/>
      <c r="Z135" s="530"/>
      <c r="AC135" s="305"/>
      <c r="AD135" s="305"/>
      <c r="AE135" s="305"/>
      <c r="AF135" s="305"/>
      <c r="AG135" s="305"/>
      <c r="AH135" s="305"/>
      <c r="AI135" s="305"/>
      <c r="AJ135" s="305"/>
      <c r="AK135" s="305"/>
      <c r="AL135" s="305"/>
      <c r="AM135" s="305"/>
      <c r="AN135" s="305"/>
      <c r="AO135" s="1123"/>
      <c r="AP135" s="1123"/>
      <c r="AQ135" s="1123"/>
      <c r="AR135" s="1123"/>
      <c r="AS135" s="1123"/>
      <c r="AT135" s="1123"/>
      <c r="AU135" s="1123"/>
      <c r="AV135" s="1123"/>
      <c r="AW135" s="1123"/>
      <c r="AX135" s="1123"/>
      <c r="AY135" s="1123"/>
    </row>
    <row r="136" spans="3:51" ht="13.5" customHeight="1">
      <c r="C136" s="129"/>
      <c r="D136" s="500"/>
      <c r="E136" s="1010" t="s">
        <v>274</v>
      </c>
      <c r="F136" s="1006" t="s">
        <v>244</v>
      </c>
      <c r="G136" s="1006"/>
      <c r="H136" s="1007"/>
      <c r="I136" s="1955">
        <f>SUM(K136,N136)</f>
        <v>4057</v>
      </c>
      <c r="J136" s="926"/>
      <c r="K136" s="943">
        <f>SUM(K137:K148)</f>
        <v>3267</v>
      </c>
      <c r="L136" s="1012" t="s">
        <v>346</v>
      </c>
      <c r="M136" s="926"/>
      <c r="N136" s="1013">
        <f>SUM(R136:Z136)</f>
        <v>790</v>
      </c>
      <c r="O136" s="926"/>
      <c r="P136" s="943">
        <f>P137+P138+P139+P140+P141+P142+P148</f>
        <v>0</v>
      </c>
      <c r="Q136" s="926"/>
      <c r="R136" s="943">
        <f>SUM(R137:R148)</f>
        <v>140</v>
      </c>
      <c r="S136" s="926"/>
      <c r="T136" s="943">
        <f>SUM(T137:T148)</f>
        <v>150</v>
      </c>
      <c r="U136" s="926"/>
      <c r="V136" s="943">
        <f>SUM(V137:V148)</f>
        <v>0</v>
      </c>
      <c r="W136" s="926"/>
      <c r="X136" s="943">
        <f>SUM(X137:X148)</f>
        <v>500</v>
      </c>
      <c r="Y136" s="926"/>
      <c r="Z136" s="943">
        <f>SUM(Z137:Z148)</f>
        <v>0</v>
      </c>
      <c r="AC136" s="305"/>
      <c r="AD136" s="305"/>
      <c r="AE136" s="305"/>
      <c r="AF136" s="305"/>
      <c r="AG136" s="305"/>
      <c r="AH136" s="305"/>
      <c r="AI136" s="305"/>
      <c r="AJ136" s="305"/>
      <c r="AK136" s="305"/>
      <c r="AL136" s="305"/>
      <c r="AM136" s="305"/>
      <c r="AN136" s="305"/>
      <c r="AO136" s="1123"/>
      <c r="AP136" s="1123"/>
      <c r="AQ136" s="1123"/>
      <c r="AR136" s="1123"/>
      <c r="AS136" s="1123"/>
      <c r="AT136" s="1123"/>
      <c r="AU136" s="1123"/>
      <c r="AV136" s="1123"/>
      <c r="AW136" s="1123"/>
      <c r="AX136" s="1123"/>
      <c r="AY136" s="1123"/>
    </row>
    <row r="137" spans="3:51" ht="13.5" customHeight="1">
      <c r="C137" s="129"/>
      <c r="D137" s="500"/>
      <c r="E137" s="428"/>
      <c r="F137" s="418" t="s">
        <v>440</v>
      </c>
      <c r="G137" s="419" t="s">
        <v>466</v>
      </c>
      <c r="H137" s="420"/>
      <c r="I137" s="434">
        <f>SUM(K137,N137)</f>
        <v>3187</v>
      </c>
      <c r="J137" s="188" t="s">
        <v>850</v>
      </c>
      <c r="K137" s="256">
        <v>2637</v>
      </c>
      <c r="M137" s="188"/>
      <c r="N137" s="257">
        <f>SUM(R137:Z137)</f>
        <v>550</v>
      </c>
      <c r="O137" s="188" t="str">
        <f t="shared" ref="O137:O148" si="37">IF(P137="","※","")</f>
        <v>※</v>
      </c>
      <c r="P137" s="256"/>
      <c r="Q137" s="188" t="str">
        <f>IF(R137="","※","")</f>
        <v/>
      </c>
      <c r="R137" s="256">
        <v>100</v>
      </c>
      <c r="S137" s="188" t="s">
        <v>850</v>
      </c>
      <c r="T137" s="256">
        <v>150</v>
      </c>
      <c r="U137" s="188" t="s">
        <v>850</v>
      </c>
      <c r="V137" s="256">
        <v>0</v>
      </c>
      <c r="W137" s="188" t="s">
        <v>850</v>
      </c>
      <c r="X137" s="256">
        <v>300</v>
      </c>
      <c r="Y137" s="188" t="s">
        <v>850</v>
      </c>
      <c r="Z137" s="256">
        <v>0</v>
      </c>
      <c r="AC137" s="305"/>
      <c r="AD137" s="305"/>
      <c r="AE137" s="305"/>
      <c r="AF137" s="305"/>
      <c r="AG137" s="305"/>
      <c r="AH137" s="305"/>
      <c r="AI137" s="305"/>
      <c r="AJ137" s="305"/>
      <c r="AK137" s="305"/>
      <c r="AL137" s="305"/>
      <c r="AM137" s="305"/>
      <c r="AN137" s="305"/>
      <c r="AO137" s="1123"/>
      <c r="AP137" s="1123"/>
      <c r="AQ137" s="1123"/>
      <c r="AR137" s="1123"/>
      <c r="AS137" s="1123"/>
      <c r="AT137" s="1123"/>
      <c r="AU137" s="1123"/>
      <c r="AV137" s="1123"/>
      <c r="AW137" s="1123"/>
      <c r="AX137" s="1123"/>
      <c r="AY137" s="1123"/>
    </row>
    <row r="138" spans="3:51" ht="14.25" customHeight="1">
      <c r="C138" s="129"/>
      <c r="D138" s="500"/>
      <c r="E138" s="428"/>
      <c r="F138" s="429" t="s">
        <v>442</v>
      </c>
      <c r="G138" s="430" t="s">
        <v>1375</v>
      </c>
      <c r="H138" s="424"/>
      <c r="I138" s="540">
        <f>SUM(K138,N138)</f>
        <v>200</v>
      </c>
      <c r="J138" s="227" t="s">
        <v>850</v>
      </c>
      <c r="K138" s="267">
        <v>0</v>
      </c>
      <c r="M138" s="227"/>
      <c r="N138" s="261">
        <f>SUM(R138:Z138)</f>
        <v>200</v>
      </c>
      <c r="O138" s="227" t="str">
        <f t="shared" si="37"/>
        <v>※</v>
      </c>
      <c r="P138" s="267"/>
      <c r="Q138" s="227" t="str">
        <f>IF(R138="","※","")</f>
        <v/>
      </c>
      <c r="R138" s="267">
        <v>0</v>
      </c>
      <c r="S138" s="227" t="s">
        <v>850</v>
      </c>
      <c r="T138" s="267">
        <v>0</v>
      </c>
      <c r="U138" s="227" t="s">
        <v>850</v>
      </c>
      <c r="V138" s="267">
        <v>0</v>
      </c>
      <c r="W138" s="227" t="s">
        <v>850</v>
      </c>
      <c r="X138" s="267">
        <v>200</v>
      </c>
      <c r="Y138" s="227" t="s">
        <v>850</v>
      </c>
      <c r="Z138" s="267">
        <v>0</v>
      </c>
      <c r="AC138" s="305"/>
      <c r="AD138" s="305"/>
      <c r="AE138" s="305"/>
      <c r="AF138" s="305"/>
      <c r="AG138" s="305"/>
      <c r="AH138" s="305"/>
      <c r="AI138" s="305"/>
      <c r="AJ138" s="305"/>
      <c r="AK138" s="305"/>
      <c r="AL138" s="305"/>
      <c r="AM138" s="305"/>
      <c r="AN138" s="305"/>
      <c r="AO138" s="1123"/>
      <c r="AP138" s="1123"/>
      <c r="AQ138" s="1123"/>
      <c r="AR138" s="1123"/>
      <c r="AS138" s="1123"/>
      <c r="AT138" s="1123"/>
      <c r="AU138" s="1123"/>
      <c r="AV138" s="1123"/>
      <c r="AW138" s="1123"/>
      <c r="AX138" s="1123"/>
      <c r="AY138" s="1123"/>
    </row>
    <row r="139" spans="3:51" ht="13.5" customHeight="1">
      <c r="C139" s="129"/>
      <c r="D139" s="500"/>
      <c r="E139" s="428"/>
      <c r="F139" s="429" t="s">
        <v>471</v>
      </c>
      <c r="G139" s="430" t="s">
        <v>1376</v>
      </c>
      <c r="H139" s="424"/>
      <c r="I139" s="540">
        <f>SUM(K139,N139)</f>
        <v>300</v>
      </c>
      <c r="J139" s="227" t="s">
        <v>850</v>
      </c>
      <c r="K139" s="267">
        <v>300</v>
      </c>
      <c r="M139" s="227"/>
      <c r="N139" s="261">
        <f>SUM(R139:Z139)</f>
        <v>0</v>
      </c>
      <c r="O139" s="227" t="str">
        <f t="shared" si="37"/>
        <v>※</v>
      </c>
      <c r="P139" s="267"/>
      <c r="Q139" s="227" t="str">
        <f>IF(R139="","※","")</f>
        <v/>
      </c>
      <c r="R139" s="267">
        <v>0</v>
      </c>
      <c r="S139" s="227" t="s">
        <v>850</v>
      </c>
      <c r="T139" s="267">
        <v>0</v>
      </c>
      <c r="U139" s="227" t="s">
        <v>850</v>
      </c>
      <c r="V139" s="267">
        <v>0</v>
      </c>
      <c r="W139" s="227" t="s">
        <v>850</v>
      </c>
      <c r="X139" s="267">
        <v>0</v>
      </c>
      <c r="Y139" s="227" t="s">
        <v>850</v>
      </c>
      <c r="Z139" s="267">
        <v>0</v>
      </c>
      <c r="AC139" s="305"/>
      <c r="AD139" s="305"/>
      <c r="AE139" s="305"/>
      <c r="AF139" s="305"/>
      <c r="AG139" s="305"/>
      <c r="AH139" s="305"/>
      <c r="AI139" s="305"/>
      <c r="AJ139" s="305"/>
      <c r="AK139" s="305"/>
      <c r="AL139" s="305"/>
      <c r="AM139" s="305"/>
      <c r="AN139" s="305"/>
      <c r="AO139" s="1123"/>
      <c r="AP139" s="1123"/>
      <c r="AQ139" s="1123"/>
      <c r="AR139" s="1123"/>
      <c r="AS139" s="1123"/>
      <c r="AT139" s="1123"/>
      <c r="AU139" s="1123"/>
      <c r="AV139" s="1123"/>
      <c r="AW139" s="1123"/>
      <c r="AX139" s="1123"/>
      <c r="AY139" s="1123"/>
    </row>
    <row r="140" spans="3:51" ht="13.5" hidden="1" customHeight="1">
      <c r="C140" s="1319"/>
      <c r="D140" s="1319"/>
      <c r="E140" s="1320"/>
      <c r="F140" s="1321"/>
      <c r="G140" s="1322"/>
      <c r="H140" s="1323"/>
      <c r="I140" s="1324"/>
      <c r="J140" s="1325"/>
      <c r="K140" s="1326"/>
      <c r="L140" s="441"/>
      <c r="M140" s="1325"/>
      <c r="N140" s="1327"/>
      <c r="O140" s="1325"/>
      <c r="P140" s="1326"/>
      <c r="Q140" s="1325"/>
      <c r="R140" s="1326"/>
      <c r="S140" s="1325"/>
      <c r="T140" s="1326"/>
      <c r="U140" s="1325"/>
      <c r="V140" s="1326"/>
      <c r="W140" s="1325"/>
      <c r="X140" s="1326"/>
      <c r="Y140" s="1325"/>
      <c r="Z140" s="1326"/>
      <c r="AC140" s="305"/>
      <c r="AD140" s="305"/>
      <c r="AE140" s="305"/>
      <c r="AF140" s="305"/>
      <c r="AG140" s="305"/>
      <c r="AH140" s="305"/>
      <c r="AI140" s="305"/>
      <c r="AJ140" s="305"/>
      <c r="AK140" s="305"/>
      <c r="AL140" s="305"/>
      <c r="AM140" s="305"/>
      <c r="AN140" s="305"/>
      <c r="AO140" s="1123"/>
      <c r="AP140" s="1123"/>
      <c r="AQ140" s="1123"/>
      <c r="AR140" s="1123"/>
      <c r="AS140" s="1123"/>
      <c r="AT140" s="1123"/>
      <c r="AU140" s="1123"/>
      <c r="AV140" s="1123"/>
      <c r="AW140" s="1123"/>
      <c r="AX140" s="1123"/>
      <c r="AY140" s="1123"/>
    </row>
    <row r="141" spans="3:51" ht="13.5" customHeight="1">
      <c r="C141" s="129"/>
      <c r="D141" s="500"/>
      <c r="E141" s="428"/>
      <c r="F141" s="429" t="s">
        <v>462</v>
      </c>
      <c r="G141" s="430" t="s">
        <v>467</v>
      </c>
      <c r="H141" s="424"/>
      <c r="I141" s="540">
        <f>SUM(K141,N141)</f>
        <v>120</v>
      </c>
      <c r="J141" s="227" t="s">
        <v>850</v>
      </c>
      <c r="K141" s="267">
        <v>80</v>
      </c>
      <c r="M141" s="227"/>
      <c r="N141" s="261">
        <f>SUM(R141:Z141)</f>
        <v>40</v>
      </c>
      <c r="O141" s="227" t="str">
        <f t="shared" si="37"/>
        <v>※</v>
      </c>
      <c r="P141" s="267"/>
      <c r="Q141" s="227" t="str">
        <f>IF(R141="","※","")</f>
        <v/>
      </c>
      <c r="R141" s="267">
        <v>40</v>
      </c>
      <c r="S141" s="227" t="s">
        <v>850</v>
      </c>
      <c r="T141" s="267">
        <v>0</v>
      </c>
      <c r="U141" s="227" t="s">
        <v>850</v>
      </c>
      <c r="V141" s="267">
        <v>0</v>
      </c>
      <c r="W141" s="227" t="s">
        <v>850</v>
      </c>
      <c r="X141" s="267">
        <v>0</v>
      </c>
      <c r="Y141" s="227" t="s">
        <v>850</v>
      </c>
      <c r="Z141" s="244">
        <v>0</v>
      </c>
      <c r="AC141" s="305"/>
      <c r="AD141" s="305"/>
      <c r="AE141" s="305"/>
      <c r="AF141" s="305"/>
      <c r="AG141" s="305"/>
      <c r="AH141" s="305"/>
      <c r="AI141" s="305"/>
      <c r="AJ141" s="305"/>
      <c r="AK141" s="305"/>
      <c r="AL141" s="305"/>
      <c r="AM141" s="305"/>
      <c r="AN141" s="305"/>
      <c r="AO141" s="1123"/>
      <c r="AP141" s="1123"/>
      <c r="AQ141" s="1123"/>
      <c r="AR141" s="1123"/>
      <c r="AS141" s="1123"/>
      <c r="AT141" s="1123"/>
      <c r="AU141" s="1123"/>
      <c r="AV141" s="1123"/>
      <c r="AW141" s="1123"/>
      <c r="AX141" s="1123"/>
      <c r="AY141" s="1123"/>
    </row>
    <row r="142" spans="3:51">
      <c r="C142" s="129"/>
      <c r="D142" s="500"/>
      <c r="E142" s="428"/>
      <c r="F142" s="429" t="s">
        <v>463</v>
      </c>
      <c r="G142" s="430" t="s">
        <v>468</v>
      </c>
      <c r="H142" s="424"/>
      <c r="I142" s="540">
        <f>SUM(K142,N142)</f>
        <v>250</v>
      </c>
      <c r="J142" s="227" t="s">
        <v>850</v>
      </c>
      <c r="K142" s="267">
        <v>250</v>
      </c>
      <c r="M142" s="227"/>
      <c r="N142" s="261">
        <f>SUM(R142:Z142)</f>
        <v>0</v>
      </c>
      <c r="O142" s="227" t="str">
        <f t="shared" si="37"/>
        <v>※</v>
      </c>
      <c r="P142" s="267"/>
      <c r="Q142" s="227" t="str">
        <f>IF(R142="","※","")</f>
        <v/>
      </c>
      <c r="R142" s="267">
        <v>0</v>
      </c>
      <c r="S142" s="227" t="s">
        <v>850</v>
      </c>
      <c r="T142" s="267">
        <v>0</v>
      </c>
      <c r="U142" s="227" t="s">
        <v>850</v>
      </c>
      <c r="V142" s="267">
        <v>0</v>
      </c>
      <c r="W142" s="227" t="s">
        <v>850</v>
      </c>
      <c r="X142" s="267">
        <v>0</v>
      </c>
      <c r="Y142" s="227" t="s">
        <v>850</v>
      </c>
      <c r="Z142" s="267">
        <v>0</v>
      </c>
      <c r="AC142" s="305"/>
      <c r="AD142" s="305"/>
      <c r="AE142" s="305"/>
      <c r="AF142" s="305"/>
      <c r="AG142" s="305"/>
      <c r="AH142" s="305"/>
      <c r="AI142" s="305"/>
      <c r="AJ142" s="305"/>
      <c r="AK142" s="305"/>
      <c r="AL142" s="305"/>
      <c r="AM142" s="305"/>
      <c r="AN142" s="305"/>
      <c r="AO142" s="1123"/>
      <c r="AP142" s="1123"/>
      <c r="AQ142" s="1123"/>
      <c r="AR142" s="1123"/>
      <c r="AS142" s="1123"/>
      <c r="AT142" s="1123"/>
      <c r="AU142" s="1123"/>
      <c r="AV142" s="1123"/>
      <c r="AW142" s="1123"/>
      <c r="AX142" s="1123"/>
      <c r="AY142" s="1123"/>
    </row>
    <row r="143" spans="3:51">
      <c r="C143" s="129"/>
      <c r="D143" s="500"/>
      <c r="E143" s="428"/>
      <c r="F143" s="429" t="s">
        <v>474</v>
      </c>
      <c r="G143" s="430" t="s">
        <v>1377</v>
      </c>
      <c r="H143" s="424"/>
      <c r="I143" s="540">
        <v>0</v>
      </c>
      <c r="J143" s="227"/>
      <c r="K143" s="267">
        <v>0</v>
      </c>
      <c r="M143" s="227"/>
      <c r="N143" s="261">
        <v>0</v>
      </c>
      <c r="O143" s="227"/>
      <c r="P143" s="267"/>
      <c r="Q143" s="227" t="str">
        <f>IF(R143="","※","")</f>
        <v/>
      </c>
      <c r="R143" s="267">
        <v>0</v>
      </c>
      <c r="S143" s="227"/>
      <c r="T143" s="267">
        <v>0</v>
      </c>
      <c r="U143" s="227"/>
      <c r="V143" s="267">
        <v>0</v>
      </c>
      <c r="W143" s="227"/>
      <c r="X143" s="267">
        <v>0</v>
      </c>
      <c r="Y143" s="227"/>
      <c r="Z143" s="267">
        <v>0</v>
      </c>
      <c r="AC143" s="305"/>
      <c r="AD143" s="305"/>
      <c r="AE143" s="305"/>
      <c r="AF143" s="305"/>
      <c r="AG143" s="305"/>
      <c r="AH143" s="305"/>
      <c r="AI143" s="305"/>
      <c r="AJ143" s="305"/>
      <c r="AK143" s="305"/>
      <c r="AL143" s="305"/>
      <c r="AM143" s="305"/>
      <c r="AN143" s="305"/>
      <c r="AO143" s="1123"/>
      <c r="AP143" s="1123"/>
      <c r="AQ143" s="1123"/>
      <c r="AR143" s="1123"/>
      <c r="AS143" s="1123"/>
      <c r="AT143" s="1123"/>
      <c r="AU143" s="1123"/>
      <c r="AV143" s="1123"/>
      <c r="AW143" s="1123"/>
      <c r="AX143" s="1123"/>
      <c r="AY143" s="1123"/>
    </row>
    <row r="144" spans="3:51" hidden="1">
      <c r="C144" s="496"/>
      <c r="D144" s="496"/>
      <c r="E144" s="524"/>
      <c r="F144" s="527"/>
      <c r="G144" s="525"/>
      <c r="H144" s="503"/>
      <c r="I144" s="435"/>
      <c r="J144" s="758"/>
      <c r="K144" s="554"/>
      <c r="M144" s="758"/>
      <c r="N144" s="263"/>
      <c r="O144" s="758"/>
      <c r="P144" s="554"/>
      <c r="Q144" s="758"/>
      <c r="R144" s="554"/>
      <c r="S144" s="758"/>
      <c r="T144" s="554"/>
      <c r="U144" s="758"/>
      <c r="V144" s="554"/>
      <c r="W144" s="758"/>
      <c r="X144" s="554"/>
      <c r="Y144" s="758"/>
      <c r="Z144" s="554"/>
      <c r="AC144" s="305"/>
      <c r="AD144" s="305"/>
      <c r="AE144" s="305"/>
      <c r="AF144" s="305"/>
      <c r="AG144" s="305"/>
      <c r="AH144" s="305"/>
      <c r="AI144" s="305"/>
      <c r="AJ144" s="305"/>
      <c r="AK144" s="305"/>
      <c r="AL144" s="305"/>
      <c r="AM144" s="305"/>
      <c r="AN144" s="305"/>
      <c r="AO144" s="1123"/>
      <c r="AP144" s="1123"/>
      <c r="AQ144" s="1123"/>
      <c r="AR144" s="1123"/>
      <c r="AS144" s="1123"/>
      <c r="AT144" s="1123"/>
      <c r="AU144" s="1123"/>
      <c r="AV144" s="1123"/>
      <c r="AW144" s="1123"/>
      <c r="AX144" s="1123"/>
      <c r="AY144" s="1123"/>
    </row>
    <row r="145" spans="3:51" ht="13.5" hidden="1" customHeight="1">
      <c r="C145" s="496"/>
      <c r="D145" s="496"/>
      <c r="E145" s="524"/>
      <c r="F145" s="527"/>
      <c r="G145" s="525"/>
      <c r="H145" s="503"/>
      <c r="I145" s="435"/>
      <c r="J145" s="758"/>
      <c r="K145" s="554"/>
      <c r="M145" s="758"/>
      <c r="N145" s="263"/>
      <c r="O145" s="758"/>
      <c r="P145" s="554"/>
      <c r="Q145" s="758"/>
      <c r="R145" s="554"/>
      <c r="S145" s="758"/>
      <c r="T145" s="554"/>
      <c r="U145" s="758"/>
      <c r="V145" s="554"/>
      <c r="W145" s="758"/>
      <c r="X145" s="554"/>
      <c r="Y145" s="758"/>
      <c r="Z145" s="554"/>
      <c r="AC145" s="305"/>
      <c r="AD145" s="305"/>
      <c r="AE145" s="305"/>
      <c r="AF145" s="305"/>
      <c r="AG145" s="305"/>
      <c r="AH145" s="305"/>
      <c r="AI145" s="305"/>
      <c r="AJ145" s="305"/>
      <c r="AK145" s="305"/>
      <c r="AL145" s="305"/>
      <c r="AM145" s="305"/>
      <c r="AN145" s="305"/>
      <c r="AO145" s="1123"/>
      <c r="AP145" s="1123"/>
      <c r="AQ145" s="1123"/>
      <c r="AR145" s="1123"/>
      <c r="AS145" s="1123"/>
      <c r="AT145" s="1123"/>
      <c r="AU145" s="1123"/>
      <c r="AV145" s="1123"/>
      <c r="AW145" s="1123"/>
      <c r="AX145" s="1123"/>
      <c r="AY145" s="1123"/>
    </row>
    <row r="146" spans="3:51">
      <c r="C146" s="129"/>
      <c r="D146" s="129"/>
      <c r="E146" s="1956"/>
      <c r="F146" s="2479" t="s">
        <v>1344</v>
      </c>
      <c r="G146" s="1958" t="s">
        <v>246</v>
      </c>
      <c r="H146" s="268"/>
      <c r="I146" s="435">
        <v>0</v>
      </c>
      <c r="J146" s="758" t="s">
        <v>850</v>
      </c>
      <c r="K146" s="554">
        <v>0</v>
      </c>
      <c r="M146" s="758"/>
      <c r="N146" s="263">
        <v>0</v>
      </c>
      <c r="O146" s="758" t="s">
        <v>854</v>
      </c>
      <c r="P146" s="554"/>
      <c r="Q146" s="758" t="s">
        <v>850</v>
      </c>
      <c r="R146" s="554">
        <v>0</v>
      </c>
      <c r="S146" s="758" t="s">
        <v>850</v>
      </c>
      <c r="T146" s="554">
        <v>0</v>
      </c>
      <c r="U146" s="758" t="s">
        <v>850</v>
      </c>
      <c r="V146" s="554">
        <v>0</v>
      </c>
      <c r="W146" s="758" t="s">
        <v>850</v>
      </c>
      <c r="X146" s="554">
        <v>0</v>
      </c>
      <c r="Y146" s="758" t="s">
        <v>850</v>
      </c>
      <c r="Z146" s="554">
        <v>0</v>
      </c>
      <c r="AC146" s="305"/>
      <c r="AD146" s="305"/>
      <c r="AE146" s="305"/>
      <c r="AF146" s="305"/>
      <c r="AG146" s="305"/>
      <c r="AH146" s="305"/>
      <c r="AI146" s="305"/>
      <c r="AJ146" s="305"/>
      <c r="AK146" s="305"/>
      <c r="AL146" s="305"/>
      <c r="AM146" s="305"/>
      <c r="AN146" s="305"/>
      <c r="AO146" s="1123"/>
      <c r="AP146" s="1123"/>
      <c r="AQ146" s="1123"/>
      <c r="AR146" s="1123"/>
      <c r="AS146" s="1123"/>
      <c r="AT146" s="1123"/>
      <c r="AU146" s="1123"/>
      <c r="AV146" s="1123"/>
      <c r="AW146" s="1123"/>
      <c r="AX146" s="1123"/>
      <c r="AY146" s="1123"/>
    </row>
    <row r="147" spans="3:51">
      <c r="C147" s="129"/>
      <c r="D147" s="129"/>
      <c r="E147" s="1956"/>
      <c r="F147" s="2480"/>
      <c r="G147" s="1959" t="s">
        <v>246</v>
      </c>
      <c r="H147" s="268"/>
      <c r="I147" s="435">
        <v>0</v>
      </c>
      <c r="J147" s="758" t="s">
        <v>850</v>
      </c>
      <c r="K147" s="554">
        <v>0</v>
      </c>
      <c r="M147" s="758"/>
      <c r="N147" s="263">
        <v>0</v>
      </c>
      <c r="O147" s="758" t="s">
        <v>854</v>
      </c>
      <c r="P147" s="554"/>
      <c r="Q147" s="758" t="s">
        <v>850</v>
      </c>
      <c r="R147" s="554">
        <v>0</v>
      </c>
      <c r="S147" s="758" t="s">
        <v>850</v>
      </c>
      <c r="T147" s="554">
        <v>0</v>
      </c>
      <c r="U147" s="758" t="s">
        <v>850</v>
      </c>
      <c r="V147" s="554">
        <v>0</v>
      </c>
      <c r="W147" s="758" t="s">
        <v>850</v>
      </c>
      <c r="X147" s="554">
        <v>0</v>
      </c>
      <c r="Y147" s="758" t="s">
        <v>850</v>
      </c>
      <c r="Z147" s="554">
        <v>0</v>
      </c>
      <c r="AC147" s="305"/>
      <c r="AD147" s="305"/>
      <c r="AE147" s="305"/>
      <c r="AF147" s="305"/>
      <c r="AG147" s="305"/>
      <c r="AH147" s="305"/>
      <c r="AI147" s="305"/>
      <c r="AJ147" s="305"/>
      <c r="AK147" s="305"/>
      <c r="AL147" s="305"/>
      <c r="AM147" s="305"/>
      <c r="AN147" s="305"/>
      <c r="AO147" s="1123"/>
      <c r="AP147" s="1123"/>
      <c r="AQ147" s="1123"/>
      <c r="AR147" s="1123"/>
      <c r="AS147" s="1123"/>
      <c r="AT147" s="1123"/>
      <c r="AU147" s="1123"/>
      <c r="AV147" s="1123"/>
      <c r="AW147" s="1123"/>
      <c r="AX147" s="1123"/>
      <c r="AY147" s="1123"/>
    </row>
    <row r="148" spans="3:51">
      <c r="C148" s="129"/>
      <c r="D148" s="500"/>
      <c r="E148" s="431"/>
      <c r="F148" s="2481"/>
      <c r="G148" s="1960" t="s">
        <v>246</v>
      </c>
      <c r="H148" s="268"/>
      <c r="I148" s="537">
        <f>SUM(K148,N148)</f>
        <v>0</v>
      </c>
      <c r="J148" s="190" t="s">
        <v>850</v>
      </c>
      <c r="K148" s="258">
        <v>0</v>
      </c>
      <c r="M148" s="190"/>
      <c r="N148" s="259">
        <f t="shared" ref="N148:N164" si="38">SUM(R148:Z148)</f>
        <v>0</v>
      </c>
      <c r="O148" s="190" t="str">
        <f t="shared" si="37"/>
        <v>※</v>
      </c>
      <c r="P148" s="258"/>
      <c r="Q148" s="190" t="str">
        <f>IF(R148="","※","")</f>
        <v/>
      </c>
      <c r="R148" s="258">
        <v>0</v>
      </c>
      <c r="S148" s="190" t="s">
        <v>850</v>
      </c>
      <c r="T148" s="258">
        <v>0</v>
      </c>
      <c r="U148" s="190" t="s">
        <v>850</v>
      </c>
      <c r="V148" s="258">
        <v>0</v>
      </c>
      <c r="W148" s="190" t="s">
        <v>850</v>
      </c>
      <c r="X148" s="258">
        <v>0</v>
      </c>
      <c r="Y148" s="190" t="s">
        <v>850</v>
      </c>
      <c r="Z148" s="258">
        <v>0</v>
      </c>
      <c r="AC148" s="305"/>
      <c r="AD148" s="305"/>
      <c r="AE148" s="305"/>
      <c r="AF148" s="305"/>
      <c r="AG148" s="305"/>
      <c r="AH148" s="305"/>
      <c r="AI148" s="305"/>
      <c r="AJ148" s="305"/>
      <c r="AK148" s="305"/>
      <c r="AL148" s="305"/>
      <c r="AM148" s="305"/>
      <c r="AN148" s="305"/>
      <c r="AO148" s="1123"/>
      <c r="AP148" s="1123"/>
      <c r="AQ148" s="1123"/>
      <c r="AR148" s="1123"/>
      <c r="AS148" s="1123"/>
      <c r="AT148" s="1123"/>
      <c r="AU148" s="1123"/>
      <c r="AV148" s="1123"/>
      <c r="AW148" s="1123"/>
      <c r="AX148" s="1123"/>
      <c r="AY148" s="1123"/>
    </row>
    <row r="149" spans="3:51">
      <c r="C149" s="129"/>
      <c r="D149" s="500"/>
      <c r="E149" s="1010" t="s">
        <v>275</v>
      </c>
      <c r="F149" s="1006" t="s">
        <v>245</v>
      </c>
      <c r="G149" s="1006"/>
      <c r="H149" s="1007"/>
      <c r="I149" s="1008">
        <f>SUM(K149,N149)</f>
        <v>10892</v>
      </c>
      <c r="J149" s="926"/>
      <c r="K149" s="1008">
        <f>K150+SUM(K154:K165)</f>
        <v>7892</v>
      </c>
      <c r="L149" s="1012" t="s">
        <v>346</v>
      </c>
      <c r="M149" s="926"/>
      <c r="N149" s="1013">
        <f t="shared" si="38"/>
        <v>3000</v>
      </c>
      <c r="O149" s="926"/>
      <c r="P149" s="943">
        <f>P150+P151+P152+P153+P154+P157+P165</f>
        <v>0</v>
      </c>
      <c r="Q149" s="926"/>
      <c r="R149" s="1008">
        <f>R150+SUM(R154:R165)</f>
        <v>3000</v>
      </c>
      <c r="S149" s="926"/>
      <c r="T149" s="1008">
        <f>SUM(T150:T165)</f>
        <v>0</v>
      </c>
      <c r="U149" s="926"/>
      <c r="V149" s="1008">
        <f>SUM(V150:V165)</f>
        <v>0</v>
      </c>
      <c r="W149" s="926"/>
      <c r="X149" s="1008">
        <f>SUM(X150:X165)</f>
        <v>0</v>
      </c>
      <c r="Y149" s="926"/>
      <c r="Z149" s="948">
        <f>SUM(Z150:Z165)</f>
        <v>0</v>
      </c>
      <c r="AC149" s="305"/>
      <c r="AD149" s="305"/>
      <c r="AE149" s="305"/>
      <c r="AF149" s="305"/>
      <c r="AG149" s="305"/>
      <c r="AH149" s="305"/>
      <c r="AI149" s="305"/>
      <c r="AJ149" s="305"/>
      <c r="AK149" s="305"/>
      <c r="AL149" s="305"/>
      <c r="AM149" s="305"/>
      <c r="AN149" s="305"/>
      <c r="AO149" s="1123"/>
      <c r="AP149" s="1123"/>
      <c r="AQ149" s="1123"/>
      <c r="AR149" s="1123"/>
      <c r="AS149" s="1123"/>
      <c r="AT149" s="1123"/>
      <c r="AU149" s="1123"/>
      <c r="AV149" s="1123"/>
      <c r="AW149" s="1123"/>
      <c r="AX149" s="1123"/>
      <c r="AY149" s="1123"/>
    </row>
    <row r="150" spans="3:51">
      <c r="C150" s="129"/>
      <c r="D150" s="500"/>
      <c r="E150" s="506"/>
      <c r="F150" s="982" t="s">
        <v>440</v>
      </c>
      <c r="G150" s="983" t="s">
        <v>469</v>
      </c>
      <c r="H150" s="927"/>
      <c r="I150" s="1020">
        <f>SUM(K150,N150)</f>
        <v>3562</v>
      </c>
      <c r="J150" s="928" t="s">
        <v>850</v>
      </c>
      <c r="K150" s="1015">
        <f>SUM(K151:K153)</f>
        <v>3242</v>
      </c>
      <c r="L150" s="1003"/>
      <c r="M150" s="928"/>
      <c r="N150" s="1027">
        <f t="shared" si="38"/>
        <v>320</v>
      </c>
      <c r="O150" s="928" t="str">
        <f>IF(P150="","※","")</f>
        <v>※</v>
      </c>
      <c r="P150" s="1015"/>
      <c r="Q150" s="928" t="str">
        <f>IF(R150="","※","")</f>
        <v/>
      </c>
      <c r="R150" s="1015">
        <v>320</v>
      </c>
      <c r="S150" s="928" t="s">
        <v>850</v>
      </c>
      <c r="T150" s="1015">
        <v>0</v>
      </c>
      <c r="U150" s="928" t="s">
        <v>850</v>
      </c>
      <c r="V150" s="1015">
        <v>0</v>
      </c>
      <c r="W150" s="928" t="s">
        <v>850</v>
      </c>
      <c r="X150" s="1015">
        <v>0</v>
      </c>
      <c r="Y150" s="928" t="s">
        <v>850</v>
      </c>
      <c r="Z150" s="1015">
        <v>0</v>
      </c>
      <c r="AC150" s="305"/>
      <c r="AD150" s="305"/>
      <c r="AE150" s="305"/>
      <c r="AF150" s="305"/>
      <c r="AG150" s="305"/>
      <c r="AH150" s="305"/>
      <c r="AI150" s="305"/>
      <c r="AJ150" s="305"/>
      <c r="AK150" s="305"/>
      <c r="AL150" s="305"/>
      <c r="AM150" s="305"/>
      <c r="AN150" s="305"/>
      <c r="AO150" s="1123"/>
      <c r="AP150" s="1123"/>
      <c r="AQ150" s="1123"/>
      <c r="AR150" s="1123"/>
      <c r="AS150" s="1123"/>
      <c r="AT150" s="1123"/>
      <c r="AU150" s="1123"/>
      <c r="AV150" s="1123"/>
      <c r="AW150" s="1123"/>
      <c r="AX150" s="1123"/>
      <c r="AY150" s="1123"/>
    </row>
    <row r="151" spans="3:51" ht="28.5" customHeight="1">
      <c r="C151" s="129"/>
      <c r="D151" s="500"/>
      <c r="E151" s="506"/>
      <c r="F151" s="429"/>
      <c r="G151" s="1670" t="s">
        <v>363</v>
      </c>
      <c r="H151" s="516" t="s">
        <v>1657</v>
      </c>
      <c r="I151" s="546">
        <v>1781</v>
      </c>
      <c r="J151" s="227"/>
      <c r="K151" s="546">
        <v>1621</v>
      </c>
      <c r="M151" s="227"/>
      <c r="N151" s="261">
        <f t="shared" si="38"/>
        <v>160</v>
      </c>
      <c r="O151" s="227" t="str">
        <f>IF(P151="","※","")</f>
        <v>※</v>
      </c>
      <c r="P151" s="267"/>
      <c r="Q151" s="227" t="str">
        <f>IF(R151="","※","")</f>
        <v/>
      </c>
      <c r="R151" s="546">
        <v>160</v>
      </c>
      <c r="S151" s="227"/>
      <c r="T151" s="267"/>
      <c r="U151" s="227"/>
      <c r="V151" s="267"/>
      <c r="W151" s="227"/>
      <c r="X151" s="267"/>
      <c r="Y151" s="227"/>
      <c r="Z151" s="267"/>
      <c r="AC151" s="305"/>
      <c r="AD151" s="305"/>
      <c r="AE151" s="305"/>
      <c r="AF151" s="305"/>
      <c r="AG151" s="305"/>
      <c r="AH151" s="305"/>
      <c r="AI151" s="305"/>
      <c r="AJ151" s="305"/>
      <c r="AK151" s="305"/>
      <c r="AL151" s="305"/>
      <c r="AM151" s="305"/>
      <c r="AN151" s="305"/>
      <c r="AO151" s="1123"/>
      <c r="AP151" s="1123"/>
      <c r="AQ151" s="1123"/>
      <c r="AR151" s="1123"/>
      <c r="AS151" s="1123"/>
      <c r="AT151" s="1123"/>
      <c r="AU151" s="1123"/>
      <c r="AV151" s="1123"/>
      <c r="AW151" s="1123"/>
      <c r="AX151" s="1123"/>
      <c r="AY151" s="1123"/>
    </row>
    <row r="152" spans="3:51" ht="28.5" customHeight="1">
      <c r="C152" s="129"/>
      <c r="D152" s="500"/>
      <c r="E152" s="506"/>
      <c r="F152" s="429"/>
      <c r="G152" s="1670" t="s">
        <v>364</v>
      </c>
      <c r="H152" s="516" t="s">
        <v>1658</v>
      </c>
      <c r="I152" s="546">
        <v>1068.5999999999999</v>
      </c>
      <c r="J152" s="227"/>
      <c r="K152" s="546">
        <v>972.6</v>
      </c>
      <c r="M152" s="227"/>
      <c r="N152" s="261">
        <f t="shared" si="38"/>
        <v>96</v>
      </c>
      <c r="O152" s="227" t="str">
        <f>IF(P152="","※","")</f>
        <v>※</v>
      </c>
      <c r="P152" s="267"/>
      <c r="Q152" s="227" t="str">
        <f>IF(R152="","※","")</f>
        <v/>
      </c>
      <c r="R152" s="546">
        <v>96</v>
      </c>
      <c r="S152" s="227"/>
      <c r="T152" s="267"/>
      <c r="U152" s="227"/>
      <c r="V152" s="267"/>
      <c r="W152" s="227"/>
      <c r="X152" s="267"/>
      <c r="Y152" s="227"/>
      <c r="Z152" s="267"/>
      <c r="AC152" s="305"/>
      <c r="AD152" s="305"/>
      <c r="AE152" s="305"/>
      <c r="AF152" s="305"/>
      <c r="AG152" s="305"/>
      <c r="AH152" s="305"/>
      <c r="AI152" s="305"/>
      <c r="AJ152" s="305"/>
      <c r="AK152" s="305"/>
      <c r="AL152" s="305"/>
      <c r="AM152" s="305"/>
      <c r="AN152" s="305"/>
      <c r="AO152" s="1123"/>
      <c r="AP152" s="1123"/>
      <c r="AQ152" s="1123"/>
      <c r="AR152" s="1123"/>
      <c r="AS152" s="1123"/>
      <c r="AT152" s="1123"/>
      <c r="AU152" s="1123"/>
      <c r="AV152" s="1123"/>
      <c r="AW152" s="1123"/>
      <c r="AX152" s="1123"/>
      <c r="AY152" s="1123"/>
    </row>
    <row r="153" spans="3:51" ht="28.5" customHeight="1">
      <c r="C153" s="129"/>
      <c r="D153" s="500"/>
      <c r="E153" s="506"/>
      <c r="F153" s="429"/>
      <c r="G153" s="1670" t="s">
        <v>365</v>
      </c>
      <c r="H153" s="1671" t="s">
        <v>1659</v>
      </c>
      <c r="I153" s="546">
        <v>712.4</v>
      </c>
      <c r="J153" s="227"/>
      <c r="K153" s="546">
        <v>648.4</v>
      </c>
      <c r="M153" s="227"/>
      <c r="N153" s="261">
        <f t="shared" si="38"/>
        <v>64</v>
      </c>
      <c r="O153" s="227" t="str">
        <f>IF(P153="","※","")</f>
        <v>※</v>
      </c>
      <c r="P153" s="267"/>
      <c r="Q153" s="227" t="str">
        <f>IF(R153="","※","")</f>
        <v/>
      </c>
      <c r="R153" s="546">
        <v>64</v>
      </c>
      <c r="S153" s="227"/>
      <c r="T153" s="267"/>
      <c r="U153" s="227"/>
      <c r="V153" s="267"/>
      <c r="W153" s="227"/>
      <c r="X153" s="267"/>
      <c r="Y153" s="227"/>
      <c r="Z153" s="267"/>
      <c r="AC153" s="305"/>
      <c r="AD153" s="305"/>
      <c r="AE153" s="305"/>
      <c r="AF153" s="305"/>
      <c r="AG153" s="305"/>
      <c r="AH153" s="305"/>
      <c r="AI153" s="305"/>
      <c r="AJ153" s="305"/>
      <c r="AK153" s="305"/>
      <c r="AL153" s="305"/>
      <c r="AM153" s="305"/>
      <c r="AN153" s="305"/>
      <c r="AO153" s="1123"/>
      <c r="AP153" s="1123"/>
      <c r="AQ153" s="1123"/>
      <c r="AR153" s="1123"/>
      <c r="AS153" s="1123"/>
      <c r="AT153" s="1123"/>
      <c r="AU153" s="1123"/>
      <c r="AV153" s="1123"/>
      <c r="AW153" s="1123"/>
      <c r="AX153" s="1123"/>
      <c r="AY153" s="1123"/>
    </row>
    <row r="154" spans="3:51">
      <c r="C154" s="129"/>
      <c r="D154" s="500"/>
      <c r="E154" s="506"/>
      <c r="F154" s="429" t="s">
        <v>442</v>
      </c>
      <c r="G154" s="430" t="s">
        <v>470</v>
      </c>
      <c r="H154" s="424"/>
      <c r="I154" s="546">
        <f>SUM(K154,N154)</f>
        <v>870</v>
      </c>
      <c r="J154" s="227" t="s">
        <v>850</v>
      </c>
      <c r="K154" s="267">
        <v>870</v>
      </c>
      <c r="M154" s="227"/>
      <c r="N154" s="261">
        <f t="shared" si="38"/>
        <v>0</v>
      </c>
      <c r="O154" s="227" t="str">
        <f>IF(P154="","※","")</f>
        <v>※</v>
      </c>
      <c r="P154" s="267"/>
      <c r="Q154" s="227" t="str">
        <f>IF(R154="","※","")</f>
        <v/>
      </c>
      <c r="R154" s="267">
        <v>0</v>
      </c>
      <c r="S154" s="227" t="s">
        <v>850</v>
      </c>
      <c r="T154" s="267">
        <v>0</v>
      </c>
      <c r="U154" s="227" t="s">
        <v>850</v>
      </c>
      <c r="V154" s="267">
        <v>0</v>
      </c>
      <c r="W154" s="227" t="s">
        <v>850</v>
      </c>
      <c r="X154" s="267">
        <v>0</v>
      </c>
      <c r="Y154" s="227" t="s">
        <v>850</v>
      </c>
      <c r="Z154" s="267">
        <v>0</v>
      </c>
      <c r="AC154" s="305"/>
      <c r="AD154" s="305"/>
      <c r="AE154" s="305"/>
      <c r="AF154" s="305"/>
      <c r="AG154" s="305"/>
      <c r="AH154" s="305"/>
      <c r="AI154" s="305"/>
      <c r="AJ154" s="305"/>
      <c r="AK154" s="305"/>
      <c r="AL154" s="305"/>
      <c r="AM154" s="305"/>
      <c r="AN154" s="305"/>
      <c r="AO154" s="1123"/>
      <c r="AP154" s="1163" t="s">
        <v>533</v>
      </c>
      <c r="AQ154" s="1163" t="s">
        <v>119</v>
      </c>
      <c r="AR154" s="1163" t="s">
        <v>120</v>
      </c>
      <c r="AS154" s="1163" t="s">
        <v>520</v>
      </c>
      <c r="AT154" s="1163" t="s">
        <v>121</v>
      </c>
      <c r="AU154" s="1163" t="s">
        <v>1084</v>
      </c>
      <c r="AV154" s="1163" t="s">
        <v>1206</v>
      </c>
      <c r="AW154" s="1163" t="s">
        <v>132</v>
      </c>
      <c r="AX154" s="1335" t="s">
        <v>421</v>
      </c>
      <c r="AY154" s="1163" t="s">
        <v>1216</v>
      </c>
    </row>
    <row r="155" spans="3:51" ht="33.75">
      <c r="C155" s="129"/>
      <c r="D155" s="129"/>
      <c r="E155" s="1666"/>
      <c r="F155" s="429"/>
      <c r="G155" s="2025" t="s">
        <v>363</v>
      </c>
      <c r="H155" s="516" t="s">
        <v>1667</v>
      </c>
      <c r="I155" s="435">
        <f t="shared" ref="I155:I156" si="39">SUM(K155,N155)</f>
        <v>0</v>
      </c>
      <c r="J155" s="227" t="s">
        <v>850</v>
      </c>
      <c r="K155" s="554">
        <v>0</v>
      </c>
      <c r="L155" s="28" t="s">
        <v>669</v>
      </c>
      <c r="M155" s="758" t="s">
        <v>850</v>
      </c>
      <c r="N155" s="556">
        <f t="shared" ref="N155:N156" si="40">SUM(R155:Z155)</f>
        <v>0</v>
      </c>
      <c r="O155" s="760" t="str">
        <f t="shared" ref="O155:O156" si="41">IF(P155="","※","")</f>
        <v>※</v>
      </c>
      <c r="P155" s="554"/>
      <c r="Q155" s="760" t="str">
        <f t="shared" ref="Q155:Q156" si="42">IF(R155="","※","")</f>
        <v/>
      </c>
      <c r="R155" s="554">
        <v>0</v>
      </c>
      <c r="S155" s="760" t="s">
        <v>850</v>
      </c>
      <c r="T155" s="554">
        <v>0</v>
      </c>
      <c r="U155" s="760" t="s">
        <v>850</v>
      </c>
      <c r="V155" s="554">
        <v>0</v>
      </c>
      <c r="W155" s="760" t="s">
        <v>850</v>
      </c>
      <c r="X155" s="554">
        <v>0</v>
      </c>
      <c r="Y155" s="760" t="s">
        <v>850</v>
      </c>
      <c r="Z155" s="554">
        <v>0</v>
      </c>
      <c r="AC155" s="305"/>
      <c r="AD155" s="305"/>
      <c r="AE155" s="305"/>
      <c r="AF155" s="305"/>
      <c r="AG155" s="305"/>
      <c r="AH155" s="305"/>
      <c r="AI155" s="305"/>
      <c r="AJ155" s="305"/>
      <c r="AK155" s="305"/>
      <c r="AL155" s="305"/>
      <c r="AM155" s="305"/>
      <c r="AN155" s="305"/>
      <c r="AO155" s="1123"/>
      <c r="AP155" s="1123"/>
      <c r="AQ155" s="1123"/>
      <c r="AR155" s="1123"/>
      <c r="AS155" s="1123"/>
      <c r="AT155" s="1123"/>
      <c r="AU155" s="1123"/>
      <c r="AV155" s="1123"/>
      <c r="AW155" s="1123"/>
      <c r="AX155" s="1123"/>
      <c r="AY155" s="1123"/>
    </row>
    <row r="156" spans="3:51" ht="45">
      <c r="C156" s="129"/>
      <c r="D156" s="129"/>
      <c r="E156" s="1666"/>
      <c r="F156" s="429"/>
      <c r="G156" s="2025" t="s">
        <v>364</v>
      </c>
      <c r="H156" s="516" t="s">
        <v>1668</v>
      </c>
      <c r="I156" s="435">
        <f t="shared" si="39"/>
        <v>0</v>
      </c>
      <c r="J156" s="227" t="s">
        <v>850</v>
      </c>
      <c r="K156" s="554">
        <v>0</v>
      </c>
      <c r="L156" s="28" t="s">
        <v>669</v>
      </c>
      <c r="M156" s="758" t="s">
        <v>850</v>
      </c>
      <c r="N156" s="556">
        <f t="shared" si="40"/>
        <v>0</v>
      </c>
      <c r="O156" s="760" t="str">
        <f t="shared" si="41"/>
        <v>※</v>
      </c>
      <c r="P156" s="554"/>
      <c r="Q156" s="760" t="str">
        <f t="shared" si="42"/>
        <v/>
      </c>
      <c r="R156" s="554">
        <v>0</v>
      </c>
      <c r="S156" s="760" t="s">
        <v>850</v>
      </c>
      <c r="T156" s="554">
        <v>0</v>
      </c>
      <c r="U156" s="760" t="s">
        <v>850</v>
      </c>
      <c r="V156" s="554">
        <v>0</v>
      </c>
      <c r="W156" s="760" t="s">
        <v>850</v>
      </c>
      <c r="X156" s="554">
        <v>0</v>
      </c>
      <c r="Y156" s="760" t="s">
        <v>850</v>
      </c>
      <c r="Z156" s="554">
        <v>0</v>
      </c>
      <c r="AC156" s="305"/>
      <c r="AD156" s="305"/>
      <c r="AE156" s="305"/>
      <c r="AF156" s="305"/>
      <c r="AG156" s="305"/>
      <c r="AH156" s="305"/>
      <c r="AI156" s="305"/>
      <c r="AJ156" s="305"/>
      <c r="AK156" s="305"/>
      <c r="AL156" s="305"/>
      <c r="AM156" s="305"/>
      <c r="AN156" s="305"/>
      <c r="AO156" s="1123"/>
      <c r="AP156" s="1123"/>
      <c r="AQ156" s="1123"/>
      <c r="AR156" s="1123"/>
      <c r="AS156" s="1123"/>
      <c r="AT156" s="1123"/>
      <c r="AU156" s="1123"/>
      <c r="AV156" s="1123"/>
      <c r="AW156" s="1123"/>
      <c r="AX156" s="1123"/>
      <c r="AY156" s="1123"/>
    </row>
    <row r="157" spans="3:51">
      <c r="C157" s="129"/>
      <c r="D157" s="500"/>
      <c r="E157" s="506"/>
      <c r="F157" s="429" t="s">
        <v>471</v>
      </c>
      <c r="G157" s="430" t="s">
        <v>472</v>
      </c>
      <c r="H157" s="424"/>
      <c r="I157" s="546">
        <f>SUM(K157,N157)</f>
        <v>130</v>
      </c>
      <c r="J157" s="227" t="s">
        <v>850</v>
      </c>
      <c r="K157" s="267">
        <v>130</v>
      </c>
      <c r="M157" s="227"/>
      <c r="N157" s="542">
        <f t="shared" si="38"/>
        <v>0</v>
      </c>
      <c r="O157" s="760" t="s">
        <v>854</v>
      </c>
      <c r="P157" s="267"/>
      <c r="Q157" s="760" t="s">
        <v>850</v>
      </c>
      <c r="R157" s="267">
        <v>0</v>
      </c>
      <c r="S157" s="227" t="s">
        <v>850</v>
      </c>
      <c r="T157" s="267">
        <v>0</v>
      </c>
      <c r="U157" s="227" t="s">
        <v>850</v>
      </c>
      <c r="V157" s="267">
        <v>0</v>
      </c>
      <c r="W157" s="227" t="s">
        <v>850</v>
      </c>
      <c r="X157" s="267">
        <v>0</v>
      </c>
      <c r="Y157" s="227" t="s">
        <v>850</v>
      </c>
      <c r="Z157" s="267">
        <v>0</v>
      </c>
      <c r="AC157" s="305"/>
      <c r="AD157" s="305"/>
      <c r="AE157" s="305"/>
      <c r="AF157" s="305"/>
      <c r="AG157" s="305"/>
      <c r="AH157" s="305"/>
      <c r="AI157" s="305"/>
      <c r="AJ157" s="305"/>
      <c r="AK157" s="305"/>
      <c r="AL157" s="305"/>
      <c r="AM157" s="305"/>
      <c r="AN157" s="305"/>
      <c r="AO157" s="1125" t="s">
        <v>1175</v>
      </c>
      <c r="AP157" s="1172" t="s">
        <v>1215</v>
      </c>
      <c r="AQ157" s="1164" t="s">
        <v>1214</v>
      </c>
      <c r="AR157" s="1164" t="s">
        <v>1214</v>
      </c>
      <c r="AS157" s="1164" t="s">
        <v>1214</v>
      </c>
      <c r="AT157" s="1172" t="s">
        <v>1215</v>
      </c>
      <c r="AU157" s="1172" t="s">
        <v>1215</v>
      </c>
      <c r="AV157" s="1172" t="s">
        <v>1215</v>
      </c>
      <c r="AW157" s="1172" t="s">
        <v>1215</v>
      </c>
      <c r="AX157" s="1172" t="s">
        <v>1215</v>
      </c>
      <c r="AY157" s="1164" t="s">
        <v>1214</v>
      </c>
    </row>
    <row r="158" spans="3:51">
      <c r="C158" s="129"/>
      <c r="D158" s="129"/>
      <c r="E158" s="1666"/>
      <c r="F158" s="1667" t="s">
        <v>462</v>
      </c>
      <c r="G158" s="1668" t="s">
        <v>600</v>
      </c>
      <c r="H158" s="1669"/>
      <c r="I158" s="546">
        <f>SUM(K158,N158)</f>
        <v>5830</v>
      </c>
      <c r="J158" s="227" t="s">
        <v>850</v>
      </c>
      <c r="K158" s="267">
        <v>3150</v>
      </c>
      <c r="M158" s="758"/>
      <c r="N158" s="542">
        <f t="shared" si="38"/>
        <v>2680</v>
      </c>
      <c r="O158" s="760"/>
      <c r="P158" s="554"/>
      <c r="Q158" s="760"/>
      <c r="R158" s="267">
        <v>2680</v>
      </c>
      <c r="S158" s="227" t="s">
        <v>850</v>
      </c>
      <c r="T158" s="267">
        <v>0</v>
      </c>
      <c r="U158" s="227" t="s">
        <v>850</v>
      </c>
      <c r="V158" s="267">
        <v>0</v>
      </c>
      <c r="W158" s="227" t="s">
        <v>850</v>
      </c>
      <c r="X158" s="267">
        <v>0</v>
      </c>
      <c r="Y158" s="227" t="s">
        <v>850</v>
      </c>
      <c r="Z158" s="267">
        <v>0</v>
      </c>
      <c r="AC158" s="305"/>
      <c r="AD158" s="305"/>
      <c r="AE158" s="305"/>
      <c r="AF158" s="305"/>
      <c r="AG158" s="305"/>
      <c r="AH158" s="305"/>
      <c r="AI158" s="305"/>
      <c r="AJ158" s="305"/>
      <c r="AK158" s="305"/>
      <c r="AL158" s="305"/>
      <c r="AM158" s="305"/>
      <c r="AN158" s="305"/>
      <c r="AO158" s="1123"/>
      <c r="AP158" s="1123"/>
      <c r="AQ158" s="1123"/>
      <c r="AR158" s="1123"/>
      <c r="AS158" s="1123"/>
      <c r="AT158" s="1123"/>
      <c r="AU158" s="1123"/>
      <c r="AV158" s="1123"/>
      <c r="AW158" s="1123"/>
      <c r="AX158" s="1123"/>
      <c r="AY158" s="1123"/>
    </row>
    <row r="159" spans="3:51">
      <c r="C159" s="129"/>
      <c r="D159" s="129"/>
      <c r="E159" s="1666"/>
      <c r="F159" s="1667" t="s">
        <v>463</v>
      </c>
      <c r="G159" s="1668" t="s">
        <v>473</v>
      </c>
      <c r="H159" s="1669"/>
      <c r="I159" s="546">
        <f>SUM(K159,N159)</f>
        <v>0</v>
      </c>
      <c r="J159" s="227" t="s">
        <v>850</v>
      </c>
      <c r="K159" s="267">
        <v>0</v>
      </c>
      <c r="M159" s="758"/>
      <c r="N159" s="542">
        <f t="shared" si="38"/>
        <v>0</v>
      </c>
      <c r="O159" s="760"/>
      <c r="P159" s="554"/>
      <c r="Q159" s="760"/>
      <c r="R159" s="267">
        <v>0</v>
      </c>
      <c r="S159" s="227" t="s">
        <v>850</v>
      </c>
      <c r="T159" s="267">
        <v>0</v>
      </c>
      <c r="U159" s="227" t="s">
        <v>850</v>
      </c>
      <c r="V159" s="267">
        <v>0</v>
      </c>
      <c r="W159" s="227" t="s">
        <v>850</v>
      </c>
      <c r="X159" s="267">
        <v>0</v>
      </c>
      <c r="Y159" s="227" t="s">
        <v>850</v>
      </c>
      <c r="Z159" s="267">
        <v>0</v>
      </c>
      <c r="AC159" s="305"/>
      <c r="AD159" s="305"/>
      <c r="AE159" s="305"/>
      <c r="AF159" s="305"/>
      <c r="AG159" s="305"/>
      <c r="AH159" s="305"/>
      <c r="AI159" s="305"/>
      <c r="AJ159" s="305"/>
      <c r="AK159" s="305"/>
      <c r="AL159" s="305"/>
      <c r="AM159" s="305"/>
      <c r="AN159" s="305"/>
      <c r="AO159" s="1123"/>
      <c r="AP159" s="1123"/>
      <c r="AQ159" s="1123"/>
      <c r="AR159" s="1123"/>
      <c r="AS159" s="1123"/>
      <c r="AT159" s="1123"/>
      <c r="AU159" s="1123"/>
      <c r="AV159" s="1123"/>
      <c r="AW159" s="1123"/>
      <c r="AX159" s="1123"/>
      <c r="AY159" s="1123"/>
    </row>
    <row r="160" spans="3:51">
      <c r="C160" s="129"/>
      <c r="D160" s="129"/>
      <c r="E160" s="1666"/>
      <c r="F160" s="1667" t="s">
        <v>1342</v>
      </c>
      <c r="G160" s="1668" t="s">
        <v>1669</v>
      </c>
      <c r="H160" s="1669"/>
      <c r="I160" s="546">
        <f t="shared" ref="I160:I161" si="43">SUM(K160,N160)</f>
        <v>0</v>
      </c>
      <c r="J160" s="227" t="s">
        <v>850</v>
      </c>
      <c r="K160" s="267">
        <v>0</v>
      </c>
      <c r="M160" s="758"/>
      <c r="N160" s="542">
        <f t="shared" ref="N160:N161" si="44">SUM(R160:Z160)</f>
        <v>0</v>
      </c>
      <c r="O160" s="760"/>
      <c r="P160" s="554"/>
      <c r="Q160" s="760"/>
      <c r="R160" s="267">
        <v>0</v>
      </c>
      <c r="S160" s="227" t="s">
        <v>850</v>
      </c>
      <c r="T160" s="267">
        <v>0</v>
      </c>
      <c r="U160" s="227" t="s">
        <v>850</v>
      </c>
      <c r="V160" s="267">
        <v>0</v>
      </c>
      <c r="W160" s="227" t="s">
        <v>850</v>
      </c>
      <c r="X160" s="267">
        <v>0</v>
      </c>
      <c r="Y160" s="227" t="s">
        <v>850</v>
      </c>
      <c r="Z160" s="267">
        <v>0</v>
      </c>
      <c r="AC160" s="305"/>
      <c r="AD160" s="305"/>
      <c r="AE160" s="305"/>
      <c r="AF160" s="305"/>
      <c r="AG160" s="305"/>
      <c r="AH160" s="305"/>
      <c r="AI160" s="305"/>
      <c r="AJ160" s="305"/>
      <c r="AK160" s="305"/>
      <c r="AL160" s="305"/>
      <c r="AM160" s="305"/>
      <c r="AN160" s="305"/>
      <c r="AO160" s="1123"/>
      <c r="AP160" s="1123"/>
      <c r="AQ160" s="1123"/>
      <c r="AR160" s="1123"/>
      <c r="AS160" s="1123"/>
      <c r="AT160" s="1123"/>
      <c r="AU160" s="1123"/>
      <c r="AV160" s="1123"/>
      <c r="AW160" s="1123"/>
      <c r="AX160" s="1123"/>
      <c r="AY160" s="1123"/>
    </row>
    <row r="161" spans="3:51">
      <c r="C161" s="129"/>
      <c r="D161" s="129"/>
      <c r="E161" s="1666"/>
      <c r="F161" s="1667" t="s">
        <v>1344</v>
      </c>
      <c r="G161" s="1668" t="s">
        <v>1670</v>
      </c>
      <c r="H161" s="1669"/>
      <c r="I161" s="546">
        <f t="shared" si="43"/>
        <v>0</v>
      </c>
      <c r="J161" s="227" t="s">
        <v>850</v>
      </c>
      <c r="K161" s="267">
        <v>0</v>
      </c>
      <c r="M161" s="758"/>
      <c r="N161" s="542">
        <f t="shared" si="44"/>
        <v>0</v>
      </c>
      <c r="O161" s="760"/>
      <c r="P161" s="554"/>
      <c r="Q161" s="760"/>
      <c r="R161" s="267">
        <v>0</v>
      </c>
      <c r="S161" s="227" t="s">
        <v>850</v>
      </c>
      <c r="T161" s="267">
        <v>0</v>
      </c>
      <c r="U161" s="227" t="s">
        <v>850</v>
      </c>
      <c r="V161" s="267">
        <v>0</v>
      </c>
      <c r="W161" s="227" t="s">
        <v>850</v>
      </c>
      <c r="X161" s="267">
        <v>0</v>
      </c>
      <c r="Y161" s="227" t="s">
        <v>850</v>
      </c>
      <c r="Z161" s="267">
        <v>0</v>
      </c>
      <c r="AC161" s="305"/>
      <c r="AD161" s="305"/>
      <c r="AE161" s="305"/>
      <c r="AF161" s="305"/>
      <c r="AG161" s="305"/>
      <c r="AH161" s="305"/>
      <c r="AI161" s="305"/>
      <c r="AJ161" s="305"/>
      <c r="AK161" s="305"/>
      <c r="AL161" s="305"/>
      <c r="AM161" s="305"/>
      <c r="AN161" s="305"/>
      <c r="AO161" s="1123"/>
      <c r="AP161" s="1123"/>
      <c r="AQ161" s="1123"/>
      <c r="AR161" s="1123"/>
      <c r="AS161" s="1123"/>
      <c r="AT161" s="1123"/>
      <c r="AU161" s="1123"/>
      <c r="AV161" s="1123"/>
      <c r="AW161" s="1123"/>
      <c r="AX161" s="1123"/>
      <c r="AY161" s="1123"/>
    </row>
    <row r="162" spans="3:51">
      <c r="C162" s="129"/>
      <c r="D162" s="129"/>
      <c r="E162" s="1666"/>
      <c r="F162" s="1667" t="s">
        <v>1345</v>
      </c>
      <c r="G162" s="1668" t="s">
        <v>1671</v>
      </c>
      <c r="H162" s="1669"/>
      <c r="I162" s="546">
        <f>SUM(K162,N162)</f>
        <v>500</v>
      </c>
      <c r="J162" s="227"/>
      <c r="K162" s="267">
        <v>500</v>
      </c>
      <c r="M162" s="758"/>
      <c r="N162" s="542">
        <f t="shared" si="38"/>
        <v>0</v>
      </c>
      <c r="O162" s="760"/>
      <c r="P162" s="554"/>
      <c r="Q162" s="760"/>
      <c r="R162" s="267">
        <v>0</v>
      </c>
      <c r="S162" s="760" t="s">
        <v>850</v>
      </c>
      <c r="T162" s="267">
        <v>0</v>
      </c>
      <c r="U162" s="760" t="s">
        <v>850</v>
      </c>
      <c r="V162" s="267">
        <v>0</v>
      </c>
      <c r="W162" s="760" t="s">
        <v>850</v>
      </c>
      <c r="X162" s="267">
        <v>0</v>
      </c>
      <c r="Y162" s="760" t="s">
        <v>850</v>
      </c>
      <c r="Z162" s="267">
        <v>0</v>
      </c>
      <c r="AC162" s="305"/>
      <c r="AD162" s="305"/>
      <c r="AE162" s="305"/>
      <c r="AF162" s="305"/>
      <c r="AG162" s="305"/>
      <c r="AH162" s="305"/>
      <c r="AI162" s="305"/>
      <c r="AJ162" s="305"/>
      <c r="AK162" s="305"/>
      <c r="AL162" s="305"/>
      <c r="AM162" s="305"/>
      <c r="AN162" s="305"/>
      <c r="AO162" s="1123"/>
      <c r="AP162" s="1123"/>
      <c r="AQ162" s="1123"/>
      <c r="AR162" s="1123"/>
      <c r="AS162" s="1123"/>
      <c r="AT162" s="1123"/>
      <c r="AU162" s="1123"/>
      <c r="AV162" s="1123"/>
      <c r="AW162" s="1123"/>
      <c r="AX162" s="1123"/>
      <c r="AY162" s="1123"/>
    </row>
    <row r="163" spans="3:51">
      <c r="C163" s="129"/>
      <c r="D163" s="129"/>
      <c r="E163" s="1666"/>
      <c r="F163" s="2476" t="s">
        <v>1438</v>
      </c>
      <c r="G163" s="430" t="s">
        <v>519</v>
      </c>
      <c r="H163" s="267"/>
      <c r="I163" s="435">
        <f t="shared" ref="I163:I164" si="45">SUM(K163,N163)</f>
        <v>0</v>
      </c>
      <c r="J163" s="227" t="s">
        <v>850</v>
      </c>
      <c r="K163" s="554">
        <v>0</v>
      </c>
      <c r="L163" s="28" t="s">
        <v>669</v>
      </c>
      <c r="M163" s="758" t="s">
        <v>850</v>
      </c>
      <c r="N163" s="556">
        <f t="shared" si="38"/>
        <v>0</v>
      </c>
      <c r="O163" s="760" t="str">
        <f t="shared" ref="O163:O164" si="46">IF(P163="","※","")</f>
        <v>※</v>
      </c>
      <c r="P163" s="554"/>
      <c r="Q163" s="760" t="str">
        <f t="shared" ref="Q163:Q164" si="47">IF(R163="","※","")</f>
        <v/>
      </c>
      <c r="R163" s="554">
        <v>0</v>
      </c>
      <c r="S163" s="760" t="s">
        <v>850</v>
      </c>
      <c r="T163" s="554">
        <v>0</v>
      </c>
      <c r="U163" s="760" t="s">
        <v>850</v>
      </c>
      <c r="V163" s="554">
        <v>0</v>
      </c>
      <c r="W163" s="760" t="s">
        <v>850</v>
      </c>
      <c r="X163" s="554">
        <v>0</v>
      </c>
      <c r="Y163" s="760" t="s">
        <v>850</v>
      </c>
      <c r="Z163" s="554">
        <v>0</v>
      </c>
      <c r="AC163" s="305"/>
      <c r="AD163" s="305"/>
      <c r="AE163" s="305"/>
      <c r="AF163" s="305"/>
      <c r="AG163" s="305"/>
      <c r="AH163" s="305"/>
      <c r="AI163" s="305"/>
      <c r="AJ163" s="305"/>
      <c r="AK163" s="305"/>
      <c r="AL163" s="305"/>
      <c r="AM163" s="305"/>
      <c r="AN163" s="305"/>
      <c r="AO163" s="1123"/>
      <c r="AP163" s="1123"/>
      <c r="AQ163" s="1123"/>
      <c r="AR163" s="1123"/>
      <c r="AS163" s="1123"/>
      <c r="AT163" s="1123"/>
      <c r="AU163" s="1123"/>
      <c r="AV163" s="1123"/>
      <c r="AW163" s="1123"/>
      <c r="AX163" s="1123"/>
      <c r="AY163" s="1123"/>
    </row>
    <row r="164" spans="3:51">
      <c r="C164" s="129"/>
      <c r="D164" s="129"/>
      <c r="E164" s="1666"/>
      <c r="F164" s="2477"/>
      <c r="G164" s="533" t="s">
        <v>519</v>
      </c>
      <c r="H164" s="1961"/>
      <c r="I164" s="435">
        <f t="shared" si="45"/>
        <v>0</v>
      </c>
      <c r="J164" s="227" t="s">
        <v>850</v>
      </c>
      <c r="K164" s="554">
        <v>0</v>
      </c>
      <c r="L164" s="28" t="s">
        <v>669</v>
      </c>
      <c r="M164" s="758" t="s">
        <v>850</v>
      </c>
      <c r="N164" s="556">
        <f t="shared" si="38"/>
        <v>0</v>
      </c>
      <c r="O164" s="760" t="str">
        <f t="shared" si="46"/>
        <v>※</v>
      </c>
      <c r="P164" s="554"/>
      <c r="Q164" s="760" t="str">
        <f t="shared" si="47"/>
        <v/>
      </c>
      <c r="R164" s="554">
        <v>0</v>
      </c>
      <c r="S164" s="760" t="s">
        <v>850</v>
      </c>
      <c r="T164" s="554">
        <v>0</v>
      </c>
      <c r="U164" s="760" t="s">
        <v>850</v>
      </c>
      <c r="V164" s="554">
        <v>0</v>
      </c>
      <c r="W164" s="760" t="s">
        <v>850</v>
      </c>
      <c r="X164" s="554">
        <v>0</v>
      </c>
      <c r="Y164" s="760" t="s">
        <v>850</v>
      </c>
      <c r="Z164" s="554">
        <v>0</v>
      </c>
      <c r="AC164" s="305"/>
      <c r="AD164" s="305"/>
      <c r="AE164" s="305"/>
      <c r="AF164" s="305"/>
      <c r="AG164" s="305"/>
      <c r="AH164" s="305"/>
      <c r="AI164" s="305"/>
      <c r="AJ164" s="305"/>
      <c r="AK164" s="305"/>
      <c r="AL164" s="305"/>
      <c r="AM164" s="305"/>
      <c r="AN164" s="305"/>
      <c r="AO164" s="1123"/>
      <c r="AP164" s="1123"/>
      <c r="AQ164" s="1123"/>
      <c r="AR164" s="1123"/>
      <c r="AS164" s="1123"/>
      <c r="AT164" s="1123"/>
      <c r="AU164" s="1123"/>
      <c r="AV164" s="1123"/>
      <c r="AW164" s="1123"/>
      <c r="AX164" s="1123"/>
      <c r="AY164" s="1123"/>
    </row>
    <row r="165" spans="3:51" ht="13.5" customHeight="1">
      <c r="C165" s="129"/>
      <c r="D165" s="500"/>
      <c r="E165" s="528"/>
      <c r="F165" s="2478"/>
      <c r="G165" s="422" t="s">
        <v>519</v>
      </c>
      <c r="H165" s="258"/>
      <c r="I165" s="546">
        <f t="shared" ref="I165:I170" si="48">SUM(K165,N165)</f>
        <v>0</v>
      </c>
      <c r="J165" s="227" t="s">
        <v>850</v>
      </c>
      <c r="K165" s="18">
        <v>0</v>
      </c>
      <c r="L165" s="557" t="s">
        <v>669</v>
      </c>
      <c r="M165" s="190" t="s">
        <v>850</v>
      </c>
      <c r="N165" s="270">
        <f t="shared" ref="N165:N170" si="49">SUM(R165:Z165)</f>
        <v>0</v>
      </c>
      <c r="O165" s="227" t="str">
        <f>IF(P165="","※","")</f>
        <v>※</v>
      </c>
      <c r="P165" s="18"/>
      <c r="Q165" s="227" t="str">
        <f>IF(R165="","※","")</f>
        <v/>
      </c>
      <c r="R165" s="18">
        <v>0</v>
      </c>
      <c r="S165" s="227" t="s">
        <v>850</v>
      </c>
      <c r="T165" s="18">
        <v>0</v>
      </c>
      <c r="U165" s="227" t="s">
        <v>850</v>
      </c>
      <c r="V165" s="18">
        <v>0</v>
      </c>
      <c r="W165" s="227" t="s">
        <v>850</v>
      </c>
      <c r="X165" s="18">
        <v>0</v>
      </c>
      <c r="Y165" s="227" t="s">
        <v>850</v>
      </c>
      <c r="Z165" s="18">
        <v>0</v>
      </c>
      <c r="AC165" s="305"/>
      <c r="AD165" s="305"/>
      <c r="AE165" s="305"/>
      <c r="AF165" s="305"/>
      <c r="AG165" s="305"/>
      <c r="AH165" s="305"/>
      <c r="AI165" s="305"/>
      <c r="AJ165" s="305"/>
      <c r="AK165" s="305"/>
      <c r="AL165" s="305"/>
      <c r="AM165" s="305"/>
      <c r="AN165" s="305"/>
      <c r="AO165" s="1123"/>
      <c r="AP165" s="1192"/>
      <c r="AQ165" s="1192"/>
      <c r="AR165" s="1192"/>
      <c r="AS165" s="1192"/>
      <c r="AT165" s="1192"/>
      <c r="AU165" s="1192"/>
      <c r="AV165" s="1192"/>
      <c r="AW165" s="1192"/>
      <c r="AX165" s="1192"/>
      <c r="AY165" s="1192"/>
    </row>
    <row r="166" spans="3:51">
      <c r="C166" s="129"/>
      <c r="D166" s="500"/>
      <c r="E166" s="2122" t="s">
        <v>13</v>
      </c>
      <c r="F166" s="1746" t="s">
        <v>1493</v>
      </c>
      <c r="G166" s="1746"/>
      <c r="H166" s="2123"/>
      <c r="I166" s="1955">
        <f t="shared" si="48"/>
        <v>0</v>
      </c>
      <c r="J166" s="2124"/>
      <c r="K166" s="1955">
        <f>SUM(K167:K176)</f>
        <v>0</v>
      </c>
      <c r="L166" s="2024"/>
      <c r="M166" s="2124"/>
      <c r="N166" s="2125">
        <f t="shared" si="49"/>
        <v>0</v>
      </c>
      <c r="O166" s="2126"/>
      <c r="P166" s="2127">
        <f>P167+P168+P169+P170+P176</f>
        <v>0</v>
      </c>
      <c r="Q166" s="2126"/>
      <c r="R166" s="2127">
        <f>SUM(R167:R176)</f>
        <v>0</v>
      </c>
      <c r="S166" s="2126"/>
      <c r="T166" s="2127">
        <f>SUM(T167:T176)</f>
        <v>0</v>
      </c>
      <c r="U166" s="2126"/>
      <c r="V166" s="2127">
        <f>SUM(V167:V176)</f>
        <v>0</v>
      </c>
      <c r="W166" s="2126"/>
      <c r="X166" s="2127">
        <f>SUM(X167:X176)</f>
        <v>0</v>
      </c>
      <c r="Y166" s="2126"/>
      <c r="Z166" s="2127">
        <f>SUM(Z167:Z176)</f>
        <v>0</v>
      </c>
      <c r="AC166" s="305"/>
      <c r="AD166" s="305"/>
      <c r="AE166" s="1838"/>
      <c r="AF166" s="305"/>
      <c r="AG166" s="305"/>
      <c r="AH166" s="305"/>
      <c r="AI166" s="305"/>
      <c r="AJ166" s="305"/>
      <c r="AK166" s="305"/>
      <c r="AL166" s="305"/>
      <c r="AM166" s="305"/>
      <c r="AN166" s="305"/>
      <c r="AO166" s="1126" t="s">
        <v>906</v>
      </c>
      <c r="AP166" s="1164" t="s">
        <v>1214</v>
      </c>
      <c r="AQ166" s="1164" t="s">
        <v>1214</v>
      </c>
      <c r="AR166" s="1164" t="s">
        <v>1214</v>
      </c>
      <c r="AS166" s="1172" t="s">
        <v>1215</v>
      </c>
      <c r="AT166" s="1164" t="s">
        <v>1214</v>
      </c>
      <c r="AU166" s="1164" t="s">
        <v>1214</v>
      </c>
      <c r="AV166" s="1164" t="s">
        <v>1214</v>
      </c>
      <c r="AW166" s="1164" t="s">
        <v>1214</v>
      </c>
      <c r="AX166" s="1164" t="s">
        <v>1214</v>
      </c>
      <c r="AY166" s="1164" t="s">
        <v>1214</v>
      </c>
    </row>
    <row r="167" spans="3:51" ht="13.5" customHeight="1">
      <c r="C167" s="129"/>
      <c r="D167" s="500"/>
      <c r="E167" s="428"/>
      <c r="F167" s="982" t="s">
        <v>14</v>
      </c>
      <c r="G167" s="983" t="s">
        <v>950</v>
      </c>
      <c r="H167" s="927"/>
      <c r="I167" s="1020">
        <f t="shared" si="48"/>
        <v>0</v>
      </c>
      <c r="J167" s="928" t="s">
        <v>850</v>
      </c>
      <c r="K167" s="1030">
        <v>0</v>
      </c>
      <c r="L167" s="1031"/>
      <c r="M167" s="928"/>
      <c r="N167" s="1032">
        <f t="shared" si="49"/>
        <v>0</v>
      </c>
      <c r="O167" s="1033" t="str">
        <f>IF(P167="","※","")</f>
        <v>※</v>
      </c>
      <c r="P167" s="1015"/>
      <c r="Q167" s="1033" t="str">
        <f>IF(R167="","※","")</f>
        <v/>
      </c>
      <c r="R167" s="1015">
        <v>0</v>
      </c>
      <c r="S167" s="1033" t="s">
        <v>850</v>
      </c>
      <c r="T167" s="1015">
        <v>0</v>
      </c>
      <c r="U167" s="1033" t="s">
        <v>850</v>
      </c>
      <c r="V167" s="1015">
        <v>0</v>
      </c>
      <c r="W167" s="1033" t="s">
        <v>850</v>
      </c>
      <c r="X167" s="1015">
        <v>0</v>
      </c>
      <c r="Y167" s="1033" t="s">
        <v>850</v>
      </c>
      <c r="Z167" s="1015">
        <v>0</v>
      </c>
      <c r="AC167" s="305"/>
      <c r="AD167" s="305"/>
      <c r="AE167" s="1838"/>
      <c r="AF167" s="305"/>
      <c r="AG167" s="305"/>
      <c r="AH167" s="305"/>
      <c r="AI167" s="305"/>
      <c r="AJ167" s="305"/>
      <c r="AK167" s="305"/>
      <c r="AL167" s="305"/>
      <c r="AM167" s="305"/>
      <c r="AN167" s="305"/>
      <c r="AO167" s="1126" t="s">
        <v>906</v>
      </c>
      <c r="AP167" s="1164" t="s">
        <v>1214</v>
      </c>
      <c r="AQ167" s="1164" t="s">
        <v>1214</v>
      </c>
      <c r="AR167" s="1164" t="s">
        <v>1214</v>
      </c>
      <c r="AS167" s="1172" t="s">
        <v>1215</v>
      </c>
      <c r="AT167" s="1164" t="s">
        <v>1214</v>
      </c>
      <c r="AU167" s="1164" t="s">
        <v>1214</v>
      </c>
      <c r="AV167" s="1164" t="s">
        <v>1214</v>
      </c>
      <c r="AW167" s="1164" t="s">
        <v>1214</v>
      </c>
      <c r="AX167" s="1164" t="s">
        <v>1214</v>
      </c>
      <c r="AY167" s="1164" t="s">
        <v>1214</v>
      </c>
    </row>
    <row r="168" spans="3:51">
      <c r="C168" s="129"/>
      <c r="D168" s="500"/>
      <c r="E168" s="428"/>
      <c r="F168" s="988" t="s">
        <v>15</v>
      </c>
      <c r="G168" s="989" t="s">
        <v>951</v>
      </c>
      <c r="H168" s="990"/>
      <c r="I168" s="1021">
        <f t="shared" si="48"/>
        <v>0</v>
      </c>
      <c r="J168" s="930" t="s">
        <v>850</v>
      </c>
      <c r="K168" s="994">
        <v>0</v>
      </c>
      <c r="L168" s="1034"/>
      <c r="M168" s="930"/>
      <c r="N168" s="1035">
        <f t="shared" si="49"/>
        <v>0</v>
      </c>
      <c r="O168" s="1036" t="str">
        <f>IF(P168="","※","")</f>
        <v>※</v>
      </c>
      <c r="P168" s="994"/>
      <c r="Q168" s="1036" t="str">
        <f>IF(R168="","※","")</f>
        <v/>
      </c>
      <c r="R168" s="994">
        <v>0</v>
      </c>
      <c r="S168" s="1036" t="s">
        <v>850</v>
      </c>
      <c r="T168" s="994">
        <v>0</v>
      </c>
      <c r="U168" s="1036" t="s">
        <v>850</v>
      </c>
      <c r="V168" s="994">
        <v>0</v>
      </c>
      <c r="W168" s="1036" t="s">
        <v>850</v>
      </c>
      <c r="X168" s="994">
        <v>0</v>
      </c>
      <c r="Y168" s="1036" t="s">
        <v>850</v>
      </c>
      <c r="Z168" s="994">
        <v>0</v>
      </c>
      <c r="AC168" s="305"/>
      <c r="AD168" s="305"/>
      <c r="AE168" s="1838"/>
      <c r="AF168" s="305"/>
      <c r="AG168" s="305"/>
      <c r="AH168" s="305"/>
      <c r="AI168" s="305"/>
      <c r="AJ168" s="305"/>
      <c r="AK168" s="305"/>
      <c r="AL168" s="305"/>
      <c r="AM168" s="305"/>
      <c r="AN168" s="305"/>
      <c r="AO168" s="1126" t="s">
        <v>906</v>
      </c>
      <c r="AP168" s="1164" t="s">
        <v>1214</v>
      </c>
      <c r="AQ168" s="1164" t="s">
        <v>1214</v>
      </c>
      <c r="AR168" s="1164" t="s">
        <v>1214</v>
      </c>
      <c r="AS168" s="1172" t="s">
        <v>1215</v>
      </c>
      <c r="AT168" s="1164" t="s">
        <v>1214</v>
      </c>
      <c r="AU168" s="1164" t="s">
        <v>1214</v>
      </c>
      <c r="AV168" s="1164" t="s">
        <v>1214</v>
      </c>
      <c r="AW168" s="1164" t="s">
        <v>1214</v>
      </c>
      <c r="AX168" s="1164" t="s">
        <v>1214</v>
      </c>
      <c r="AY168" s="1164" t="s">
        <v>1214</v>
      </c>
    </row>
    <row r="169" spans="3:51" ht="13.5" customHeight="1">
      <c r="C169" s="129"/>
      <c r="D169" s="500"/>
      <c r="E169" s="428"/>
      <c r="F169" s="988" t="s">
        <v>16</v>
      </c>
      <c r="G169" s="989" t="s">
        <v>952</v>
      </c>
      <c r="H169" s="990"/>
      <c r="I169" s="1021">
        <f t="shared" si="48"/>
        <v>0</v>
      </c>
      <c r="J169" s="930" t="s">
        <v>850</v>
      </c>
      <c r="K169" s="994">
        <v>0</v>
      </c>
      <c r="L169" s="1034"/>
      <c r="M169" s="930"/>
      <c r="N169" s="1035">
        <f t="shared" si="49"/>
        <v>0</v>
      </c>
      <c r="O169" s="1036" t="str">
        <f>IF(P169="","※","")</f>
        <v>※</v>
      </c>
      <c r="P169" s="994"/>
      <c r="Q169" s="1036" t="str">
        <f>IF(R169="","※","")</f>
        <v/>
      </c>
      <c r="R169" s="994">
        <v>0</v>
      </c>
      <c r="S169" s="1036" t="s">
        <v>850</v>
      </c>
      <c r="T169" s="994">
        <v>0</v>
      </c>
      <c r="U169" s="1036" t="s">
        <v>850</v>
      </c>
      <c r="V169" s="994">
        <v>0</v>
      </c>
      <c r="W169" s="1036" t="s">
        <v>850</v>
      </c>
      <c r="X169" s="994">
        <v>0</v>
      </c>
      <c r="Y169" s="1036" t="s">
        <v>850</v>
      </c>
      <c r="Z169" s="994">
        <v>0</v>
      </c>
      <c r="AC169" s="305"/>
      <c r="AD169" s="305"/>
      <c r="AE169" s="1838"/>
      <c r="AF169" s="305"/>
      <c r="AG169" s="305"/>
      <c r="AH169" s="305"/>
      <c r="AI169" s="305"/>
      <c r="AJ169" s="305"/>
      <c r="AK169" s="305"/>
      <c r="AL169" s="305"/>
      <c r="AM169" s="305"/>
      <c r="AN169" s="305"/>
      <c r="AO169" s="1126" t="s">
        <v>906</v>
      </c>
      <c r="AP169" s="1164" t="s">
        <v>1214</v>
      </c>
      <c r="AQ169" s="1164" t="s">
        <v>1214</v>
      </c>
      <c r="AR169" s="1164" t="s">
        <v>1214</v>
      </c>
      <c r="AS169" s="1172" t="s">
        <v>1215</v>
      </c>
      <c r="AT169" s="1164" t="s">
        <v>1214</v>
      </c>
      <c r="AU169" s="1164" t="s">
        <v>1214</v>
      </c>
      <c r="AV169" s="1164" t="s">
        <v>1214</v>
      </c>
      <c r="AW169" s="1164" t="s">
        <v>1214</v>
      </c>
      <c r="AX169" s="1164" t="s">
        <v>1214</v>
      </c>
      <c r="AY169" s="1164" t="s">
        <v>1214</v>
      </c>
    </row>
    <row r="170" spans="3:51">
      <c r="C170" s="129"/>
      <c r="D170" s="500"/>
      <c r="E170" s="428"/>
      <c r="F170" s="988" t="s">
        <v>17</v>
      </c>
      <c r="G170" s="989" t="s">
        <v>953</v>
      </c>
      <c r="H170" s="990"/>
      <c r="I170" s="1021">
        <f t="shared" si="48"/>
        <v>0</v>
      </c>
      <c r="J170" s="930" t="s">
        <v>850</v>
      </c>
      <c r="K170" s="994">
        <v>0</v>
      </c>
      <c r="L170" s="1034"/>
      <c r="M170" s="930"/>
      <c r="N170" s="1035">
        <f t="shared" si="49"/>
        <v>0</v>
      </c>
      <c r="O170" s="1036" t="str">
        <f>IF(P170="","※","")</f>
        <v>※</v>
      </c>
      <c r="P170" s="994"/>
      <c r="Q170" s="1036" t="str">
        <f>IF(R170="","※","")</f>
        <v/>
      </c>
      <c r="R170" s="994">
        <v>0</v>
      </c>
      <c r="S170" s="1036" t="s">
        <v>850</v>
      </c>
      <c r="T170" s="994">
        <v>0</v>
      </c>
      <c r="U170" s="1036" t="s">
        <v>850</v>
      </c>
      <c r="V170" s="994">
        <v>0</v>
      </c>
      <c r="W170" s="1036" t="s">
        <v>850</v>
      </c>
      <c r="X170" s="994">
        <v>0</v>
      </c>
      <c r="Y170" s="1036" t="s">
        <v>850</v>
      </c>
      <c r="Z170" s="994">
        <v>0</v>
      </c>
      <c r="AC170" s="305"/>
      <c r="AD170" s="305"/>
      <c r="AE170" s="1838"/>
      <c r="AF170" s="305"/>
      <c r="AG170" s="305"/>
      <c r="AH170" s="305"/>
      <c r="AI170" s="305"/>
      <c r="AJ170" s="305"/>
      <c r="AK170" s="305"/>
      <c r="AL170" s="305"/>
      <c r="AM170" s="305"/>
      <c r="AN170" s="305"/>
      <c r="AO170" s="1126" t="s">
        <v>907</v>
      </c>
      <c r="AP170" s="1164" t="s">
        <v>1214</v>
      </c>
      <c r="AQ170" s="1172" t="s">
        <v>1215</v>
      </c>
      <c r="AR170" s="1172" t="s">
        <v>1215</v>
      </c>
      <c r="AS170" s="1172" t="s">
        <v>1215</v>
      </c>
      <c r="AT170" s="1164" t="s">
        <v>1214</v>
      </c>
      <c r="AU170" s="1164" t="s">
        <v>1214</v>
      </c>
      <c r="AV170" s="1164" t="s">
        <v>1214</v>
      </c>
      <c r="AW170" s="1164" t="s">
        <v>1214</v>
      </c>
      <c r="AX170" s="1164" t="s">
        <v>1214</v>
      </c>
      <c r="AY170" s="1164" t="s">
        <v>1214</v>
      </c>
    </row>
    <row r="171" spans="3:51" hidden="1">
      <c r="C171" s="496"/>
      <c r="D171" s="496"/>
      <c r="E171" s="524"/>
      <c r="F171" s="1037"/>
      <c r="G171" s="1038"/>
      <c r="H171" s="990"/>
      <c r="I171" s="1039">
        <f t="shared" ref="I171:I179" si="50">SUM(K171,N171)</f>
        <v>0</v>
      </c>
      <c r="J171" s="962"/>
      <c r="K171" s="1040"/>
      <c r="L171" s="1041"/>
      <c r="M171" s="962"/>
      <c r="N171" s="1042"/>
      <c r="O171" s="1043"/>
      <c r="P171" s="1044"/>
      <c r="Q171" s="1043"/>
      <c r="R171" s="1044"/>
      <c r="S171" s="1043"/>
      <c r="T171" s="1044"/>
      <c r="U171" s="1043"/>
      <c r="V171" s="1044"/>
      <c r="W171" s="1043"/>
      <c r="X171" s="1044"/>
      <c r="Y171" s="1043"/>
      <c r="Z171" s="1044"/>
      <c r="AC171" s="305"/>
      <c r="AD171" s="305"/>
      <c r="AE171" s="1838"/>
      <c r="AF171" s="305"/>
      <c r="AG171" s="305"/>
      <c r="AH171" s="305"/>
      <c r="AI171" s="305"/>
      <c r="AJ171" s="305"/>
      <c r="AK171" s="305"/>
      <c r="AL171" s="305"/>
      <c r="AM171" s="305"/>
      <c r="AN171" s="305"/>
      <c r="AO171" s="1123"/>
      <c r="AP171" s="1123"/>
      <c r="AQ171" s="1123"/>
      <c r="AR171" s="1123"/>
      <c r="AS171" s="1123"/>
      <c r="AT171" s="1123"/>
      <c r="AU171" s="1123"/>
      <c r="AV171" s="1123"/>
      <c r="AW171" s="1123"/>
      <c r="AX171" s="1123"/>
      <c r="AY171" s="1123"/>
    </row>
    <row r="172" spans="3:51" hidden="1">
      <c r="C172" s="496"/>
      <c r="D172" s="496"/>
      <c r="E172" s="524"/>
      <c r="F172" s="1037"/>
      <c r="G172" s="1038"/>
      <c r="H172" s="990"/>
      <c r="I172" s="1039">
        <f t="shared" si="50"/>
        <v>0</v>
      </c>
      <c r="J172" s="962"/>
      <c r="K172" s="1040"/>
      <c r="L172" s="1041"/>
      <c r="M172" s="962"/>
      <c r="N172" s="1042"/>
      <c r="O172" s="1043"/>
      <c r="P172" s="1044"/>
      <c r="Q172" s="1043"/>
      <c r="R172" s="1044"/>
      <c r="S172" s="1043"/>
      <c r="T172" s="1044"/>
      <c r="U172" s="1043"/>
      <c r="V172" s="1044"/>
      <c r="W172" s="1043"/>
      <c r="X172" s="1044"/>
      <c r="Y172" s="1043"/>
      <c r="Z172" s="1044"/>
      <c r="AC172" s="305"/>
      <c r="AD172" s="305"/>
      <c r="AE172" s="1838"/>
      <c r="AF172" s="305"/>
      <c r="AG172" s="305"/>
      <c r="AH172" s="305"/>
      <c r="AI172" s="305"/>
      <c r="AJ172" s="305"/>
      <c r="AK172" s="305"/>
      <c r="AL172" s="305"/>
      <c r="AM172" s="305"/>
      <c r="AN172" s="305"/>
      <c r="AO172" s="1123"/>
      <c r="AP172" s="1123"/>
      <c r="AQ172" s="1123"/>
      <c r="AR172" s="1123"/>
      <c r="AS172" s="1123"/>
      <c r="AT172" s="1123"/>
      <c r="AU172" s="1123"/>
      <c r="AV172" s="1123"/>
      <c r="AW172" s="1123"/>
      <c r="AX172" s="1123"/>
      <c r="AY172" s="1123"/>
    </row>
    <row r="173" spans="3:51" hidden="1">
      <c r="C173" s="496"/>
      <c r="D173" s="496"/>
      <c r="E173" s="524"/>
      <c r="F173" s="1037"/>
      <c r="G173" s="1038"/>
      <c r="H173" s="990"/>
      <c r="I173" s="1039">
        <f t="shared" si="50"/>
        <v>0</v>
      </c>
      <c r="J173" s="962"/>
      <c r="K173" s="1040"/>
      <c r="L173" s="1041"/>
      <c r="M173" s="962"/>
      <c r="N173" s="1042"/>
      <c r="O173" s="1043"/>
      <c r="P173" s="1044"/>
      <c r="Q173" s="1043"/>
      <c r="R173" s="1044"/>
      <c r="S173" s="1043"/>
      <c r="T173" s="1044"/>
      <c r="U173" s="1043"/>
      <c r="V173" s="1044"/>
      <c r="W173" s="1043"/>
      <c r="X173" s="1044"/>
      <c r="Y173" s="1043"/>
      <c r="Z173" s="1044"/>
      <c r="AC173" s="305"/>
      <c r="AD173" s="305"/>
      <c r="AE173" s="1838"/>
      <c r="AF173" s="305"/>
      <c r="AG173" s="305"/>
      <c r="AH173" s="305"/>
      <c r="AI173" s="305"/>
      <c r="AJ173" s="305"/>
      <c r="AK173" s="305"/>
      <c r="AL173" s="305"/>
      <c r="AM173" s="305"/>
      <c r="AN173" s="305"/>
      <c r="AO173" s="1123"/>
      <c r="AP173" s="1123"/>
      <c r="AQ173" s="1123"/>
      <c r="AR173" s="1123"/>
      <c r="AS173" s="1123"/>
      <c r="AT173" s="1123"/>
      <c r="AU173" s="1123"/>
      <c r="AV173" s="1123"/>
      <c r="AW173" s="1123"/>
      <c r="AX173" s="1123"/>
      <c r="AY173" s="1123"/>
    </row>
    <row r="174" spans="3:51" hidden="1">
      <c r="C174" s="496"/>
      <c r="D174" s="496"/>
      <c r="E174" s="524"/>
      <c r="F174" s="1037"/>
      <c r="G174" s="1038"/>
      <c r="H174" s="990"/>
      <c r="I174" s="1039">
        <f t="shared" si="50"/>
        <v>0</v>
      </c>
      <c r="J174" s="962"/>
      <c r="K174" s="1040"/>
      <c r="L174" s="1041"/>
      <c r="M174" s="962"/>
      <c r="N174" s="1042"/>
      <c r="O174" s="1043"/>
      <c r="P174" s="1044"/>
      <c r="Q174" s="1043"/>
      <c r="R174" s="1044"/>
      <c r="S174" s="1043"/>
      <c r="T174" s="1044"/>
      <c r="U174" s="1043"/>
      <c r="V174" s="1044"/>
      <c r="W174" s="1043"/>
      <c r="X174" s="1044"/>
      <c r="Y174" s="1043"/>
      <c r="Z174" s="1044"/>
      <c r="AC174" s="305"/>
      <c r="AD174" s="305"/>
      <c r="AE174" s="1838"/>
      <c r="AF174" s="305"/>
      <c r="AG174" s="305"/>
      <c r="AH174" s="305"/>
      <c r="AI174" s="305"/>
      <c r="AJ174" s="305"/>
      <c r="AK174" s="305"/>
      <c r="AL174" s="305"/>
      <c r="AM174" s="305"/>
      <c r="AN174" s="305"/>
      <c r="AO174" s="1123"/>
      <c r="AP174" s="1123"/>
      <c r="AQ174" s="1123"/>
      <c r="AR174" s="1123"/>
      <c r="AS174" s="1123"/>
      <c r="AT174" s="1123"/>
      <c r="AU174" s="1123"/>
      <c r="AV174" s="1123"/>
      <c r="AW174" s="1123"/>
      <c r="AX174" s="1123"/>
      <c r="AY174" s="1123"/>
    </row>
    <row r="175" spans="3:51" hidden="1">
      <c r="C175" s="496"/>
      <c r="D175" s="496"/>
      <c r="E175" s="524"/>
      <c r="F175" s="1037"/>
      <c r="G175" s="1038"/>
      <c r="H175" s="990"/>
      <c r="I175" s="1039">
        <f t="shared" si="50"/>
        <v>0</v>
      </c>
      <c r="J175" s="962"/>
      <c r="K175" s="1040"/>
      <c r="L175" s="1041"/>
      <c r="M175" s="962"/>
      <c r="N175" s="1042"/>
      <c r="O175" s="1043"/>
      <c r="P175" s="1044"/>
      <c r="Q175" s="1043"/>
      <c r="R175" s="1044"/>
      <c r="S175" s="1043"/>
      <c r="T175" s="1044"/>
      <c r="U175" s="1043"/>
      <c r="V175" s="1044"/>
      <c r="W175" s="1043"/>
      <c r="X175" s="1044"/>
      <c r="Y175" s="1043"/>
      <c r="Z175" s="1044"/>
      <c r="AC175" s="305"/>
      <c r="AD175" s="305"/>
      <c r="AE175" s="1838"/>
      <c r="AF175" s="305"/>
      <c r="AG175" s="305"/>
      <c r="AH175" s="305"/>
      <c r="AI175" s="305"/>
      <c r="AJ175" s="305"/>
      <c r="AK175" s="305"/>
      <c r="AL175" s="305"/>
      <c r="AM175" s="305"/>
      <c r="AN175" s="305"/>
      <c r="AO175" s="1123"/>
      <c r="AP175" s="1123"/>
      <c r="AQ175" s="1123"/>
      <c r="AR175" s="1123"/>
      <c r="AS175" s="1123"/>
      <c r="AT175" s="1123"/>
      <c r="AU175" s="1123"/>
      <c r="AV175" s="1123"/>
      <c r="AW175" s="1123"/>
      <c r="AX175" s="1123"/>
      <c r="AY175" s="1123"/>
    </row>
    <row r="176" spans="3:51">
      <c r="C176" s="129"/>
      <c r="D176" s="500"/>
      <c r="E176" s="431"/>
      <c r="F176" s="995" t="s">
        <v>18</v>
      </c>
      <c r="G176" s="996" t="s">
        <v>30</v>
      </c>
      <c r="H176" s="1236"/>
      <c r="I176" s="1023">
        <f t="shared" si="50"/>
        <v>0</v>
      </c>
      <c r="J176" s="966" t="s">
        <v>850</v>
      </c>
      <c r="K176" s="924">
        <v>0</v>
      </c>
      <c r="L176" s="1041"/>
      <c r="M176" s="962"/>
      <c r="N176" s="1004">
        <f>SUM(R176:Z176)</f>
        <v>0</v>
      </c>
      <c r="O176" s="1046" t="str">
        <f>IF(P176="","※","")</f>
        <v>※</v>
      </c>
      <c r="P176" s="1028"/>
      <c r="Q176" s="1046" t="str">
        <f>IF(R176="","※","")</f>
        <v/>
      </c>
      <c r="R176" s="1028">
        <v>0</v>
      </c>
      <c r="S176" s="1046" t="s">
        <v>850</v>
      </c>
      <c r="T176" s="1028">
        <v>0</v>
      </c>
      <c r="U176" s="1046" t="s">
        <v>850</v>
      </c>
      <c r="V176" s="1028">
        <v>0</v>
      </c>
      <c r="W176" s="1046" t="s">
        <v>850</v>
      </c>
      <c r="X176" s="1028">
        <v>0</v>
      </c>
      <c r="Y176" s="1046" t="s">
        <v>850</v>
      </c>
      <c r="Z176" s="1028">
        <v>0</v>
      </c>
      <c r="AC176" s="305"/>
      <c r="AD176" s="305"/>
      <c r="AE176" s="1838"/>
      <c r="AF176" s="305"/>
      <c r="AG176" s="305"/>
      <c r="AH176" s="305"/>
      <c r="AI176" s="305"/>
      <c r="AJ176" s="305"/>
      <c r="AK176" s="305"/>
      <c r="AL176" s="305"/>
      <c r="AM176" s="305"/>
      <c r="AN176" s="305"/>
      <c r="AO176" s="1126" t="s">
        <v>906</v>
      </c>
      <c r="AP176" s="1164" t="s">
        <v>1214</v>
      </c>
      <c r="AQ176" s="1164" t="s">
        <v>1214</v>
      </c>
      <c r="AR176" s="1164" t="s">
        <v>1214</v>
      </c>
      <c r="AS176" s="1172" t="s">
        <v>1215</v>
      </c>
      <c r="AT176" s="1164" t="s">
        <v>1214</v>
      </c>
      <c r="AU176" s="1164" t="s">
        <v>1214</v>
      </c>
      <c r="AV176" s="1164" t="s">
        <v>1214</v>
      </c>
      <c r="AW176" s="1164" t="s">
        <v>1214</v>
      </c>
      <c r="AX176" s="1164" t="s">
        <v>1214</v>
      </c>
      <c r="AY176" s="1164" t="s">
        <v>1214</v>
      </c>
    </row>
    <row r="177" spans="3:51" hidden="1">
      <c r="C177" s="129"/>
      <c r="D177" s="500"/>
      <c r="E177" s="432" t="s">
        <v>19</v>
      </c>
      <c r="F177" s="416" t="s">
        <v>954</v>
      </c>
      <c r="G177" s="416"/>
      <c r="H177" s="417"/>
      <c r="I177" s="558">
        <f t="shared" si="50"/>
        <v>0</v>
      </c>
      <c r="J177" s="243"/>
      <c r="K177" s="193">
        <f>SUM(K178:K179)</f>
        <v>0</v>
      </c>
      <c r="L177" s="13"/>
      <c r="M177" s="221"/>
      <c r="N177" s="559">
        <f>SUM(R177:Z177)</f>
        <v>0</v>
      </c>
      <c r="O177" s="761"/>
      <c r="P177" s="193">
        <f>P178+P179</f>
        <v>0</v>
      </c>
      <c r="Q177" s="761"/>
      <c r="R177" s="193">
        <f>SUM(R178:R179)</f>
        <v>0</v>
      </c>
      <c r="S177" s="761"/>
      <c r="T177" s="193">
        <f>SUM(T178:T179)</f>
        <v>0</v>
      </c>
      <c r="U177" s="761"/>
      <c r="V177" s="193">
        <f>SUM(V178:V179)</f>
        <v>0</v>
      </c>
      <c r="W177" s="761"/>
      <c r="X177" s="193">
        <f>SUM(X178:X179)</f>
        <v>0</v>
      </c>
      <c r="Y177" s="761"/>
      <c r="Z177" s="193">
        <f>SUM(Z178:Z179)</f>
        <v>0</v>
      </c>
      <c r="AC177" s="305"/>
      <c r="AD177" s="305"/>
      <c r="AE177" s="305"/>
      <c r="AF177" s="305"/>
      <c r="AG177" s="305"/>
      <c r="AH177" s="305"/>
      <c r="AI177" s="305"/>
      <c r="AJ177" s="305"/>
      <c r="AK177" s="305"/>
      <c r="AL177" s="305"/>
      <c r="AM177" s="305"/>
      <c r="AN177" s="305"/>
      <c r="AO177" s="1125" t="s">
        <v>119</v>
      </c>
      <c r="AP177" s="1172" t="s">
        <v>1215</v>
      </c>
      <c r="AQ177" s="1164" t="s">
        <v>1214</v>
      </c>
      <c r="AR177" s="1172" t="s">
        <v>1215</v>
      </c>
      <c r="AS177" s="1172" t="s">
        <v>1215</v>
      </c>
      <c r="AT177" s="1172" t="s">
        <v>1215</v>
      </c>
      <c r="AU177" s="1172" t="s">
        <v>1215</v>
      </c>
      <c r="AV177" s="1172" t="s">
        <v>1215</v>
      </c>
      <c r="AW177" s="1172" t="s">
        <v>1215</v>
      </c>
      <c r="AX177" s="1172" t="s">
        <v>1215</v>
      </c>
      <c r="AY177" s="1164" t="s">
        <v>1214</v>
      </c>
    </row>
    <row r="178" spans="3:51" hidden="1">
      <c r="C178" s="129"/>
      <c r="D178" s="500"/>
      <c r="E178" s="428"/>
      <c r="F178" s="433" t="s">
        <v>20</v>
      </c>
      <c r="G178" s="415" t="s">
        <v>955</v>
      </c>
      <c r="H178" s="762"/>
      <c r="I178" s="540">
        <f t="shared" si="50"/>
        <v>0</v>
      </c>
      <c r="J178" s="188" t="s">
        <v>850</v>
      </c>
      <c r="K178" s="1574">
        <v>0</v>
      </c>
      <c r="L178" s="13"/>
      <c r="M178" s="188"/>
      <c r="N178" s="542">
        <f>SUM(R178:Z178)</f>
        <v>0</v>
      </c>
      <c r="O178" s="251" t="str">
        <f>IF(P178="","※","")</f>
        <v>※</v>
      </c>
      <c r="P178" s="256"/>
      <c r="Q178" s="251" t="str">
        <f>IF(R178="","※","")</f>
        <v/>
      </c>
      <c r="R178" s="256">
        <v>0</v>
      </c>
      <c r="S178" s="251" t="s">
        <v>850</v>
      </c>
      <c r="T178" s="256">
        <v>0</v>
      </c>
      <c r="U178" s="251" t="s">
        <v>850</v>
      </c>
      <c r="V178" s="256">
        <v>0</v>
      </c>
      <c r="W178" s="251" t="s">
        <v>850</v>
      </c>
      <c r="X178" s="256">
        <v>0</v>
      </c>
      <c r="Y178" s="251" t="s">
        <v>850</v>
      </c>
      <c r="Z178" s="256">
        <v>0</v>
      </c>
      <c r="AC178" s="305"/>
      <c r="AD178" s="305"/>
      <c r="AE178" s="305"/>
      <c r="AF178" s="305"/>
      <c r="AG178" s="305"/>
      <c r="AH178" s="305"/>
      <c r="AI178" s="305"/>
      <c r="AJ178" s="305"/>
      <c r="AK178" s="305"/>
      <c r="AL178" s="305"/>
      <c r="AM178" s="305"/>
      <c r="AN178" s="305"/>
      <c r="AO178" s="1125" t="s">
        <v>119</v>
      </c>
      <c r="AP178" s="1172" t="s">
        <v>1215</v>
      </c>
      <c r="AQ178" s="1164" t="s">
        <v>1214</v>
      </c>
      <c r="AR178" s="1172" t="s">
        <v>1215</v>
      </c>
      <c r="AS178" s="1172" t="s">
        <v>1215</v>
      </c>
      <c r="AT178" s="1172" t="s">
        <v>1215</v>
      </c>
      <c r="AU178" s="1172" t="s">
        <v>1215</v>
      </c>
      <c r="AV178" s="1172" t="s">
        <v>1215</v>
      </c>
      <c r="AW178" s="1172" t="s">
        <v>1215</v>
      </c>
      <c r="AX178" s="1172" t="s">
        <v>1215</v>
      </c>
      <c r="AY178" s="1164" t="s">
        <v>1214</v>
      </c>
    </row>
    <row r="179" spans="3:51" hidden="1">
      <c r="C179" s="129"/>
      <c r="D179" s="500"/>
      <c r="E179" s="428"/>
      <c r="F179" s="429" t="s">
        <v>15</v>
      </c>
      <c r="G179" s="430" t="s">
        <v>301</v>
      </c>
      <c r="H179" s="763"/>
      <c r="I179" s="540">
        <f t="shared" si="50"/>
        <v>0</v>
      </c>
      <c r="J179" s="190" t="s">
        <v>850</v>
      </c>
      <c r="K179" s="1575">
        <v>0</v>
      </c>
      <c r="L179" s="13"/>
      <c r="M179" s="190"/>
      <c r="N179" s="542">
        <f>SUM(R179:Z179)</f>
        <v>0</v>
      </c>
      <c r="O179" s="757" t="str">
        <f>IF(P179="","※","")</f>
        <v>※</v>
      </c>
      <c r="P179" s="258"/>
      <c r="Q179" s="757" t="str">
        <f>IF(R179="","※","")</f>
        <v/>
      </c>
      <c r="R179" s="258">
        <v>0</v>
      </c>
      <c r="S179" s="757" t="s">
        <v>850</v>
      </c>
      <c r="T179" s="258">
        <v>0</v>
      </c>
      <c r="U179" s="757" t="s">
        <v>850</v>
      </c>
      <c r="V179" s="258">
        <v>0</v>
      </c>
      <c r="W179" s="757" t="s">
        <v>850</v>
      </c>
      <c r="X179" s="258">
        <v>0</v>
      </c>
      <c r="Y179" s="757" t="s">
        <v>850</v>
      </c>
      <c r="Z179" s="258">
        <v>0</v>
      </c>
      <c r="AC179" s="305"/>
      <c r="AD179" s="305"/>
      <c r="AE179" s="305"/>
      <c r="AF179" s="305"/>
      <c r="AG179" s="305"/>
      <c r="AH179" s="305"/>
      <c r="AI179" s="305"/>
      <c r="AJ179" s="305"/>
      <c r="AK179" s="305"/>
      <c r="AL179" s="305"/>
      <c r="AM179" s="305"/>
      <c r="AN179" s="305"/>
      <c r="AO179" s="1125" t="s">
        <v>119</v>
      </c>
      <c r="AP179" s="1172" t="s">
        <v>1215</v>
      </c>
      <c r="AQ179" s="1164" t="s">
        <v>1214</v>
      </c>
      <c r="AR179" s="1172" t="s">
        <v>1215</v>
      </c>
      <c r="AS179" s="1172" t="s">
        <v>1215</v>
      </c>
      <c r="AT179" s="1172" t="s">
        <v>1215</v>
      </c>
      <c r="AU179" s="1172" t="s">
        <v>1215</v>
      </c>
      <c r="AV179" s="1172" t="s">
        <v>1215</v>
      </c>
      <c r="AW179" s="1172" t="s">
        <v>1215</v>
      </c>
      <c r="AX179" s="1172" t="s">
        <v>1215</v>
      </c>
      <c r="AY179" s="1164" t="s">
        <v>1214</v>
      </c>
    </row>
    <row r="180" spans="3:51" hidden="1">
      <c r="C180" s="496"/>
      <c r="D180" s="496"/>
      <c r="E180" s="502"/>
      <c r="F180" s="497"/>
      <c r="G180" s="498"/>
      <c r="H180" s="764"/>
      <c r="I180" s="534"/>
      <c r="J180" s="243"/>
      <c r="K180" s="530"/>
      <c r="L180" s="13"/>
      <c r="M180" s="243"/>
      <c r="N180" s="560"/>
      <c r="O180" s="765"/>
      <c r="P180" s="530"/>
      <c r="Q180" s="765"/>
      <c r="R180" s="530"/>
      <c r="S180" s="765"/>
      <c r="T180" s="530"/>
      <c r="U180" s="765"/>
      <c r="V180" s="530"/>
      <c r="W180" s="765"/>
      <c r="X180" s="530"/>
      <c r="Y180" s="765"/>
      <c r="Z180" s="530"/>
      <c r="AC180" s="305"/>
      <c r="AD180" s="305"/>
      <c r="AE180" s="305"/>
      <c r="AF180" s="305"/>
      <c r="AG180" s="305"/>
      <c r="AH180" s="305"/>
      <c r="AI180" s="305"/>
      <c r="AJ180" s="305"/>
      <c r="AK180" s="305"/>
      <c r="AL180" s="305"/>
      <c r="AM180" s="305"/>
      <c r="AN180" s="305"/>
      <c r="AO180" s="1123"/>
      <c r="AP180" s="1123"/>
      <c r="AQ180" s="1123"/>
      <c r="AR180" s="1123"/>
      <c r="AS180" s="1123"/>
      <c r="AT180" s="1123"/>
      <c r="AU180" s="1123"/>
      <c r="AV180" s="1123"/>
      <c r="AW180" s="1123"/>
      <c r="AX180" s="1123"/>
      <c r="AY180" s="1123"/>
    </row>
    <row r="181" spans="3:51" hidden="1">
      <c r="C181" s="496"/>
      <c r="D181" s="496"/>
      <c r="E181" s="502"/>
      <c r="F181" s="497"/>
      <c r="G181" s="498"/>
      <c r="H181" s="764"/>
      <c r="I181" s="534"/>
      <c r="J181" s="243"/>
      <c r="K181" s="530"/>
      <c r="L181" s="13"/>
      <c r="M181" s="243"/>
      <c r="N181" s="560"/>
      <c r="O181" s="765"/>
      <c r="P181" s="530"/>
      <c r="Q181" s="765"/>
      <c r="R181" s="530"/>
      <c r="S181" s="765"/>
      <c r="T181" s="530"/>
      <c r="U181" s="765"/>
      <c r="V181" s="530"/>
      <c r="W181" s="765"/>
      <c r="X181" s="530"/>
      <c r="Y181" s="765"/>
      <c r="Z181" s="530"/>
      <c r="AC181" s="305"/>
      <c r="AD181" s="305"/>
      <c r="AE181" s="305"/>
      <c r="AF181" s="305"/>
      <c r="AG181" s="305"/>
      <c r="AH181" s="305"/>
      <c r="AI181" s="305"/>
      <c r="AJ181" s="305"/>
      <c r="AK181" s="305"/>
      <c r="AL181" s="305"/>
      <c r="AM181" s="305"/>
      <c r="AN181" s="305"/>
      <c r="AO181" s="1123"/>
      <c r="AP181" s="1123"/>
      <c r="AQ181" s="1123"/>
      <c r="AR181" s="1123"/>
      <c r="AS181" s="1123"/>
      <c r="AT181" s="1123"/>
      <c r="AU181" s="1123"/>
      <c r="AV181" s="1123"/>
      <c r="AW181" s="1123"/>
      <c r="AX181" s="1123"/>
      <c r="AY181" s="1123"/>
    </row>
    <row r="182" spans="3:51">
      <c r="C182" s="129"/>
      <c r="D182" s="500"/>
      <c r="E182" s="432" t="s">
        <v>277</v>
      </c>
      <c r="F182" s="416" t="s">
        <v>1672</v>
      </c>
      <c r="G182" s="416"/>
      <c r="H182" s="417"/>
      <c r="I182" s="558">
        <f t="shared" ref="I182" si="51">SUM(K182,N182)</f>
        <v>0</v>
      </c>
      <c r="J182" s="243"/>
      <c r="K182" s="193">
        <f>SUM(K183:K184)</f>
        <v>0</v>
      </c>
      <c r="L182" s="13"/>
      <c r="M182" s="221"/>
      <c r="N182" s="559">
        <f>SUM(R182:Z182)</f>
        <v>0</v>
      </c>
      <c r="O182" s="761"/>
      <c r="P182" s="193">
        <f>P183+P184</f>
        <v>0</v>
      </c>
      <c r="Q182" s="761"/>
      <c r="R182" s="193">
        <f>SUM(R183:R184)</f>
        <v>0</v>
      </c>
      <c r="S182" s="761"/>
      <c r="T182" s="193">
        <f>SUM(T183:T184)</f>
        <v>0</v>
      </c>
      <c r="U182" s="761"/>
      <c r="V182" s="193">
        <f>SUM(V183:V184)</f>
        <v>0</v>
      </c>
      <c r="W182" s="761"/>
      <c r="X182" s="193">
        <f>SUM(X183:X184)</f>
        <v>0</v>
      </c>
      <c r="Y182" s="761"/>
      <c r="Z182" s="193">
        <f>SUM(Z183:Z184)</f>
        <v>0</v>
      </c>
      <c r="AC182" s="305"/>
      <c r="AD182" s="305"/>
      <c r="AE182" s="305"/>
      <c r="AF182" s="305"/>
      <c r="AG182" s="305"/>
      <c r="AH182" s="305"/>
      <c r="AI182" s="305"/>
      <c r="AJ182" s="305"/>
      <c r="AK182" s="305"/>
      <c r="AL182" s="305"/>
      <c r="AM182" s="305"/>
      <c r="AN182" s="305"/>
      <c r="AO182" s="1125" t="s">
        <v>119</v>
      </c>
      <c r="AP182" s="1172" t="s">
        <v>867</v>
      </c>
      <c r="AQ182" s="1164" t="s">
        <v>526</v>
      </c>
      <c r="AR182" s="1172" t="s">
        <v>867</v>
      </c>
      <c r="AS182" s="1172" t="s">
        <v>867</v>
      </c>
      <c r="AT182" s="1172" t="s">
        <v>867</v>
      </c>
      <c r="AU182" s="1172" t="s">
        <v>867</v>
      </c>
      <c r="AV182" s="1172" t="s">
        <v>867</v>
      </c>
      <c r="AW182" s="1172" t="s">
        <v>867</v>
      </c>
      <c r="AX182" s="1172" t="s">
        <v>867</v>
      </c>
      <c r="AY182" s="1164" t="s">
        <v>526</v>
      </c>
    </row>
    <row r="183" spans="3:51">
      <c r="C183" s="129"/>
      <c r="D183" s="129"/>
      <c r="E183" s="2482" t="s">
        <v>486</v>
      </c>
      <c r="F183" s="1965" t="s">
        <v>246</v>
      </c>
      <c r="G183" s="1965"/>
      <c r="H183" s="256"/>
      <c r="I183" s="434">
        <v>0</v>
      </c>
      <c r="J183" s="188" t="s">
        <v>850</v>
      </c>
      <c r="K183" s="1962">
        <v>0</v>
      </c>
      <c r="L183" s="1963"/>
      <c r="M183" s="188"/>
      <c r="N183" s="1964">
        <v>0</v>
      </c>
      <c r="O183" s="251" t="s">
        <v>854</v>
      </c>
      <c r="P183" s="1962"/>
      <c r="Q183" s="251" t="s">
        <v>850</v>
      </c>
      <c r="R183" s="1962">
        <v>0</v>
      </c>
      <c r="S183" s="251" t="s">
        <v>850</v>
      </c>
      <c r="T183" s="1962">
        <v>0</v>
      </c>
      <c r="U183" s="251" t="s">
        <v>850</v>
      </c>
      <c r="V183" s="1962">
        <v>0</v>
      </c>
      <c r="W183" s="251" t="s">
        <v>850</v>
      </c>
      <c r="X183" s="1962">
        <v>0</v>
      </c>
      <c r="Y183" s="251" t="s">
        <v>850</v>
      </c>
      <c r="Z183" s="1962">
        <v>0</v>
      </c>
      <c r="AC183" s="305"/>
      <c r="AD183" s="305"/>
      <c r="AE183" s="305"/>
      <c r="AF183" s="305"/>
      <c r="AG183" s="305"/>
      <c r="AH183" s="305"/>
      <c r="AI183" s="305"/>
      <c r="AJ183" s="305"/>
      <c r="AK183" s="305"/>
      <c r="AL183" s="305"/>
      <c r="AM183" s="305"/>
      <c r="AN183" s="305"/>
      <c r="AO183" s="1123"/>
      <c r="AP183" s="1123"/>
      <c r="AQ183" s="1123"/>
      <c r="AR183" s="1123"/>
      <c r="AS183" s="1123"/>
      <c r="AT183" s="1123"/>
      <c r="AU183" s="1123"/>
      <c r="AV183" s="1123"/>
      <c r="AW183" s="1123"/>
      <c r="AX183" s="1123"/>
      <c r="AY183" s="1123"/>
    </row>
    <row r="184" spans="3:51">
      <c r="C184" s="129"/>
      <c r="D184" s="129"/>
      <c r="E184" s="2483"/>
      <c r="F184" s="1966" t="s">
        <v>246</v>
      </c>
      <c r="G184" s="1967"/>
      <c r="H184" s="267"/>
      <c r="I184" s="540">
        <v>0</v>
      </c>
      <c r="J184" s="227" t="s">
        <v>850</v>
      </c>
      <c r="K184" s="555">
        <v>0</v>
      </c>
      <c r="L184" s="547"/>
      <c r="M184" s="227"/>
      <c r="N184" s="542">
        <v>0</v>
      </c>
      <c r="O184" s="760" t="s">
        <v>854</v>
      </c>
      <c r="P184" s="555"/>
      <c r="Q184" s="760" t="s">
        <v>850</v>
      </c>
      <c r="R184" s="555">
        <v>0</v>
      </c>
      <c r="S184" s="760" t="s">
        <v>850</v>
      </c>
      <c r="T184" s="555">
        <v>0</v>
      </c>
      <c r="U184" s="760" t="s">
        <v>850</v>
      </c>
      <c r="V184" s="555">
        <v>0</v>
      </c>
      <c r="W184" s="760" t="s">
        <v>850</v>
      </c>
      <c r="X184" s="555">
        <v>0</v>
      </c>
      <c r="Y184" s="760" t="s">
        <v>850</v>
      </c>
      <c r="Z184" s="555">
        <v>0</v>
      </c>
      <c r="AC184" s="305"/>
      <c r="AD184" s="305"/>
      <c r="AE184" s="305"/>
      <c r="AF184" s="305"/>
      <c r="AG184" s="305"/>
      <c r="AH184" s="305"/>
      <c r="AI184" s="305"/>
      <c r="AJ184" s="305"/>
      <c r="AK184" s="305"/>
      <c r="AL184" s="305"/>
      <c r="AM184" s="305"/>
      <c r="AN184" s="305"/>
      <c r="AO184" s="1123"/>
      <c r="AP184" s="1123"/>
      <c r="AQ184" s="1123"/>
      <c r="AR184" s="1123"/>
      <c r="AS184" s="1123"/>
      <c r="AT184" s="1123"/>
      <c r="AU184" s="1123"/>
      <c r="AV184" s="1123"/>
      <c r="AW184" s="1123"/>
      <c r="AX184" s="1123"/>
      <c r="AY184" s="1123"/>
    </row>
    <row r="185" spans="3:51">
      <c r="C185" s="129"/>
      <c r="D185" s="500"/>
      <c r="E185" s="2484"/>
      <c r="F185" s="1968" t="s">
        <v>246</v>
      </c>
      <c r="G185" s="1968"/>
      <c r="H185" s="267"/>
      <c r="I185" s="537">
        <f>SUM(K185,N185)</f>
        <v>0</v>
      </c>
      <c r="J185" s="190" t="s">
        <v>850</v>
      </c>
      <c r="K185" s="258">
        <v>0</v>
      </c>
      <c r="L185" s="159"/>
      <c r="M185" s="190"/>
      <c r="N185" s="270">
        <f>SUM(R185:Z185)</f>
        <v>0</v>
      </c>
      <c r="O185" s="757" t="str">
        <f>IF(P185="","※","")</f>
        <v>※</v>
      </c>
      <c r="P185" s="258"/>
      <c r="Q185" s="757" t="str">
        <f>IF(R185="","※","")</f>
        <v/>
      </c>
      <c r="R185" s="258">
        <v>0</v>
      </c>
      <c r="S185" s="757" t="s">
        <v>850</v>
      </c>
      <c r="T185" s="258">
        <v>0</v>
      </c>
      <c r="U185" s="757" t="s">
        <v>850</v>
      </c>
      <c r="V185" s="258">
        <v>0</v>
      </c>
      <c r="W185" s="757" t="s">
        <v>850</v>
      </c>
      <c r="X185" s="258">
        <v>0</v>
      </c>
      <c r="Y185" s="757" t="s">
        <v>850</v>
      </c>
      <c r="Z185" s="258">
        <v>0</v>
      </c>
      <c r="AC185" s="305"/>
      <c r="AD185" s="305"/>
      <c r="AE185" s="305"/>
      <c r="AF185" s="305"/>
      <c r="AG185" s="305"/>
      <c r="AH185" s="305"/>
      <c r="AI185" s="305"/>
      <c r="AJ185" s="305"/>
      <c r="AK185" s="305"/>
      <c r="AL185" s="305"/>
      <c r="AM185" s="305"/>
      <c r="AN185" s="305"/>
      <c r="AO185" s="1123"/>
      <c r="AP185" s="1123"/>
      <c r="AQ185" s="1123"/>
      <c r="AR185" s="1123"/>
      <c r="AS185" s="1123"/>
      <c r="AT185" s="1123"/>
      <c r="AU185" s="1123"/>
      <c r="AV185" s="1123"/>
      <c r="AW185" s="1123"/>
      <c r="AX185" s="1123"/>
      <c r="AY185" s="1123"/>
    </row>
    <row r="186" spans="3:51">
      <c r="C186" s="129"/>
      <c r="D186" s="492" t="s">
        <v>21</v>
      </c>
      <c r="E186" s="416" t="s">
        <v>249</v>
      </c>
      <c r="F186" s="416"/>
      <c r="G186" s="416"/>
      <c r="H186" s="417"/>
      <c r="I186" s="545">
        <f>SUM(K186,N186)</f>
        <v>0</v>
      </c>
      <c r="J186" s="221" t="s">
        <v>850</v>
      </c>
      <c r="K186" s="178">
        <v>0</v>
      </c>
      <c r="M186" s="221"/>
      <c r="N186" s="269">
        <f>SUM(R186:Z186)</f>
        <v>0</v>
      </c>
      <c r="O186" s="761" t="str">
        <f>IF(P186="","※","")</f>
        <v>※</v>
      </c>
      <c r="P186" s="178"/>
      <c r="Q186" s="761" t="str">
        <f>IF(R186="","※","")</f>
        <v/>
      </c>
      <c r="R186" s="178">
        <v>0</v>
      </c>
      <c r="S186" s="761" t="s">
        <v>850</v>
      </c>
      <c r="T186" s="178">
        <v>0</v>
      </c>
      <c r="U186" s="761" t="s">
        <v>850</v>
      </c>
      <c r="V186" s="178">
        <v>0</v>
      </c>
      <c r="W186" s="761" t="s">
        <v>850</v>
      </c>
      <c r="X186" s="178">
        <v>0</v>
      </c>
      <c r="Y186" s="761" t="s">
        <v>850</v>
      </c>
      <c r="Z186" s="178">
        <v>0</v>
      </c>
      <c r="AC186" s="305"/>
      <c r="AD186" s="305"/>
      <c r="AE186" s="305"/>
      <c r="AF186" s="305"/>
      <c r="AG186" s="305"/>
      <c r="AH186" s="305"/>
      <c r="AI186" s="305"/>
      <c r="AJ186" s="305"/>
      <c r="AK186" s="305"/>
      <c r="AL186" s="305"/>
      <c r="AM186" s="305"/>
      <c r="AN186" s="305"/>
      <c r="AO186" s="1123"/>
      <c r="AP186" s="1123"/>
      <c r="AQ186" s="1123"/>
      <c r="AR186" s="1123"/>
      <c r="AS186" s="1123"/>
      <c r="AT186" s="1123"/>
      <c r="AU186" s="1123"/>
      <c r="AV186" s="1123"/>
      <c r="AW186" s="1123"/>
      <c r="AX186" s="1123"/>
      <c r="AY186" s="1123"/>
    </row>
    <row r="187" spans="3:51">
      <c r="C187" s="129"/>
      <c r="D187" s="1010" t="s">
        <v>22</v>
      </c>
      <c r="E187" s="1017" t="s">
        <v>250</v>
      </c>
      <c r="F187" s="1017"/>
      <c r="G187" s="1017"/>
      <c r="H187" s="1018"/>
      <c r="I187" s="1019">
        <f>SUM(K187,N187)</f>
        <v>54853</v>
      </c>
      <c r="J187" s="935"/>
      <c r="K187" s="943">
        <f>SUM(K188,K194,K202,K203,K204,K210,K222,K234:K247)</f>
        <v>23481</v>
      </c>
      <c r="L187" s="1012" t="s">
        <v>346</v>
      </c>
      <c r="M187" s="935" t="s">
        <v>850</v>
      </c>
      <c r="N187" s="1014">
        <f>SUM(R187:Z187)</f>
        <v>31372</v>
      </c>
      <c r="O187" s="1005"/>
      <c r="P187" s="943">
        <f>P188+P194+P202+P203+P204+P210+P222+P234+P235+P236+P237+P238+P239+P240+P242+P247+P248</f>
        <v>0</v>
      </c>
      <c r="Q187" s="1005"/>
      <c r="R187" s="943">
        <f>SUM(R188,R194,R202,R203,R204,R210,R222,R234:R248)</f>
        <v>27461</v>
      </c>
      <c r="S187" s="1005"/>
      <c r="T187" s="943">
        <f>SUM(T188,T194,T202,T203,T204,T210,T222,T234:T248)</f>
        <v>2491</v>
      </c>
      <c r="U187" s="1005"/>
      <c r="V187" s="943">
        <f>SUM(V188,V194,V202,V203,V204,V210,V222,V234:V248)</f>
        <v>1061</v>
      </c>
      <c r="W187" s="1005"/>
      <c r="X187" s="943">
        <f>SUM(X188,X194,X202,X203,X204,X210,X222,X234:X248)</f>
        <v>108</v>
      </c>
      <c r="Y187" s="1005"/>
      <c r="Z187" s="943">
        <f>SUM(Z188,Z194,Z202,Z203,Z204,Z210,Z222,Z234:Z248)</f>
        <v>251</v>
      </c>
      <c r="AC187" s="305"/>
      <c r="AD187" s="305"/>
      <c r="AE187" s="305"/>
      <c r="AF187" s="305"/>
      <c r="AG187" s="305"/>
      <c r="AH187" s="305"/>
      <c r="AI187" s="305"/>
      <c r="AJ187" s="305"/>
      <c r="AK187" s="305"/>
      <c r="AL187" s="305"/>
      <c r="AM187" s="305"/>
      <c r="AN187" s="305"/>
      <c r="AO187" s="1123"/>
      <c r="AP187" s="1123"/>
      <c r="AQ187" s="1123"/>
      <c r="AR187" s="1123"/>
      <c r="AS187" s="1123"/>
      <c r="AT187" s="1123"/>
      <c r="AU187" s="1123"/>
      <c r="AV187" s="1123"/>
      <c r="AW187" s="1123"/>
      <c r="AX187" s="1123"/>
      <c r="AY187" s="1123"/>
    </row>
    <row r="188" spans="3:51">
      <c r="C188" s="129"/>
      <c r="D188" s="500"/>
      <c r="E188" s="1010" t="s">
        <v>270</v>
      </c>
      <c r="F188" s="1006" t="s">
        <v>475</v>
      </c>
      <c r="G188" s="1006"/>
      <c r="H188" s="1007"/>
      <c r="I188" s="1008">
        <f>SUM(K188,N188)</f>
        <v>1903</v>
      </c>
      <c r="J188" s="926"/>
      <c r="K188" s="943">
        <f>'12.元請 労務管理費'!I17</f>
        <v>383</v>
      </c>
      <c r="L188" s="1012" t="s">
        <v>346</v>
      </c>
      <c r="M188" s="926"/>
      <c r="N188" s="1014">
        <f>SUM(R188:Z188)</f>
        <v>1520</v>
      </c>
      <c r="O188" s="1005"/>
      <c r="P188" s="943"/>
      <c r="Q188" s="1005"/>
      <c r="R188" s="943">
        <f>'21.元請 労務管理費_下請'!L17</f>
        <v>1440</v>
      </c>
      <c r="S188" s="926"/>
      <c r="T188" s="943">
        <f>'21.元請 労務管理費_下請'!N17</f>
        <v>80</v>
      </c>
      <c r="U188" s="926"/>
      <c r="V188" s="943">
        <f>'21.元請 労務管理費_下請'!P17</f>
        <v>0</v>
      </c>
      <c r="W188" s="926"/>
      <c r="X188" s="943">
        <f>'21.元請 労務管理費_下請'!R17</f>
        <v>0</v>
      </c>
      <c r="Y188" s="926"/>
      <c r="Z188" s="943">
        <f>'21.元請 労務管理費_下請'!T17</f>
        <v>0</v>
      </c>
      <c r="AC188" s="305"/>
      <c r="AD188" s="305"/>
      <c r="AE188" s="305"/>
      <c r="AF188" s="305"/>
      <c r="AG188" s="305"/>
      <c r="AH188" s="305"/>
      <c r="AI188" s="305"/>
      <c r="AJ188" s="305"/>
      <c r="AK188" s="305"/>
      <c r="AL188" s="305"/>
      <c r="AM188" s="305"/>
      <c r="AN188" s="305"/>
      <c r="AO188" s="1123"/>
      <c r="AP188" s="1123"/>
      <c r="AQ188" s="1123"/>
      <c r="AR188" s="1123"/>
      <c r="AS188" s="1123"/>
      <c r="AT188" s="1123"/>
      <c r="AU188" s="1123"/>
      <c r="AV188" s="1123"/>
      <c r="AW188" s="1123"/>
      <c r="AX188" s="1123"/>
      <c r="AY188" s="1123"/>
    </row>
    <row r="189" spans="3:51" ht="13.5" customHeight="1">
      <c r="C189" s="129"/>
      <c r="D189" s="500"/>
      <c r="E189" s="2027"/>
      <c r="F189" s="982" t="s">
        <v>256</v>
      </c>
      <c r="G189" s="983" t="s">
        <v>63</v>
      </c>
      <c r="H189" s="927"/>
      <c r="I189" s="1020">
        <f t="shared" ref="I189:I193" si="52">SUM(K189,N189)</f>
        <v>0</v>
      </c>
      <c r="J189" s="928" t="s">
        <v>850</v>
      </c>
      <c r="K189" s="1030">
        <v>0</v>
      </c>
      <c r="L189" s="1031"/>
      <c r="M189" s="928"/>
      <c r="N189" s="1032">
        <f t="shared" ref="N189:N193" si="53">SUM(R189:Z189)</f>
        <v>0</v>
      </c>
      <c r="O189" s="1033" t="str">
        <f t="shared" ref="O189:O193" si="54">IF(P189="","※","")</f>
        <v>※</v>
      </c>
      <c r="P189" s="1015"/>
      <c r="Q189" s="1033" t="str">
        <f t="shared" ref="Q189:Q193" si="55">IF(R189="","※","")</f>
        <v/>
      </c>
      <c r="R189" s="1015">
        <v>0</v>
      </c>
      <c r="S189" s="1033" t="s">
        <v>850</v>
      </c>
      <c r="T189" s="1015">
        <v>0</v>
      </c>
      <c r="U189" s="1033" t="s">
        <v>850</v>
      </c>
      <c r="V189" s="1015">
        <v>0</v>
      </c>
      <c r="W189" s="1033" t="s">
        <v>850</v>
      </c>
      <c r="X189" s="1015">
        <v>0</v>
      </c>
      <c r="Y189" s="1033" t="s">
        <v>850</v>
      </c>
      <c r="Z189" s="1015">
        <v>0</v>
      </c>
      <c r="AC189" s="305"/>
      <c r="AD189" s="305"/>
      <c r="AE189" s="1838"/>
      <c r="AF189" s="305"/>
      <c r="AG189" s="305"/>
      <c r="AH189" s="305"/>
      <c r="AI189" s="305"/>
      <c r="AJ189" s="305"/>
      <c r="AK189" s="305"/>
      <c r="AL189" s="305"/>
      <c r="AM189" s="305"/>
      <c r="AN189" s="305"/>
      <c r="AO189" s="1126" t="s">
        <v>906</v>
      </c>
      <c r="AP189" s="1164" t="s">
        <v>526</v>
      </c>
      <c r="AQ189" s="1164" t="s">
        <v>526</v>
      </c>
      <c r="AR189" s="1164" t="s">
        <v>526</v>
      </c>
      <c r="AS189" s="1172" t="s">
        <v>867</v>
      </c>
      <c r="AT189" s="1164" t="s">
        <v>526</v>
      </c>
      <c r="AU189" s="1164" t="s">
        <v>526</v>
      </c>
      <c r="AV189" s="1164" t="s">
        <v>526</v>
      </c>
      <c r="AW189" s="1164" t="s">
        <v>526</v>
      </c>
      <c r="AX189" s="1164" t="s">
        <v>526</v>
      </c>
      <c r="AY189" s="1164" t="s">
        <v>526</v>
      </c>
    </row>
    <row r="190" spans="3:51">
      <c r="C190" s="129"/>
      <c r="D190" s="500"/>
      <c r="E190" s="2027"/>
      <c r="F190" s="988" t="s">
        <v>1673</v>
      </c>
      <c r="G190" s="989" t="s">
        <v>1674</v>
      </c>
      <c r="H190" s="990"/>
      <c r="I190" s="1021">
        <f t="shared" si="52"/>
        <v>0</v>
      </c>
      <c r="J190" s="930" t="s">
        <v>850</v>
      </c>
      <c r="K190" s="994">
        <v>0</v>
      </c>
      <c r="L190" s="1034"/>
      <c r="M190" s="930"/>
      <c r="N190" s="1035">
        <f t="shared" si="53"/>
        <v>0</v>
      </c>
      <c r="O190" s="1036" t="str">
        <f t="shared" si="54"/>
        <v>※</v>
      </c>
      <c r="P190" s="994"/>
      <c r="Q190" s="1036" t="str">
        <f t="shared" si="55"/>
        <v/>
      </c>
      <c r="R190" s="994">
        <v>0</v>
      </c>
      <c r="S190" s="1036" t="s">
        <v>850</v>
      </c>
      <c r="T190" s="994">
        <v>0</v>
      </c>
      <c r="U190" s="1036" t="s">
        <v>850</v>
      </c>
      <c r="V190" s="994">
        <v>0</v>
      </c>
      <c r="W190" s="1036" t="s">
        <v>850</v>
      </c>
      <c r="X190" s="994">
        <v>0</v>
      </c>
      <c r="Y190" s="1036" t="s">
        <v>850</v>
      </c>
      <c r="Z190" s="994">
        <v>0</v>
      </c>
      <c r="AC190" s="305"/>
      <c r="AD190" s="305"/>
      <c r="AE190" s="1838"/>
      <c r="AF190" s="305"/>
      <c r="AG190" s="305"/>
      <c r="AH190" s="305"/>
      <c r="AI190" s="305"/>
      <c r="AJ190" s="305"/>
      <c r="AK190" s="305"/>
      <c r="AL190" s="305"/>
      <c r="AM190" s="305"/>
      <c r="AN190" s="305"/>
      <c r="AO190" s="1126" t="s">
        <v>906</v>
      </c>
      <c r="AP190" s="1164" t="s">
        <v>526</v>
      </c>
      <c r="AQ190" s="1164" t="s">
        <v>526</v>
      </c>
      <c r="AR190" s="1164" t="s">
        <v>526</v>
      </c>
      <c r="AS190" s="1172" t="s">
        <v>867</v>
      </c>
      <c r="AT190" s="1164" t="s">
        <v>526</v>
      </c>
      <c r="AU190" s="1164" t="s">
        <v>526</v>
      </c>
      <c r="AV190" s="1164" t="s">
        <v>526</v>
      </c>
      <c r="AW190" s="1164" t="s">
        <v>526</v>
      </c>
      <c r="AX190" s="1164" t="s">
        <v>526</v>
      </c>
      <c r="AY190" s="1164" t="s">
        <v>526</v>
      </c>
    </row>
    <row r="191" spans="3:51">
      <c r="C191" s="129"/>
      <c r="D191" s="500"/>
      <c r="E191" s="2027"/>
      <c r="F191" s="988" t="s">
        <v>1675</v>
      </c>
      <c r="G191" s="989" t="s">
        <v>1676</v>
      </c>
      <c r="H191" s="990"/>
      <c r="I191" s="1021">
        <f t="shared" si="52"/>
        <v>0</v>
      </c>
      <c r="J191" s="930" t="s">
        <v>850</v>
      </c>
      <c r="K191" s="994">
        <v>0</v>
      </c>
      <c r="L191" s="1034"/>
      <c r="M191" s="930"/>
      <c r="N191" s="1035">
        <f t="shared" si="53"/>
        <v>0</v>
      </c>
      <c r="O191" s="1036" t="str">
        <f t="shared" si="54"/>
        <v>※</v>
      </c>
      <c r="P191" s="994"/>
      <c r="Q191" s="1036" t="str">
        <f t="shared" si="55"/>
        <v/>
      </c>
      <c r="R191" s="994">
        <v>0</v>
      </c>
      <c r="S191" s="1036" t="s">
        <v>850</v>
      </c>
      <c r="T191" s="994">
        <v>0</v>
      </c>
      <c r="U191" s="1036" t="s">
        <v>850</v>
      </c>
      <c r="V191" s="994">
        <v>0</v>
      </c>
      <c r="W191" s="1036" t="s">
        <v>850</v>
      </c>
      <c r="X191" s="994">
        <v>0</v>
      </c>
      <c r="Y191" s="1036" t="s">
        <v>850</v>
      </c>
      <c r="Z191" s="994">
        <v>0</v>
      </c>
      <c r="AC191" s="305"/>
      <c r="AD191" s="305"/>
      <c r="AE191" s="1838"/>
      <c r="AF191" s="305"/>
      <c r="AG191" s="305"/>
      <c r="AH191" s="305"/>
      <c r="AI191" s="305"/>
      <c r="AJ191" s="305"/>
      <c r="AK191" s="305"/>
      <c r="AL191" s="305"/>
      <c r="AM191" s="305"/>
      <c r="AN191" s="305"/>
      <c r="AO191" s="1126" t="s">
        <v>906</v>
      </c>
      <c r="AP191" s="1164" t="s">
        <v>526</v>
      </c>
      <c r="AQ191" s="1164" t="s">
        <v>526</v>
      </c>
      <c r="AR191" s="1164" t="s">
        <v>526</v>
      </c>
      <c r="AS191" s="1172" t="s">
        <v>867</v>
      </c>
      <c r="AT191" s="1164" t="s">
        <v>526</v>
      </c>
      <c r="AU191" s="1164" t="s">
        <v>526</v>
      </c>
      <c r="AV191" s="1164" t="s">
        <v>526</v>
      </c>
      <c r="AW191" s="1164" t="s">
        <v>526</v>
      </c>
      <c r="AX191" s="1164" t="s">
        <v>526</v>
      </c>
      <c r="AY191" s="1164" t="s">
        <v>526</v>
      </c>
    </row>
    <row r="192" spans="3:51">
      <c r="C192" s="129"/>
      <c r="D192" s="500"/>
      <c r="E192" s="2027"/>
      <c r="F192" s="988" t="s">
        <v>1677</v>
      </c>
      <c r="G192" s="989" t="s">
        <v>168</v>
      </c>
      <c r="H192" s="990"/>
      <c r="I192" s="1021">
        <f t="shared" si="52"/>
        <v>0</v>
      </c>
      <c r="J192" s="930" t="s">
        <v>850</v>
      </c>
      <c r="K192" s="994">
        <v>0</v>
      </c>
      <c r="L192" s="1034"/>
      <c r="M192" s="930"/>
      <c r="N192" s="1035">
        <f t="shared" si="53"/>
        <v>0</v>
      </c>
      <c r="O192" s="1036" t="str">
        <f t="shared" si="54"/>
        <v>※</v>
      </c>
      <c r="P192" s="994"/>
      <c r="Q192" s="1036" t="str">
        <f t="shared" si="55"/>
        <v/>
      </c>
      <c r="R192" s="994">
        <v>0</v>
      </c>
      <c r="S192" s="1036" t="s">
        <v>850</v>
      </c>
      <c r="T192" s="994">
        <v>0</v>
      </c>
      <c r="U192" s="1036" t="s">
        <v>850</v>
      </c>
      <c r="V192" s="994">
        <v>0</v>
      </c>
      <c r="W192" s="1036" t="s">
        <v>850</v>
      </c>
      <c r="X192" s="994">
        <v>0</v>
      </c>
      <c r="Y192" s="1036" t="s">
        <v>850</v>
      </c>
      <c r="Z192" s="994">
        <v>0</v>
      </c>
      <c r="AC192" s="305"/>
      <c r="AD192" s="305"/>
      <c r="AE192" s="1838"/>
      <c r="AF192" s="305"/>
      <c r="AG192" s="305"/>
      <c r="AH192" s="305"/>
      <c r="AI192" s="305"/>
      <c r="AJ192" s="305"/>
      <c r="AK192" s="305"/>
      <c r="AL192" s="305"/>
      <c r="AM192" s="305"/>
      <c r="AN192" s="305"/>
      <c r="AO192" s="1126" t="s">
        <v>906</v>
      </c>
      <c r="AP192" s="1164" t="s">
        <v>526</v>
      </c>
      <c r="AQ192" s="1164" t="s">
        <v>526</v>
      </c>
      <c r="AR192" s="1164" t="s">
        <v>526</v>
      </c>
      <c r="AS192" s="1172" t="s">
        <v>867</v>
      </c>
      <c r="AT192" s="1164" t="s">
        <v>526</v>
      </c>
      <c r="AU192" s="1164" t="s">
        <v>526</v>
      </c>
      <c r="AV192" s="1164" t="s">
        <v>526</v>
      </c>
      <c r="AW192" s="1164" t="s">
        <v>526</v>
      </c>
      <c r="AX192" s="1164" t="s">
        <v>526</v>
      </c>
      <c r="AY192" s="1164" t="s">
        <v>526</v>
      </c>
    </row>
    <row r="193" spans="3:51">
      <c r="C193" s="129"/>
      <c r="D193" s="500"/>
      <c r="E193" s="2027"/>
      <c r="F193" s="988" t="s">
        <v>170</v>
      </c>
      <c r="G193" s="989" t="s">
        <v>1678</v>
      </c>
      <c r="H193" s="990"/>
      <c r="I193" s="1021">
        <f t="shared" si="52"/>
        <v>0</v>
      </c>
      <c r="J193" s="930" t="s">
        <v>850</v>
      </c>
      <c r="K193" s="994">
        <v>0</v>
      </c>
      <c r="L193" s="1034"/>
      <c r="M193" s="930"/>
      <c r="N193" s="1035">
        <f t="shared" si="53"/>
        <v>0</v>
      </c>
      <c r="O193" s="1036" t="str">
        <f t="shared" si="54"/>
        <v>※</v>
      </c>
      <c r="P193" s="994"/>
      <c r="Q193" s="1036" t="str">
        <f t="shared" si="55"/>
        <v/>
      </c>
      <c r="R193" s="994">
        <v>0</v>
      </c>
      <c r="S193" s="1036" t="s">
        <v>850</v>
      </c>
      <c r="T193" s="994">
        <v>0</v>
      </c>
      <c r="U193" s="1036" t="s">
        <v>850</v>
      </c>
      <c r="V193" s="994">
        <v>0</v>
      </c>
      <c r="W193" s="1036" t="s">
        <v>850</v>
      </c>
      <c r="X193" s="994">
        <v>0</v>
      </c>
      <c r="Y193" s="1036" t="s">
        <v>850</v>
      </c>
      <c r="Z193" s="994">
        <v>0</v>
      </c>
      <c r="AC193" s="305"/>
      <c r="AD193" s="305"/>
      <c r="AE193" s="1838"/>
      <c r="AF193" s="305"/>
      <c r="AG193" s="305"/>
      <c r="AH193" s="305"/>
      <c r="AI193" s="305"/>
      <c r="AJ193" s="305"/>
      <c r="AK193" s="305"/>
      <c r="AL193" s="305"/>
      <c r="AM193" s="305"/>
      <c r="AN193" s="305"/>
      <c r="AO193" s="1126" t="s">
        <v>906</v>
      </c>
      <c r="AP193" s="1164" t="s">
        <v>526</v>
      </c>
      <c r="AQ193" s="1164" t="s">
        <v>526</v>
      </c>
      <c r="AR193" s="1164" t="s">
        <v>526</v>
      </c>
      <c r="AS193" s="1172" t="s">
        <v>867</v>
      </c>
      <c r="AT193" s="1164" t="s">
        <v>526</v>
      </c>
      <c r="AU193" s="1164" t="s">
        <v>526</v>
      </c>
      <c r="AV193" s="1164" t="s">
        <v>526</v>
      </c>
      <c r="AW193" s="1164" t="s">
        <v>526</v>
      </c>
      <c r="AX193" s="1164" t="s">
        <v>526</v>
      </c>
      <c r="AY193" s="1164" t="s">
        <v>526</v>
      </c>
    </row>
    <row r="194" spans="3:51">
      <c r="C194" s="129"/>
      <c r="D194" s="500"/>
      <c r="E194" s="1010" t="s">
        <v>271</v>
      </c>
      <c r="F194" s="1017" t="s">
        <v>476</v>
      </c>
      <c r="G194" s="1017"/>
      <c r="H194" s="1018"/>
      <c r="I194" s="1019">
        <f>SUM(K194,N194)</f>
        <v>590</v>
      </c>
      <c r="J194" s="935"/>
      <c r="K194" s="943">
        <f>SUM(K195:K196)</f>
        <v>160</v>
      </c>
      <c r="L194" s="1012" t="s">
        <v>346</v>
      </c>
      <c r="M194" s="935"/>
      <c r="N194" s="1013">
        <f>SUM(R194:Z194)</f>
        <v>430</v>
      </c>
      <c r="O194" s="935"/>
      <c r="P194" s="943">
        <f>P195+P196</f>
        <v>0</v>
      </c>
      <c r="Q194" s="935"/>
      <c r="R194" s="943">
        <f>SUM(R195:R196)</f>
        <v>360</v>
      </c>
      <c r="S194" s="935"/>
      <c r="T194" s="943">
        <f>SUM(T195:T196)</f>
        <v>0</v>
      </c>
      <c r="U194" s="935"/>
      <c r="V194" s="943">
        <f>SUM(V195:V196)</f>
        <v>0</v>
      </c>
      <c r="W194" s="935"/>
      <c r="X194" s="943">
        <f>SUM(X195:X196)</f>
        <v>0</v>
      </c>
      <c r="Y194" s="935"/>
      <c r="Z194" s="943">
        <f>SUM(Z195:Z196)</f>
        <v>70</v>
      </c>
      <c r="AC194" s="305"/>
      <c r="AD194" s="305"/>
      <c r="AE194" s="305"/>
      <c r="AF194" s="305"/>
      <c r="AG194" s="305"/>
      <c r="AH194" s="305"/>
      <c r="AI194" s="305"/>
      <c r="AJ194" s="305"/>
      <c r="AK194" s="305"/>
      <c r="AL194" s="305"/>
      <c r="AM194" s="305"/>
      <c r="AN194" s="305"/>
      <c r="AO194" s="1123"/>
      <c r="AP194" s="1123"/>
      <c r="AQ194" s="1123"/>
      <c r="AR194" s="1123"/>
      <c r="AS194" s="1123"/>
      <c r="AT194" s="1123"/>
      <c r="AU194" s="1123"/>
      <c r="AV194" s="1123"/>
      <c r="AW194" s="1123"/>
      <c r="AX194" s="1123"/>
      <c r="AY194" s="1123"/>
    </row>
    <row r="195" spans="3:51">
      <c r="C195" s="129"/>
      <c r="D195" s="500"/>
      <c r="E195" s="494"/>
      <c r="F195" s="982" t="s">
        <v>440</v>
      </c>
      <c r="G195" s="983" t="s">
        <v>23</v>
      </c>
      <c r="H195" s="927"/>
      <c r="I195" s="1020">
        <f>SUM(K195,N195)</f>
        <v>590</v>
      </c>
      <c r="J195" s="928" t="s">
        <v>850</v>
      </c>
      <c r="K195" s="1015">
        <v>160</v>
      </c>
      <c r="L195" s="1003"/>
      <c r="M195" s="928"/>
      <c r="N195" s="1027">
        <f>SUM(R195:Z195)</f>
        <v>430</v>
      </c>
      <c r="O195" s="928" t="str">
        <f>IF(P195="","※","")</f>
        <v>※</v>
      </c>
      <c r="P195" s="1015"/>
      <c r="Q195" s="928" t="str">
        <f>IF(R195="","※","")</f>
        <v/>
      </c>
      <c r="R195" s="1015">
        <v>360</v>
      </c>
      <c r="S195" s="928" t="s">
        <v>850</v>
      </c>
      <c r="T195" s="1015">
        <v>0</v>
      </c>
      <c r="U195" s="928" t="s">
        <v>850</v>
      </c>
      <c r="V195" s="1015">
        <v>0</v>
      </c>
      <c r="W195" s="928" t="s">
        <v>850</v>
      </c>
      <c r="X195" s="1015">
        <v>0</v>
      </c>
      <c r="Y195" s="928" t="s">
        <v>850</v>
      </c>
      <c r="Z195" s="1015">
        <v>70</v>
      </c>
      <c r="AC195" s="305"/>
      <c r="AD195" s="305"/>
      <c r="AE195" s="305"/>
      <c r="AF195" s="305"/>
      <c r="AG195" s="305"/>
      <c r="AH195" s="305"/>
      <c r="AI195" s="305"/>
      <c r="AJ195" s="305"/>
      <c r="AK195" s="305"/>
      <c r="AL195" s="305"/>
      <c r="AM195" s="305"/>
      <c r="AN195" s="305"/>
      <c r="AO195" s="1123"/>
      <c r="AP195" s="1123"/>
      <c r="AQ195" s="1123"/>
      <c r="AR195" s="1123"/>
      <c r="AS195" s="1123"/>
      <c r="AT195" s="1123"/>
      <c r="AU195" s="1123"/>
      <c r="AV195" s="1123"/>
      <c r="AW195" s="1123"/>
      <c r="AX195" s="1123"/>
      <c r="AY195" s="1123"/>
    </row>
    <row r="196" spans="3:51">
      <c r="C196" s="129"/>
      <c r="D196" s="500"/>
      <c r="E196" s="1621"/>
      <c r="F196" s="1622" t="s">
        <v>442</v>
      </c>
      <c r="G196" s="1623" t="s">
        <v>24</v>
      </c>
      <c r="H196" s="1624"/>
      <c r="I196" s="1021">
        <f>SUM(K196,N196)</f>
        <v>0</v>
      </c>
      <c r="J196" s="930" t="s">
        <v>850</v>
      </c>
      <c r="K196" s="1022">
        <v>0</v>
      </c>
      <c r="L196" s="441"/>
      <c r="M196" s="227"/>
      <c r="N196" s="133">
        <f>SUM(R196:Z196)</f>
        <v>0</v>
      </c>
      <c r="O196" s="227" t="str">
        <f>IF(P196="","※","")</f>
        <v>※</v>
      </c>
      <c r="P196" s="134"/>
      <c r="Q196" s="227" t="str">
        <f>IF(R196="","※","")</f>
        <v/>
      </c>
      <c r="R196" s="134">
        <v>0</v>
      </c>
      <c r="S196" s="227" t="s">
        <v>850</v>
      </c>
      <c r="T196" s="134">
        <v>0</v>
      </c>
      <c r="U196" s="227" t="s">
        <v>850</v>
      </c>
      <c r="V196" s="134">
        <v>0</v>
      </c>
      <c r="W196" s="227" t="s">
        <v>850</v>
      </c>
      <c r="X196" s="134">
        <v>0</v>
      </c>
      <c r="Y196" s="227" t="s">
        <v>850</v>
      </c>
      <c r="Z196" s="134">
        <v>0</v>
      </c>
      <c r="AC196" s="305"/>
      <c r="AD196" s="305"/>
      <c r="AE196" s="305"/>
      <c r="AF196" s="305"/>
      <c r="AG196" s="305"/>
      <c r="AH196" s="305"/>
      <c r="AI196" s="305"/>
      <c r="AJ196" s="305"/>
      <c r="AK196" s="305"/>
      <c r="AL196" s="305"/>
      <c r="AM196" s="305"/>
      <c r="AN196" s="305"/>
      <c r="AO196" s="1123"/>
      <c r="AP196" s="1123"/>
      <c r="AQ196" s="1123"/>
      <c r="AR196" s="1123"/>
      <c r="AS196" s="1123"/>
      <c r="AT196" s="1123"/>
      <c r="AU196" s="1123"/>
      <c r="AV196" s="1123"/>
      <c r="AW196" s="1123"/>
      <c r="AX196" s="1123"/>
      <c r="AY196" s="1123"/>
    </row>
    <row r="197" spans="3:51">
      <c r="C197" s="129"/>
      <c r="D197" s="500"/>
      <c r="E197" s="1625"/>
      <c r="F197" s="1622" t="s">
        <v>1339</v>
      </c>
      <c r="G197" s="1626" t="s">
        <v>1682</v>
      </c>
      <c r="H197" s="1627"/>
      <c r="I197" s="1023">
        <f>SUM(K197,N197)</f>
        <v>0</v>
      </c>
      <c r="J197" s="966" t="s">
        <v>850</v>
      </c>
      <c r="K197" s="1024">
        <v>0</v>
      </c>
      <c r="L197" s="441"/>
      <c r="M197" s="966"/>
      <c r="N197" s="1004">
        <f>SUM(R197:Z197)</f>
        <v>0</v>
      </c>
      <c r="O197" s="966" t="str">
        <f>IF(P197="","※","")</f>
        <v>※</v>
      </c>
      <c r="P197" s="1026"/>
      <c r="Q197" s="966" t="str">
        <f>IF(R197="","※","")</f>
        <v/>
      </c>
      <c r="R197" s="1026">
        <v>0</v>
      </c>
      <c r="S197" s="966" t="s">
        <v>850</v>
      </c>
      <c r="T197" s="1026">
        <v>0</v>
      </c>
      <c r="U197" s="966" t="s">
        <v>850</v>
      </c>
      <c r="V197" s="1026">
        <v>0</v>
      </c>
      <c r="W197" s="966" t="s">
        <v>850</v>
      </c>
      <c r="X197" s="1026">
        <v>0</v>
      </c>
      <c r="Y197" s="966" t="s">
        <v>850</v>
      </c>
      <c r="Z197" s="1026">
        <v>0</v>
      </c>
      <c r="AC197" s="305"/>
      <c r="AD197" s="305"/>
      <c r="AE197" s="305"/>
      <c r="AF197" s="305"/>
      <c r="AG197" s="305"/>
      <c r="AH197" s="305"/>
      <c r="AI197" s="305"/>
      <c r="AJ197" s="305"/>
      <c r="AK197" s="305"/>
      <c r="AL197" s="305"/>
      <c r="AM197" s="305"/>
      <c r="AN197" s="305"/>
      <c r="AO197" s="1123"/>
      <c r="AP197" s="1123"/>
      <c r="AQ197" s="1123"/>
      <c r="AR197" s="1123"/>
      <c r="AS197" s="1123"/>
      <c r="AT197" s="1123"/>
      <c r="AU197" s="1123"/>
      <c r="AV197" s="1123"/>
      <c r="AW197" s="1123"/>
      <c r="AX197" s="1123"/>
      <c r="AY197" s="1123"/>
    </row>
    <row r="198" spans="3:51" hidden="1">
      <c r="C198" s="496"/>
      <c r="D198" s="496"/>
      <c r="E198" s="1628"/>
      <c r="F198" s="1629"/>
      <c r="G198" s="1630"/>
      <c r="H198" s="1631"/>
      <c r="I198" s="536"/>
      <c r="J198" s="243"/>
      <c r="K198" s="549"/>
      <c r="M198" s="243"/>
      <c r="N198" s="550"/>
      <c r="O198" s="243"/>
      <c r="P198" s="549"/>
      <c r="Q198" s="243"/>
      <c r="R198" s="549"/>
      <c r="S198" s="243"/>
      <c r="T198" s="549"/>
      <c r="U198" s="243"/>
      <c r="V198" s="549"/>
      <c r="W198" s="243"/>
      <c r="X198" s="549"/>
      <c r="Y198" s="243"/>
      <c r="Z198" s="549"/>
      <c r="AC198" s="305"/>
      <c r="AD198" s="305"/>
      <c r="AE198" s="305"/>
      <c r="AF198" s="305"/>
      <c r="AG198" s="305"/>
      <c r="AH198" s="305"/>
      <c r="AI198" s="305"/>
      <c r="AJ198" s="305"/>
      <c r="AK198" s="305"/>
      <c r="AL198" s="305"/>
      <c r="AM198" s="305"/>
      <c r="AN198" s="305"/>
      <c r="AO198" s="1123"/>
      <c r="AP198" s="1123"/>
      <c r="AQ198" s="1123"/>
      <c r="AR198" s="1123"/>
      <c r="AS198" s="1123"/>
      <c r="AT198" s="1123"/>
      <c r="AU198" s="1123"/>
      <c r="AV198" s="1123"/>
      <c r="AW198" s="1123"/>
      <c r="AX198" s="1123"/>
      <c r="AY198" s="1123"/>
    </row>
    <row r="199" spans="3:51" hidden="1">
      <c r="C199" s="496"/>
      <c r="D199" s="496"/>
      <c r="E199" s="1628"/>
      <c r="F199" s="1629"/>
      <c r="G199" s="1630"/>
      <c r="H199" s="1631"/>
      <c r="I199" s="536"/>
      <c r="J199" s="243"/>
      <c r="K199" s="549"/>
      <c r="M199" s="243"/>
      <c r="N199" s="550"/>
      <c r="O199" s="243"/>
      <c r="P199" s="549"/>
      <c r="Q199" s="243"/>
      <c r="R199" s="549"/>
      <c r="S199" s="243"/>
      <c r="T199" s="549"/>
      <c r="U199" s="243"/>
      <c r="V199" s="549"/>
      <c r="W199" s="243"/>
      <c r="X199" s="549"/>
      <c r="Y199" s="243"/>
      <c r="Z199" s="549"/>
      <c r="AC199" s="305"/>
      <c r="AD199" s="305"/>
      <c r="AE199" s="305"/>
      <c r="AF199" s="305"/>
      <c r="AG199" s="305"/>
      <c r="AH199" s="305"/>
      <c r="AI199" s="305"/>
      <c r="AJ199" s="305"/>
      <c r="AK199" s="305"/>
      <c r="AL199" s="305"/>
      <c r="AM199" s="305"/>
      <c r="AN199" s="305"/>
      <c r="AO199" s="1123"/>
      <c r="AP199" s="1123"/>
      <c r="AQ199" s="1123"/>
      <c r="AR199" s="1123"/>
      <c r="AS199" s="1123"/>
      <c r="AT199" s="1123"/>
      <c r="AU199" s="1123"/>
      <c r="AV199" s="1123"/>
      <c r="AW199" s="1123"/>
      <c r="AX199" s="1123"/>
      <c r="AY199" s="1123"/>
    </row>
    <row r="200" spans="3:51" hidden="1">
      <c r="C200" s="496"/>
      <c r="D200" s="496"/>
      <c r="E200" s="1628"/>
      <c r="F200" s="1629"/>
      <c r="G200" s="1630"/>
      <c r="H200" s="1631"/>
      <c r="I200" s="536"/>
      <c r="J200" s="243"/>
      <c r="K200" s="549"/>
      <c r="M200" s="243"/>
      <c r="N200" s="550"/>
      <c r="O200" s="243"/>
      <c r="P200" s="549"/>
      <c r="Q200" s="243"/>
      <c r="R200" s="549"/>
      <c r="S200" s="243"/>
      <c r="T200" s="549"/>
      <c r="U200" s="243"/>
      <c r="V200" s="549"/>
      <c r="W200" s="243"/>
      <c r="X200" s="549"/>
      <c r="Y200" s="243"/>
      <c r="Z200" s="549"/>
      <c r="AC200" s="305"/>
      <c r="AD200" s="305"/>
      <c r="AE200" s="305"/>
      <c r="AF200" s="305"/>
      <c r="AG200" s="305"/>
      <c r="AH200" s="305"/>
      <c r="AI200" s="305"/>
      <c r="AJ200" s="305"/>
      <c r="AK200" s="305"/>
      <c r="AL200" s="305"/>
      <c r="AM200" s="305"/>
      <c r="AN200" s="305"/>
      <c r="AO200" s="1123"/>
      <c r="AP200" s="1123"/>
      <c r="AQ200" s="1123"/>
      <c r="AR200" s="1123"/>
      <c r="AS200" s="1123"/>
      <c r="AT200" s="1123"/>
      <c r="AU200" s="1123"/>
      <c r="AV200" s="1123"/>
      <c r="AW200" s="1123"/>
      <c r="AX200" s="1123"/>
      <c r="AY200" s="1123"/>
    </row>
    <row r="201" spans="3:51" hidden="1">
      <c r="C201" s="496"/>
      <c r="D201" s="496"/>
      <c r="E201" s="1628"/>
      <c r="F201" s="1629"/>
      <c r="G201" s="1630"/>
      <c r="H201" s="1631"/>
      <c r="I201" s="536"/>
      <c r="J201" s="243"/>
      <c r="K201" s="549"/>
      <c r="M201" s="243"/>
      <c r="N201" s="550"/>
      <c r="O201" s="243"/>
      <c r="P201" s="549"/>
      <c r="Q201" s="243"/>
      <c r="R201" s="549"/>
      <c r="S201" s="243"/>
      <c r="T201" s="549"/>
      <c r="U201" s="243"/>
      <c r="V201" s="549"/>
      <c r="W201" s="243"/>
      <c r="X201" s="549"/>
      <c r="Y201" s="243"/>
      <c r="Z201" s="549"/>
      <c r="AC201" s="305"/>
      <c r="AD201" s="305"/>
      <c r="AE201" s="305"/>
      <c r="AF201" s="305"/>
      <c r="AG201" s="305"/>
      <c r="AH201" s="305"/>
      <c r="AI201" s="305"/>
      <c r="AJ201" s="305"/>
      <c r="AK201" s="305"/>
      <c r="AL201" s="305"/>
      <c r="AM201" s="305"/>
      <c r="AN201" s="305"/>
      <c r="AO201" s="1123"/>
      <c r="AP201" s="1123"/>
      <c r="AQ201" s="1123"/>
      <c r="AR201" s="1123"/>
      <c r="AS201" s="1123"/>
      <c r="AT201" s="1123"/>
      <c r="AU201" s="1123"/>
      <c r="AV201" s="1123"/>
      <c r="AW201" s="1123"/>
      <c r="AX201" s="1123"/>
      <c r="AY201" s="1123"/>
    </row>
    <row r="202" spans="3:51" hidden="1">
      <c r="C202" s="496"/>
      <c r="D202" s="496"/>
      <c r="E202" s="1628" t="s">
        <v>457</v>
      </c>
      <c r="F202" s="1629" t="s">
        <v>477</v>
      </c>
      <c r="G202" s="1630"/>
      <c r="H202" s="1631"/>
      <c r="I202" s="536">
        <f>SUM(K202,N202)</f>
        <v>693</v>
      </c>
      <c r="J202" s="243" t="s">
        <v>850</v>
      </c>
      <c r="K202" s="549">
        <v>693</v>
      </c>
      <c r="M202" s="243"/>
      <c r="N202" s="550">
        <f>SUM(R202:Z202)</f>
        <v>0</v>
      </c>
      <c r="O202" s="243" t="str">
        <f>IF(P202="","※","")</f>
        <v>※</v>
      </c>
      <c r="P202" s="549"/>
      <c r="Q202" s="243" t="str">
        <f>IF(R202="","※","")</f>
        <v/>
      </c>
      <c r="R202" s="549">
        <v>0</v>
      </c>
      <c r="S202" s="243" t="s">
        <v>850</v>
      </c>
      <c r="T202" s="549">
        <v>0</v>
      </c>
      <c r="U202" s="243" t="s">
        <v>850</v>
      </c>
      <c r="V202" s="549">
        <v>0</v>
      </c>
      <c r="W202" s="243" t="s">
        <v>850</v>
      </c>
      <c r="X202" s="549">
        <v>0</v>
      </c>
      <c r="Y202" s="243" t="s">
        <v>850</v>
      </c>
      <c r="Z202" s="549">
        <v>0</v>
      </c>
      <c r="AC202" s="305"/>
      <c r="AD202" s="305"/>
      <c r="AE202" s="305"/>
      <c r="AF202" s="305"/>
      <c r="AG202" s="305"/>
      <c r="AH202" s="305"/>
      <c r="AI202" s="305"/>
      <c r="AJ202" s="305"/>
      <c r="AK202" s="305"/>
      <c r="AL202" s="305"/>
      <c r="AM202" s="305"/>
      <c r="AN202" s="305"/>
      <c r="AO202" s="1123"/>
      <c r="AP202" s="1123"/>
      <c r="AQ202" s="1123"/>
      <c r="AR202" s="1123"/>
      <c r="AS202" s="1123"/>
      <c r="AT202" s="1123"/>
      <c r="AU202" s="1123"/>
      <c r="AV202" s="1123"/>
      <c r="AW202" s="1123"/>
      <c r="AX202" s="1123"/>
      <c r="AY202" s="1123"/>
    </row>
    <row r="203" spans="3:51">
      <c r="C203" s="129"/>
      <c r="D203" s="500"/>
      <c r="E203" s="1001" t="s">
        <v>272</v>
      </c>
      <c r="F203" s="1006" t="s">
        <v>25</v>
      </c>
      <c r="G203" s="1006"/>
      <c r="H203" s="1007"/>
      <c r="I203" s="1008">
        <f>SUM(K203,N203)</f>
        <v>21164</v>
      </c>
      <c r="J203" s="926" t="s">
        <v>850</v>
      </c>
      <c r="K203" s="943">
        <f>'9.元請 社員等従業員給料等'!B7</f>
        <v>15239</v>
      </c>
      <c r="L203" s="1003"/>
      <c r="M203" s="926"/>
      <c r="N203" s="1013">
        <f>SUM(R203:Z203)</f>
        <v>5925</v>
      </c>
      <c r="O203" s="926"/>
      <c r="P203" s="943"/>
      <c r="Q203" s="926"/>
      <c r="R203" s="943">
        <f>'19.元請 社員等従業員給料等_下請'!V15</f>
        <v>5475</v>
      </c>
      <c r="S203" s="926"/>
      <c r="T203" s="943">
        <f>'19.元請 社員等従業員給料等_下請'!X15</f>
        <v>450</v>
      </c>
      <c r="U203" s="926"/>
      <c r="V203" s="943">
        <f>'19.元請 社員等従業員給料等_下請'!Z15</f>
        <v>0</v>
      </c>
      <c r="W203" s="926"/>
      <c r="X203" s="943">
        <f>'19.元請 社員等従業員給料等_下請'!AB15</f>
        <v>0</v>
      </c>
      <c r="Y203" s="926"/>
      <c r="Z203" s="943">
        <f>'19.元請 社員等従業員給料等_下請'!AD15</f>
        <v>0</v>
      </c>
      <c r="AC203" s="305"/>
      <c r="AD203" s="305"/>
      <c r="AE203" s="305"/>
      <c r="AF203" s="305"/>
      <c r="AG203" s="305"/>
      <c r="AH203" s="305"/>
      <c r="AI203" s="305"/>
      <c r="AJ203" s="305"/>
      <c r="AK203" s="305"/>
      <c r="AL203" s="305"/>
      <c r="AM203" s="305"/>
      <c r="AN203" s="305"/>
      <c r="AO203" s="1123"/>
      <c r="AP203" s="1123"/>
      <c r="AQ203" s="1123"/>
      <c r="AR203" s="1123"/>
      <c r="AS203" s="1123"/>
      <c r="AT203" s="1123"/>
      <c r="AU203" s="1123"/>
      <c r="AV203" s="1123"/>
      <c r="AW203" s="1123"/>
      <c r="AX203" s="1123"/>
      <c r="AY203" s="1123"/>
    </row>
    <row r="204" spans="3:51">
      <c r="C204" s="129"/>
      <c r="D204" s="500"/>
      <c r="E204" s="492" t="s">
        <v>273</v>
      </c>
      <c r="F204" s="416" t="s">
        <v>478</v>
      </c>
      <c r="G204" s="416"/>
      <c r="H204" s="417"/>
      <c r="I204" s="545">
        <f>SUM(K204,N204)</f>
        <v>591</v>
      </c>
      <c r="J204" s="221" t="s">
        <v>850</v>
      </c>
      <c r="K204" s="178">
        <v>491</v>
      </c>
      <c r="M204" s="221"/>
      <c r="N204" s="255">
        <f>SUM(R204:Z204)</f>
        <v>100</v>
      </c>
      <c r="O204" s="221" t="str">
        <f>IF(P204="","※","")</f>
        <v>※</v>
      </c>
      <c r="P204" s="178"/>
      <c r="Q204" s="221" t="str">
        <f>IF(R204="","※","")</f>
        <v/>
      </c>
      <c r="R204" s="178">
        <v>100</v>
      </c>
      <c r="S204" s="221"/>
      <c r="T204" s="178">
        <v>0</v>
      </c>
      <c r="U204" s="221" t="s">
        <v>850</v>
      </c>
      <c r="V204" s="178">
        <v>0</v>
      </c>
      <c r="W204" s="221" t="s">
        <v>850</v>
      </c>
      <c r="X204" s="178">
        <v>0</v>
      </c>
      <c r="Y204" s="221" t="s">
        <v>850</v>
      </c>
      <c r="Z204" s="178">
        <v>0</v>
      </c>
      <c r="AC204" s="305"/>
      <c r="AD204" s="305"/>
      <c r="AE204" s="305"/>
      <c r="AF204" s="305"/>
      <c r="AG204" s="305"/>
      <c r="AH204" s="305"/>
      <c r="AI204" s="305"/>
      <c r="AJ204" s="305"/>
      <c r="AK204" s="305"/>
      <c r="AL204" s="305"/>
      <c r="AM204" s="305"/>
      <c r="AN204" s="305"/>
      <c r="AO204" s="1123"/>
      <c r="AP204" s="1123"/>
      <c r="AQ204" s="1123"/>
      <c r="AR204" s="1123"/>
      <c r="AS204" s="1123"/>
      <c r="AT204" s="1123"/>
      <c r="AU204" s="1123"/>
      <c r="AV204" s="1123"/>
      <c r="AW204" s="1123"/>
      <c r="AX204" s="1123"/>
      <c r="AY204" s="1123"/>
    </row>
    <row r="205" spans="3:51" hidden="1">
      <c r="C205" s="496"/>
      <c r="D205" s="496"/>
      <c r="E205" s="511"/>
      <c r="F205" s="512"/>
      <c r="G205" s="512"/>
      <c r="H205" s="513"/>
      <c r="I205" s="545"/>
      <c r="J205" s="221"/>
      <c r="K205" s="529"/>
      <c r="M205" s="221"/>
      <c r="N205" s="255"/>
      <c r="O205" s="221"/>
      <c r="P205" s="529"/>
      <c r="Q205" s="221"/>
      <c r="R205" s="529"/>
      <c r="S205" s="221"/>
      <c r="T205" s="529"/>
      <c r="U205" s="221"/>
      <c r="V205" s="529"/>
      <c r="W205" s="221"/>
      <c r="X205" s="529"/>
      <c r="Y205" s="221"/>
      <c r="Z205" s="529"/>
      <c r="AC205" s="305"/>
      <c r="AD205" s="305"/>
      <c r="AE205" s="305"/>
      <c r="AF205" s="305"/>
      <c r="AG205" s="305"/>
      <c r="AH205" s="305"/>
      <c r="AI205" s="305"/>
      <c r="AJ205" s="305"/>
      <c r="AK205" s="305"/>
      <c r="AL205" s="305"/>
      <c r="AM205" s="305"/>
      <c r="AN205" s="305"/>
      <c r="AO205" s="1123"/>
      <c r="AP205" s="1123"/>
      <c r="AQ205" s="1123"/>
      <c r="AR205" s="1123"/>
      <c r="AS205" s="1123"/>
      <c r="AT205" s="1123"/>
      <c r="AU205" s="1123"/>
      <c r="AV205" s="1123"/>
      <c r="AW205" s="1123"/>
      <c r="AX205" s="1123"/>
      <c r="AY205" s="1123"/>
    </row>
    <row r="206" spans="3:51" hidden="1">
      <c r="C206" s="496"/>
      <c r="D206" s="496"/>
      <c r="E206" s="511"/>
      <c r="F206" s="512"/>
      <c r="G206" s="512"/>
      <c r="H206" s="513"/>
      <c r="I206" s="545"/>
      <c r="J206" s="221"/>
      <c r="K206" s="529"/>
      <c r="M206" s="221"/>
      <c r="N206" s="255"/>
      <c r="O206" s="221"/>
      <c r="P206" s="529"/>
      <c r="Q206" s="221"/>
      <c r="R206" s="529"/>
      <c r="S206" s="221"/>
      <c r="T206" s="529"/>
      <c r="U206" s="221"/>
      <c r="V206" s="529"/>
      <c r="W206" s="221"/>
      <c r="X206" s="529"/>
      <c r="Y206" s="221"/>
      <c r="Z206" s="529"/>
      <c r="AC206" s="305"/>
      <c r="AD206" s="305"/>
      <c r="AE206" s="305"/>
      <c r="AF206" s="305"/>
      <c r="AG206" s="305"/>
      <c r="AH206" s="305"/>
      <c r="AI206" s="305"/>
      <c r="AJ206" s="305"/>
      <c r="AK206" s="305"/>
      <c r="AL206" s="305"/>
      <c r="AM206" s="305"/>
      <c r="AN206" s="305"/>
      <c r="AO206" s="1123"/>
      <c r="AP206" s="1123"/>
      <c r="AQ206" s="1123"/>
      <c r="AR206" s="1123"/>
      <c r="AS206" s="1123"/>
      <c r="AT206" s="1123"/>
      <c r="AU206" s="1123"/>
      <c r="AV206" s="1123"/>
      <c r="AW206" s="1123"/>
      <c r="AX206" s="1123"/>
      <c r="AY206" s="1123"/>
    </row>
    <row r="207" spans="3:51" hidden="1">
      <c r="C207" s="496"/>
      <c r="D207" s="496"/>
      <c r="E207" s="511"/>
      <c r="F207" s="512"/>
      <c r="G207" s="512"/>
      <c r="H207" s="513"/>
      <c r="I207" s="545"/>
      <c r="J207" s="221"/>
      <c r="K207" s="529"/>
      <c r="M207" s="221"/>
      <c r="N207" s="255"/>
      <c r="O207" s="221"/>
      <c r="P207" s="529"/>
      <c r="Q207" s="221"/>
      <c r="R207" s="529"/>
      <c r="S207" s="221"/>
      <c r="T207" s="529"/>
      <c r="U207" s="221"/>
      <c r="V207" s="529"/>
      <c r="W207" s="221"/>
      <c r="X207" s="529"/>
      <c r="Y207" s="221"/>
      <c r="Z207" s="529"/>
      <c r="AC207" s="305"/>
      <c r="AD207" s="305"/>
      <c r="AE207" s="305"/>
      <c r="AF207" s="305"/>
      <c r="AG207" s="305"/>
      <c r="AH207" s="305"/>
      <c r="AI207" s="305"/>
      <c r="AJ207" s="305"/>
      <c r="AK207" s="305"/>
      <c r="AL207" s="305"/>
      <c r="AM207" s="305"/>
      <c r="AN207" s="305"/>
      <c r="AO207" s="1123"/>
      <c r="AP207" s="1123"/>
      <c r="AQ207" s="1123"/>
      <c r="AR207" s="1123"/>
      <c r="AS207" s="1123"/>
      <c r="AT207" s="1123"/>
      <c r="AU207" s="1123"/>
      <c r="AV207" s="1123"/>
      <c r="AW207" s="1123"/>
      <c r="AX207" s="1123"/>
      <c r="AY207" s="1123"/>
    </row>
    <row r="208" spans="3:51" hidden="1">
      <c r="C208" s="496"/>
      <c r="D208" s="496"/>
      <c r="E208" s="511"/>
      <c r="F208" s="512"/>
      <c r="G208" s="512"/>
      <c r="H208" s="513"/>
      <c r="I208" s="545"/>
      <c r="J208" s="221"/>
      <c r="K208" s="529"/>
      <c r="M208" s="221"/>
      <c r="N208" s="255"/>
      <c r="O208" s="221"/>
      <c r="P208" s="529"/>
      <c r="Q208" s="221"/>
      <c r="R208" s="529"/>
      <c r="S208" s="221"/>
      <c r="T208" s="529"/>
      <c r="U208" s="221"/>
      <c r="V208" s="529"/>
      <c r="W208" s="221"/>
      <c r="X208" s="529"/>
      <c r="Y208" s="221"/>
      <c r="Z208" s="529"/>
      <c r="AC208" s="305"/>
      <c r="AD208" s="305"/>
      <c r="AE208" s="305"/>
      <c r="AF208" s="305"/>
      <c r="AG208" s="305"/>
      <c r="AH208" s="305"/>
      <c r="AI208" s="305"/>
      <c r="AJ208" s="305"/>
      <c r="AK208" s="305"/>
      <c r="AL208" s="305"/>
      <c r="AM208" s="305"/>
      <c r="AN208" s="305"/>
      <c r="AO208" s="1123"/>
      <c r="AP208" s="1123"/>
      <c r="AQ208" s="1123"/>
      <c r="AR208" s="1123"/>
      <c r="AS208" s="1123"/>
      <c r="AT208" s="1123"/>
      <c r="AU208" s="1123"/>
      <c r="AV208" s="1123"/>
      <c r="AW208" s="1123"/>
      <c r="AX208" s="1123"/>
      <c r="AY208" s="1123"/>
    </row>
    <row r="209" spans="3:51" hidden="1">
      <c r="C209" s="496"/>
      <c r="D209" s="496"/>
      <c r="E209" s="511"/>
      <c r="F209" s="512"/>
      <c r="G209" s="512"/>
      <c r="H209" s="513"/>
      <c r="I209" s="545"/>
      <c r="J209" s="221"/>
      <c r="K209" s="529"/>
      <c r="M209" s="221"/>
      <c r="N209" s="255"/>
      <c r="O209" s="221"/>
      <c r="P209" s="529"/>
      <c r="Q209" s="221"/>
      <c r="R209" s="529"/>
      <c r="S209" s="221"/>
      <c r="T209" s="529"/>
      <c r="U209" s="221"/>
      <c r="V209" s="529"/>
      <c r="W209" s="221"/>
      <c r="X209" s="529"/>
      <c r="Y209" s="221"/>
      <c r="Z209" s="529"/>
      <c r="AC209" s="305"/>
      <c r="AD209" s="305"/>
      <c r="AE209" s="305"/>
      <c r="AF209" s="305"/>
      <c r="AG209" s="305"/>
      <c r="AH209" s="305"/>
      <c r="AI209" s="305"/>
      <c r="AJ209" s="305"/>
      <c r="AK209" s="305"/>
      <c r="AL209" s="305"/>
      <c r="AM209" s="305"/>
      <c r="AN209" s="305"/>
      <c r="AO209" s="1123"/>
      <c r="AP209" s="1123"/>
      <c r="AQ209" s="1123"/>
      <c r="AR209" s="1123"/>
      <c r="AS209" s="1123"/>
      <c r="AT209" s="1123"/>
      <c r="AU209" s="1123"/>
      <c r="AV209" s="1123"/>
      <c r="AW209" s="1123"/>
      <c r="AX209" s="1123"/>
      <c r="AY209" s="1123"/>
    </row>
    <row r="210" spans="3:51">
      <c r="C210" s="129"/>
      <c r="D210" s="500"/>
      <c r="E210" s="493" t="s">
        <v>274</v>
      </c>
      <c r="F210" s="416" t="s">
        <v>479</v>
      </c>
      <c r="G210" s="416"/>
      <c r="H210" s="417"/>
      <c r="I210" s="545">
        <f t="shared" ref="I210:I216" si="56">SUM(K210,N210)</f>
        <v>2070</v>
      </c>
      <c r="J210" s="221"/>
      <c r="K210" s="193">
        <f>SUM(K211:K216)</f>
        <v>1740</v>
      </c>
      <c r="L210" s="83" t="s">
        <v>346</v>
      </c>
      <c r="M210" s="221"/>
      <c r="N210" s="255">
        <f t="shared" ref="N210:N216" si="57">SUM(R210:Z210)</f>
        <v>330</v>
      </c>
      <c r="O210" s="221"/>
      <c r="P210" s="193">
        <f>P211+P212+P213+P214+P215+P216</f>
        <v>0</v>
      </c>
      <c r="Q210" s="221"/>
      <c r="R210" s="193">
        <f>SUM(R211:R216)</f>
        <v>315</v>
      </c>
      <c r="S210" s="221"/>
      <c r="T210" s="193">
        <f>SUM(T211:T216)</f>
        <v>0</v>
      </c>
      <c r="U210" s="221"/>
      <c r="V210" s="193">
        <f>SUM(V211:V216)</f>
        <v>0</v>
      </c>
      <c r="W210" s="221"/>
      <c r="X210" s="193">
        <f>SUM(X211:X216)</f>
        <v>0</v>
      </c>
      <c r="Y210" s="221"/>
      <c r="Z210" s="193">
        <f>SUM(Z211:Z216)</f>
        <v>15</v>
      </c>
      <c r="AC210" s="305"/>
      <c r="AD210" s="305"/>
      <c r="AE210" s="305"/>
      <c r="AF210" s="305"/>
      <c r="AG210" s="305"/>
      <c r="AH210" s="305"/>
      <c r="AI210" s="305"/>
      <c r="AJ210" s="305"/>
      <c r="AK210" s="305"/>
      <c r="AL210" s="305"/>
      <c r="AM210" s="305"/>
      <c r="AN210" s="305"/>
      <c r="AO210" s="1123"/>
      <c r="AP210" s="1123"/>
      <c r="AQ210" s="1123"/>
      <c r="AR210" s="1123"/>
      <c r="AS210" s="1123"/>
      <c r="AT210" s="1123"/>
      <c r="AU210" s="1123"/>
      <c r="AV210" s="1123"/>
      <c r="AW210" s="1123"/>
      <c r="AX210" s="1123"/>
      <c r="AY210" s="1123"/>
    </row>
    <row r="211" spans="3:51">
      <c r="C211" s="129"/>
      <c r="D211" s="500"/>
      <c r="E211" s="494"/>
      <c r="F211" s="418" t="s">
        <v>440</v>
      </c>
      <c r="G211" s="419" t="s">
        <v>480</v>
      </c>
      <c r="H211" s="420"/>
      <c r="I211" s="434">
        <f t="shared" si="56"/>
        <v>733</v>
      </c>
      <c r="J211" s="188" t="s">
        <v>850</v>
      </c>
      <c r="K211" s="256">
        <v>600</v>
      </c>
      <c r="M211" s="188"/>
      <c r="N211" s="257">
        <f t="shared" si="57"/>
        <v>133</v>
      </c>
      <c r="O211" s="188" t="str">
        <f t="shared" ref="O211:O216" si="58">IF(P211="","※","")</f>
        <v>※</v>
      </c>
      <c r="P211" s="256"/>
      <c r="Q211" s="188" t="str">
        <f t="shared" ref="Q211:Q216" si="59">IF(R211="","※","")</f>
        <v/>
      </c>
      <c r="R211" s="256">
        <v>133</v>
      </c>
      <c r="S211" s="188" t="s">
        <v>850</v>
      </c>
      <c r="T211" s="256">
        <v>0</v>
      </c>
      <c r="U211" s="188" t="s">
        <v>850</v>
      </c>
      <c r="V211" s="256">
        <v>0</v>
      </c>
      <c r="W211" s="188" t="s">
        <v>850</v>
      </c>
      <c r="X211" s="256">
        <v>0</v>
      </c>
      <c r="Y211" s="188" t="s">
        <v>850</v>
      </c>
      <c r="Z211" s="256">
        <v>0</v>
      </c>
      <c r="AC211" s="305"/>
      <c r="AD211" s="305"/>
      <c r="AE211" s="305"/>
      <c r="AF211" s="305"/>
      <c r="AG211" s="305"/>
      <c r="AH211" s="305"/>
      <c r="AI211" s="305"/>
      <c r="AJ211" s="305"/>
      <c r="AK211" s="305"/>
      <c r="AL211" s="305"/>
      <c r="AM211" s="305"/>
      <c r="AN211" s="305"/>
      <c r="AO211" s="1123"/>
      <c r="AP211" s="1123"/>
      <c r="AQ211" s="1123"/>
      <c r="AR211" s="1123"/>
      <c r="AS211" s="1123"/>
      <c r="AT211" s="1123"/>
      <c r="AU211" s="1123"/>
      <c r="AV211" s="1123"/>
      <c r="AW211" s="1123"/>
      <c r="AX211" s="1123"/>
      <c r="AY211" s="1123"/>
    </row>
    <row r="212" spans="3:51">
      <c r="C212" s="129"/>
      <c r="D212" s="500"/>
      <c r="E212" s="494"/>
      <c r="F212" s="429" t="s">
        <v>442</v>
      </c>
      <c r="G212" s="430" t="s">
        <v>481</v>
      </c>
      <c r="H212" s="424"/>
      <c r="I212" s="540">
        <f t="shared" si="56"/>
        <v>500</v>
      </c>
      <c r="J212" s="227" t="s">
        <v>850</v>
      </c>
      <c r="K212" s="267">
        <v>400</v>
      </c>
      <c r="M212" s="227"/>
      <c r="N212" s="261">
        <f t="shared" si="57"/>
        <v>100</v>
      </c>
      <c r="O212" s="227" t="str">
        <f t="shared" si="58"/>
        <v>※</v>
      </c>
      <c r="P212" s="267"/>
      <c r="Q212" s="227" t="str">
        <f t="shared" si="59"/>
        <v/>
      </c>
      <c r="R212" s="267">
        <v>100</v>
      </c>
      <c r="S212" s="227" t="s">
        <v>850</v>
      </c>
      <c r="T212" s="267">
        <v>0</v>
      </c>
      <c r="U212" s="227" t="s">
        <v>850</v>
      </c>
      <c r="V212" s="267">
        <v>0</v>
      </c>
      <c r="W212" s="227" t="s">
        <v>850</v>
      </c>
      <c r="X212" s="267">
        <v>0</v>
      </c>
      <c r="Y212" s="227" t="s">
        <v>850</v>
      </c>
      <c r="Z212" s="267">
        <v>0</v>
      </c>
      <c r="AC212" s="305"/>
      <c r="AD212" s="305"/>
      <c r="AE212" s="305"/>
      <c r="AF212" s="305"/>
      <c r="AG212" s="305"/>
      <c r="AH212" s="305"/>
      <c r="AI212" s="305"/>
      <c r="AJ212" s="305"/>
      <c r="AK212" s="305"/>
      <c r="AL212" s="305"/>
      <c r="AM212" s="305"/>
      <c r="AN212" s="305"/>
      <c r="AO212" s="1123"/>
      <c r="AP212" s="1123"/>
      <c r="AQ212" s="1123"/>
      <c r="AR212" s="1123"/>
      <c r="AS212" s="1123"/>
      <c r="AT212" s="1123"/>
      <c r="AU212" s="1123"/>
      <c r="AV212" s="1123"/>
      <c r="AW212" s="1123"/>
      <c r="AX212" s="1123"/>
      <c r="AY212" s="1123"/>
    </row>
    <row r="213" spans="3:51">
      <c r="C213" s="129"/>
      <c r="D213" s="500"/>
      <c r="E213" s="494"/>
      <c r="F213" s="429" t="s">
        <v>471</v>
      </c>
      <c r="G213" s="430" t="s">
        <v>26</v>
      </c>
      <c r="H213" s="424"/>
      <c r="I213" s="540">
        <f t="shared" si="56"/>
        <v>385</v>
      </c>
      <c r="J213" s="227" t="s">
        <v>850</v>
      </c>
      <c r="K213" s="267">
        <v>350</v>
      </c>
      <c r="M213" s="227"/>
      <c r="N213" s="261">
        <f t="shared" si="57"/>
        <v>35</v>
      </c>
      <c r="O213" s="227" t="str">
        <f t="shared" si="58"/>
        <v>※</v>
      </c>
      <c r="P213" s="267"/>
      <c r="Q213" s="227" t="str">
        <f t="shared" si="59"/>
        <v/>
      </c>
      <c r="R213" s="267">
        <v>20</v>
      </c>
      <c r="S213" s="227" t="s">
        <v>850</v>
      </c>
      <c r="T213" s="267">
        <v>0</v>
      </c>
      <c r="U213" s="227" t="s">
        <v>850</v>
      </c>
      <c r="V213" s="267">
        <v>0</v>
      </c>
      <c r="W213" s="227" t="s">
        <v>850</v>
      </c>
      <c r="X213" s="267">
        <v>0</v>
      </c>
      <c r="Y213" s="227" t="s">
        <v>850</v>
      </c>
      <c r="Z213" s="267">
        <v>15</v>
      </c>
      <c r="AC213" s="305"/>
      <c r="AD213" s="305"/>
      <c r="AE213" s="305"/>
      <c r="AF213" s="305"/>
      <c r="AG213" s="305"/>
      <c r="AH213" s="305"/>
      <c r="AI213" s="305"/>
      <c r="AJ213" s="305"/>
      <c r="AK213" s="305"/>
      <c r="AL213" s="305"/>
      <c r="AM213" s="305"/>
      <c r="AN213" s="305"/>
      <c r="AO213" s="1123"/>
      <c r="AP213" s="1123"/>
      <c r="AQ213" s="1123"/>
      <c r="AR213" s="1123"/>
      <c r="AS213" s="1123"/>
      <c r="AT213" s="1123"/>
      <c r="AU213" s="1123"/>
      <c r="AV213" s="1123"/>
      <c r="AW213" s="1123"/>
      <c r="AX213" s="1123"/>
      <c r="AY213" s="1123"/>
    </row>
    <row r="214" spans="3:51">
      <c r="C214" s="129"/>
      <c r="D214" s="500"/>
      <c r="E214" s="494"/>
      <c r="F214" s="429" t="s">
        <v>462</v>
      </c>
      <c r="G214" s="430" t="s">
        <v>482</v>
      </c>
      <c r="H214" s="424"/>
      <c r="I214" s="540">
        <f t="shared" si="56"/>
        <v>200</v>
      </c>
      <c r="J214" s="227" t="s">
        <v>850</v>
      </c>
      <c r="K214" s="267">
        <v>200</v>
      </c>
      <c r="M214" s="227"/>
      <c r="N214" s="261">
        <f t="shared" si="57"/>
        <v>0</v>
      </c>
      <c r="O214" s="227" t="str">
        <f t="shared" si="58"/>
        <v>※</v>
      </c>
      <c r="P214" s="267"/>
      <c r="Q214" s="227" t="str">
        <f t="shared" si="59"/>
        <v/>
      </c>
      <c r="R214" s="267">
        <v>0</v>
      </c>
      <c r="S214" s="227" t="s">
        <v>850</v>
      </c>
      <c r="T214" s="267">
        <v>0</v>
      </c>
      <c r="U214" s="227" t="s">
        <v>850</v>
      </c>
      <c r="V214" s="267">
        <v>0</v>
      </c>
      <c r="W214" s="227" t="s">
        <v>850</v>
      </c>
      <c r="X214" s="267">
        <v>0</v>
      </c>
      <c r="Y214" s="227" t="s">
        <v>850</v>
      </c>
      <c r="Z214" s="267">
        <v>0</v>
      </c>
      <c r="AC214" s="305"/>
      <c r="AD214" s="305"/>
      <c r="AE214" s="305"/>
      <c r="AF214" s="305"/>
      <c r="AG214" s="305"/>
      <c r="AH214" s="305"/>
      <c r="AI214" s="305"/>
      <c r="AJ214" s="305"/>
      <c r="AK214" s="305"/>
      <c r="AL214" s="305"/>
      <c r="AM214" s="305"/>
      <c r="AN214" s="305"/>
      <c r="AO214" s="1123"/>
      <c r="AP214" s="1123"/>
      <c r="AQ214" s="1123"/>
      <c r="AR214" s="1123"/>
      <c r="AS214" s="1123"/>
      <c r="AT214" s="1123"/>
      <c r="AU214" s="1123"/>
      <c r="AV214" s="1123"/>
      <c r="AW214" s="1123"/>
      <c r="AX214" s="1123"/>
      <c r="AY214" s="1123"/>
    </row>
    <row r="215" spans="3:51">
      <c r="C215" s="129"/>
      <c r="D215" s="500"/>
      <c r="E215" s="494"/>
      <c r="F215" s="429" t="s">
        <v>463</v>
      </c>
      <c r="G215" s="430" t="s">
        <v>1188</v>
      </c>
      <c r="H215" s="424"/>
      <c r="I215" s="540">
        <f t="shared" si="56"/>
        <v>192</v>
      </c>
      <c r="J215" s="227" t="s">
        <v>850</v>
      </c>
      <c r="K215" s="267">
        <v>150</v>
      </c>
      <c r="M215" s="227"/>
      <c r="N215" s="261">
        <f t="shared" si="57"/>
        <v>42</v>
      </c>
      <c r="O215" s="227" t="str">
        <f t="shared" si="58"/>
        <v>※</v>
      </c>
      <c r="P215" s="267"/>
      <c r="Q215" s="227" t="str">
        <f t="shared" si="59"/>
        <v/>
      </c>
      <c r="R215" s="267">
        <v>42</v>
      </c>
      <c r="S215" s="227" t="s">
        <v>850</v>
      </c>
      <c r="T215" s="267">
        <v>0</v>
      </c>
      <c r="U215" s="227" t="s">
        <v>850</v>
      </c>
      <c r="V215" s="267">
        <v>0</v>
      </c>
      <c r="W215" s="227" t="s">
        <v>850</v>
      </c>
      <c r="X215" s="267">
        <v>0</v>
      </c>
      <c r="Y215" s="227" t="s">
        <v>850</v>
      </c>
      <c r="Z215" s="267">
        <v>0</v>
      </c>
      <c r="AC215" s="305"/>
      <c r="AD215" s="305"/>
      <c r="AE215" s="305"/>
      <c r="AF215" s="305"/>
      <c r="AG215" s="305"/>
      <c r="AH215" s="305"/>
      <c r="AI215" s="305"/>
      <c r="AJ215" s="305"/>
      <c r="AK215" s="305"/>
      <c r="AL215" s="305"/>
      <c r="AM215" s="305"/>
      <c r="AN215" s="305"/>
      <c r="AO215" s="1123"/>
      <c r="AP215" s="1123"/>
      <c r="AQ215" s="1123"/>
      <c r="AR215" s="1123"/>
      <c r="AS215" s="1123"/>
      <c r="AT215" s="1123"/>
      <c r="AU215" s="1123"/>
      <c r="AV215" s="1123"/>
      <c r="AW215" s="1123"/>
      <c r="AX215" s="1123"/>
      <c r="AY215" s="1123"/>
    </row>
    <row r="216" spans="3:51">
      <c r="C216" s="129"/>
      <c r="D216" s="500"/>
      <c r="E216" s="494"/>
      <c r="F216" s="421" t="s">
        <v>474</v>
      </c>
      <c r="G216" s="430" t="s">
        <v>27</v>
      </c>
      <c r="H216" s="424"/>
      <c r="I216" s="540">
        <f t="shared" si="56"/>
        <v>60</v>
      </c>
      <c r="J216" s="227" t="s">
        <v>850</v>
      </c>
      <c r="K216" s="267">
        <v>40</v>
      </c>
      <c r="M216" s="227"/>
      <c r="N216" s="261">
        <f t="shared" si="57"/>
        <v>20</v>
      </c>
      <c r="O216" s="227" t="str">
        <f t="shared" si="58"/>
        <v>※</v>
      </c>
      <c r="P216" s="267"/>
      <c r="Q216" s="227" t="str">
        <f t="shared" si="59"/>
        <v/>
      </c>
      <c r="R216" s="267">
        <v>20</v>
      </c>
      <c r="S216" s="227" t="s">
        <v>850</v>
      </c>
      <c r="T216" s="267">
        <v>0</v>
      </c>
      <c r="U216" s="227" t="s">
        <v>850</v>
      </c>
      <c r="V216" s="267">
        <v>0</v>
      </c>
      <c r="W216" s="227" t="s">
        <v>850</v>
      </c>
      <c r="X216" s="267">
        <v>0</v>
      </c>
      <c r="Y216" s="227" t="s">
        <v>850</v>
      </c>
      <c r="Z216" s="267">
        <v>0</v>
      </c>
      <c r="AC216" s="305"/>
      <c r="AD216" s="305"/>
      <c r="AE216" s="305"/>
      <c r="AF216" s="305"/>
      <c r="AG216" s="305"/>
      <c r="AH216" s="305"/>
      <c r="AI216" s="305"/>
      <c r="AJ216" s="305"/>
      <c r="AK216" s="305"/>
      <c r="AL216" s="305"/>
      <c r="AM216" s="305"/>
      <c r="AN216" s="305"/>
      <c r="AO216" s="1123"/>
      <c r="AP216" s="1123"/>
      <c r="AQ216" s="1123"/>
      <c r="AR216" s="1123"/>
      <c r="AS216" s="1123"/>
      <c r="AT216" s="1123"/>
      <c r="AU216" s="1123"/>
      <c r="AV216" s="1123"/>
      <c r="AW216" s="1123"/>
      <c r="AX216" s="1123"/>
      <c r="AY216" s="1123"/>
    </row>
    <row r="217" spans="3:51" hidden="1">
      <c r="C217" s="496"/>
      <c r="D217" s="496"/>
      <c r="E217" s="502"/>
      <c r="F217" s="497"/>
      <c r="G217" s="498"/>
      <c r="H217" s="499"/>
      <c r="I217" s="534"/>
      <c r="J217" s="246"/>
      <c r="K217" s="551"/>
      <c r="M217" s="246"/>
      <c r="N217" s="535"/>
      <c r="O217" s="246"/>
      <c r="P217" s="551"/>
      <c r="Q217" s="246"/>
      <c r="R217" s="551"/>
      <c r="S217" s="246"/>
      <c r="T217" s="551"/>
      <c r="U217" s="246"/>
      <c r="V217" s="551"/>
      <c r="W217" s="246"/>
      <c r="X217" s="551"/>
      <c r="Y217" s="246"/>
      <c r="Z217" s="551"/>
      <c r="AC217" s="305"/>
      <c r="AD217" s="305"/>
      <c r="AE217" s="305"/>
      <c r="AF217" s="305"/>
      <c r="AG217" s="305"/>
      <c r="AH217" s="305"/>
      <c r="AI217" s="305"/>
      <c r="AJ217" s="305"/>
      <c r="AK217" s="305"/>
      <c r="AL217" s="305"/>
      <c r="AM217" s="305"/>
      <c r="AN217" s="305"/>
      <c r="AO217" s="1123"/>
      <c r="AP217" s="1123"/>
      <c r="AQ217" s="1123"/>
      <c r="AR217" s="1123"/>
      <c r="AS217" s="1123"/>
      <c r="AT217" s="1123"/>
      <c r="AU217" s="1123"/>
      <c r="AV217" s="1123"/>
      <c r="AW217" s="1123"/>
      <c r="AX217" s="1123"/>
      <c r="AY217" s="1123"/>
    </row>
    <row r="218" spans="3:51" hidden="1">
      <c r="C218" s="496"/>
      <c r="D218" s="496"/>
      <c r="E218" s="502"/>
      <c r="F218" s="497"/>
      <c r="G218" s="498"/>
      <c r="H218" s="499"/>
      <c r="I218" s="534"/>
      <c r="J218" s="246"/>
      <c r="K218" s="551"/>
      <c r="M218" s="246"/>
      <c r="N218" s="535"/>
      <c r="O218" s="246"/>
      <c r="P218" s="551"/>
      <c r="Q218" s="246"/>
      <c r="R218" s="551"/>
      <c r="S218" s="246"/>
      <c r="T218" s="551"/>
      <c r="U218" s="246"/>
      <c r="V218" s="551"/>
      <c r="W218" s="246"/>
      <c r="X218" s="551"/>
      <c r="Y218" s="246"/>
      <c r="Z218" s="551"/>
      <c r="AC218" s="305"/>
      <c r="AD218" s="305"/>
      <c r="AE218" s="305"/>
      <c r="AF218" s="305"/>
      <c r="AG218" s="305"/>
      <c r="AH218" s="305"/>
      <c r="AI218" s="305"/>
      <c r="AJ218" s="305"/>
      <c r="AK218" s="305"/>
      <c r="AL218" s="305"/>
      <c r="AM218" s="305"/>
      <c r="AN218" s="305"/>
      <c r="AO218" s="1123"/>
      <c r="AP218" s="1123"/>
      <c r="AQ218" s="1123"/>
      <c r="AR218" s="1123"/>
      <c r="AS218" s="1123"/>
      <c r="AT218" s="1123"/>
      <c r="AU218" s="1123"/>
      <c r="AV218" s="1123"/>
      <c r="AW218" s="1123"/>
      <c r="AX218" s="1123"/>
      <c r="AY218" s="1123"/>
    </row>
    <row r="219" spans="3:51" hidden="1">
      <c r="C219" s="496"/>
      <c r="D219" s="496"/>
      <c r="E219" s="502"/>
      <c r="F219" s="497"/>
      <c r="G219" s="498"/>
      <c r="H219" s="499"/>
      <c r="I219" s="534"/>
      <c r="J219" s="246"/>
      <c r="K219" s="551"/>
      <c r="M219" s="246"/>
      <c r="N219" s="535"/>
      <c r="O219" s="246"/>
      <c r="P219" s="551"/>
      <c r="Q219" s="246"/>
      <c r="R219" s="551"/>
      <c r="S219" s="246"/>
      <c r="T219" s="551"/>
      <c r="U219" s="246"/>
      <c r="V219" s="551"/>
      <c r="W219" s="246"/>
      <c r="X219" s="551"/>
      <c r="Y219" s="246"/>
      <c r="Z219" s="551"/>
      <c r="AC219" s="305"/>
      <c r="AD219" s="305"/>
      <c r="AE219" s="305"/>
      <c r="AF219" s="305"/>
      <c r="AG219" s="305"/>
      <c r="AH219" s="305"/>
      <c r="AI219" s="305"/>
      <c r="AJ219" s="305"/>
      <c r="AK219" s="305"/>
      <c r="AL219" s="305"/>
      <c r="AM219" s="305"/>
      <c r="AN219" s="305"/>
      <c r="AO219" s="1123"/>
      <c r="AP219" s="1123"/>
      <c r="AQ219" s="1123"/>
      <c r="AR219" s="1123"/>
      <c r="AS219" s="1123"/>
      <c r="AT219" s="1123"/>
      <c r="AU219" s="1123"/>
      <c r="AV219" s="1123"/>
      <c r="AW219" s="1123"/>
      <c r="AX219" s="1123"/>
      <c r="AY219" s="1123"/>
    </row>
    <row r="220" spans="3:51" hidden="1">
      <c r="C220" s="496"/>
      <c r="D220" s="496"/>
      <c r="E220" s="502"/>
      <c r="F220" s="497"/>
      <c r="G220" s="498"/>
      <c r="H220" s="499"/>
      <c r="I220" s="534"/>
      <c r="J220" s="246"/>
      <c r="K220" s="551"/>
      <c r="M220" s="246"/>
      <c r="N220" s="535"/>
      <c r="O220" s="246"/>
      <c r="P220" s="551"/>
      <c r="Q220" s="246"/>
      <c r="R220" s="551"/>
      <c r="S220" s="246"/>
      <c r="T220" s="551"/>
      <c r="U220" s="246"/>
      <c r="V220" s="551"/>
      <c r="W220" s="246"/>
      <c r="X220" s="551"/>
      <c r="Y220" s="246"/>
      <c r="Z220" s="551"/>
      <c r="AC220" s="305"/>
      <c r="AD220" s="305"/>
      <c r="AE220" s="305"/>
      <c r="AF220" s="305"/>
      <c r="AG220" s="305"/>
      <c r="AH220" s="305"/>
      <c r="AI220" s="305"/>
      <c r="AJ220" s="305"/>
      <c r="AK220" s="305"/>
      <c r="AL220" s="305"/>
      <c r="AM220" s="305"/>
      <c r="AN220" s="305"/>
      <c r="AO220" s="1123"/>
      <c r="AP220" s="1123"/>
      <c r="AQ220" s="1123"/>
      <c r="AR220" s="1123"/>
      <c r="AS220" s="1123"/>
      <c r="AT220" s="1123"/>
      <c r="AU220" s="1123"/>
      <c r="AV220" s="1123"/>
      <c r="AW220" s="1123"/>
      <c r="AX220" s="1123"/>
      <c r="AY220" s="1123"/>
    </row>
    <row r="221" spans="3:51" hidden="1">
      <c r="C221" s="496"/>
      <c r="D221" s="496"/>
      <c r="E221" s="502"/>
      <c r="F221" s="497"/>
      <c r="G221" s="498"/>
      <c r="H221" s="499"/>
      <c r="I221" s="534"/>
      <c r="J221" s="246"/>
      <c r="K221" s="551"/>
      <c r="M221" s="246"/>
      <c r="N221" s="535"/>
      <c r="O221" s="246"/>
      <c r="P221" s="551"/>
      <c r="Q221" s="246"/>
      <c r="R221" s="551"/>
      <c r="S221" s="246"/>
      <c r="T221" s="551"/>
      <c r="U221" s="246"/>
      <c r="V221" s="551"/>
      <c r="W221" s="246"/>
      <c r="X221" s="551"/>
      <c r="Y221" s="246"/>
      <c r="Z221" s="551"/>
      <c r="AC221" s="305"/>
      <c r="AD221" s="305"/>
      <c r="AE221" s="305"/>
      <c r="AF221" s="305"/>
      <c r="AG221" s="305"/>
      <c r="AH221" s="305"/>
      <c r="AI221" s="305"/>
      <c r="AJ221" s="305"/>
      <c r="AK221" s="305"/>
      <c r="AL221" s="305"/>
      <c r="AM221" s="305"/>
      <c r="AN221" s="305"/>
      <c r="AO221" s="1123"/>
      <c r="AP221" s="1123"/>
      <c r="AQ221" s="1123"/>
      <c r="AR221" s="1123"/>
      <c r="AS221" s="1123"/>
      <c r="AT221" s="1123"/>
      <c r="AU221" s="1123"/>
      <c r="AV221" s="1123"/>
      <c r="AW221" s="1123"/>
      <c r="AX221" s="1123"/>
      <c r="AY221" s="1123"/>
    </row>
    <row r="222" spans="3:51">
      <c r="C222" s="129"/>
      <c r="D222" s="500"/>
      <c r="E222" s="1010" t="s">
        <v>275</v>
      </c>
      <c r="F222" s="1016" t="s">
        <v>483</v>
      </c>
      <c r="G222" s="1017"/>
      <c r="H222" s="1018"/>
      <c r="I222" s="1019">
        <f t="shared" ref="I222:I228" si="60">SUM(K222,N222)</f>
        <v>21364</v>
      </c>
      <c r="J222" s="926" t="s">
        <v>850</v>
      </c>
      <c r="K222" s="943">
        <f>SUM(K223:K228)</f>
        <v>3726</v>
      </c>
      <c r="L222" s="1012" t="s">
        <v>346</v>
      </c>
      <c r="M222" s="926"/>
      <c r="N222" s="1013">
        <f>SUM(R222:Z222)</f>
        <v>17638</v>
      </c>
      <c r="O222" s="926" t="str">
        <f>IF(AND(P222=0,P203&lt;&gt;0)=TRUE,"E","")</f>
        <v/>
      </c>
      <c r="P222" s="943">
        <f>P223+P224+P225+P226+P228</f>
        <v>0</v>
      </c>
      <c r="Q222" s="926" t="str">
        <f>IF(AND(R222=0,R203&lt;&gt;0)=TRUE,"E","")</f>
        <v/>
      </c>
      <c r="R222" s="943">
        <f>SUM(R223:R228)</f>
        <v>15009</v>
      </c>
      <c r="S222" s="926" t="s">
        <v>850</v>
      </c>
      <c r="T222" s="943">
        <f>SUM(T223:T228)</f>
        <v>1731</v>
      </c>
      <c r="U222" s="926" t="s">
        <v>850</v>
      </c>
      <c r="V222" s="943">
        <f>SUM(V223:V228)</f>
        <v>661</v>
      </c>
      <c r="W222" s="926" t="s">
        <v>850</v>
      </c>
      <c r="X222" s="943">
        <f>SUM(X223:X228)</f>
        <v>79</v>
      </c>
      <c r="Y222" s="926" t="s">
        <v>850</v>
      </c>
      <c r="Z222" s="943">
        <f>SUM(Z223:Z228)</f>
        <v>158</v>
      </c>
      <c r="AC222" s="305"/>
      <c r="AD222" s="305"/>
      <c r="AE222" s="305"/>
      <c r="AF222" s="305"/>
      <c r="AG222" s="305"/>
      <c r="AH222" s="305"/>
      <c r="AI222" s="305"/>
      <c r="AJ222" s="305"/>
      <c r="AK222" s="305"/>
      <c r="AL222" s="305"/>
      <c r="AM222" s="305"/>
      <c r="AN222" s="305"/>
      <c r="AO222" s="1123"/>
      <c r="AP222" s="1123"/>
      <c r="AQ222" s="1123"/>
      <c r="AR222" s="1123"/>
      <c r="AS222" s="1123"/>
      <c r="AT222" s="1123"/>
      <c r="AU222" s="1123"/>
      <c r="AV222" s="1123"/>
      <c r="AW222" s="1123"/>
      <c r="AX222" s="1123"/>
      <c r="AY222" s="1123"/>
    </row>
    <row r="223" spans="3:51">
      <c r="C223" s="129"/>
      <c r="D223" s="500"/>
      <c r="E223" s="500"/>
      <c r="F223" s="982" t="s">
        <v>440</v>
      </c>
      <c r="G223" s="983" t="s">
        <v>68</v>
      </c>
      <c r="H223" s="927"/>
      <c r="I223" s="1020">
        <f t="shared" si="60"/>
        <v>220</v>
      </c>
      <c r="J223" s="928"/>
      <c r="K223" s="942">
        <f>'11.元請 法定福利費'!L13</f>
        <v>220</v>
      </c>
      <c r="L223" s="441"/>
      <c r="M223" s="928"/>
      <c r="N223" s="1025">
        <f>SUM(R223:Z223)</f>
        <v>0</v>
      </c>
      <c r="O223" s="928"/>
      <c r="P223" s="1022"/>
      <c r="Q223" s="928"/>
      <c r="R223" s="1022">
        <f>'20.元請 法定福利費_下請'!S15</f>
        <v>0</v>
      </c>
      <c r="S223" s="928"/>
      <c r="T223" s="1022">
        <f>'20.元請 法定福利費_下請'!U15</f>
        <v>0</v>
      </c>
      <c r="U223" s="928"/>
      <c r="V223" s="1022">
        <f>'20.元請 法定福利費_下請'!W15</f>
        <v>0</v>
      </c>
      <c r="W223" s="928"/>
      <c r="X223" s="1022">
        <f>'20.元請 法定福利費_下請'!Y15</f>
        <v>0</v>
      </c>
      <c r="Y223" s="928"/>
      <c r="Z223" s="1022">
        <f>'20.元請 法定福利費_下請'!AA15</f>
        <v>0</v>
      </c>
      <c r="AC223" s="305"/>
      <c r="AD223" s="305"/>
      <c r="AE223" s="305"/>
      <c r="AF223" s="305"/>
      <c r="AG223" s="305"/>
      <c r="AH223" s="305"/>
      <c r="AI223" s="305"/>
      <c r="AJ223" s="305"/>
      <c r="AK223" s="305"/>
      <c r="AL223" s="305"/>
      <c r="AM223" s="305"/>
      <c r="AN223" s="305"/>
      <c r="AO223" s="1123"/>
      <c r="AP223" s="1123"/>
      <c r="AQ223" s="1123"/>
      <c r="AR223" s="1123"/>
      <c r="AS223" s="1123"/>
      <c r="AT223" s="1123"/>
      <c r="AU223" s="1123"/>
      <c r="AV223" s="1123"/>
      <c r="AW223" s="1123"/>
      <c r="AX223" s="1123"/>
      <c r="AY223" s="1123"/>
    </row>
    <row r="224" spans="3:51">
      <c r="C224" s="129"/>
      <c r="D224" s="500"/>
      <c r="E224" s="500"/>
      <c r="F224" s="988" t="s">
        <v>442</v>
      </c>
      <c r="G224" s="989" t="s">
        <v>69</v>
      </c>
      <c r="H224" s="990"/>
      <c r="I224" s="1021">
        <f t="shared" si="60"/>
        <v>1046</v>
      </c>
      <c r="J224" s="930"/>
      <c r="K224" s="1022">
        <f>'11.元請 法定福利費'!L27</f>
        <v>160</v>
      </c>
      <c r="L224" s="441"/>
      <c r="M224" s="930"/>
      <c r="N224" s="1025">
        <f>SUM(R224:Z224)</f>
        <v>886</v>
      </c>
      <c r="O224" s="930"/>
      <c r="P224" s="1022"/>
      <c r="Q224" s="930"/>
      <c r="R224" s="1022">
        <f>'20.元請 法定福利費_下請'!S29</f>
        <v>752</v>
      </c>
      <c r="S224" s="930"/>
      <c r="T224" s="1022">
        <f>'20.元請 法定福利費_下請'!U29</f>
        <v>88</v>
      </c>
      <c r="U224" s="930"/>
      <c r="V224" s="1022">
        <f>'20.元請 法定福利費_下請'!W29</f>
        <v>34</v>
      </c>
      <c r="W224" s="930"/>
      <c r="X224" s="1022">
        <f>'20.元請 法定福利費_下請'!Y29</f>
        <v>4</v>
      </c>
      <c r="Y224" s="930"/>
      <c r="Z224" s="1022">
        <f>'20.元請 法定福利費_下請'!AA29</f>
        <v>8</v>
      </c>
      <c r="AC224" s="305"/>
      <c r="AD224" s="305"/>
      <c r="AE224" s="305"/>
      <c r="AF224" s="305"/>
      <c r="AG224" s="305"/>
      <c r="AH224" s="305"/>
      <c r="AI224" s="305"/>
      <c r="AJ224" s="305"/>
      <c r="AK224" s="305"/>
      <c r="AL224" s="305"/>
      <c r="AM224" s="305"/>
      <c r="AN224" s="305"/>
      <c r="AO224" s="1123"/>
      <c r="AP224" s="1123"/>
      <c r="AQ224" s="1123"/>
      <c r="AR224" s="1123"/>
      <c r="AS224" s="1123"/>
      <c r="AT224" s="1123"/>
      <c r="AU224" s="1123"/>
      <c r="AV224" s="1123"/>
      <c r="AW224" s="1123"/>
      <c r="AX224" s="1123"/>
      <c r="AY224" s="1123"/>
    </row>
    <row r="225" spans="1:51">
      <c r="C225" s="129"/>
      <c r="D225" s="500"/>
      <c r="E225" s="500"/>
      <c r="F225" s="988" t="s">
        <v>471</v>
      </c>
      <c r="G225" s="989" t="s">
        <v>900</v>
      </c>
      <c r="H225" s="990"/>
      <c r="I225" s="1021">
        <f t="shared" si="60"/>
        <v>5821</v>
      </c>
      <c r="J225" s="930"/>
      <c r="K225" s="1022">
        <f>'11.元請 法定福利費'!L36</f>
        <v>578</v>
      </c>
      <c r="L225" s="441"/>
      <c r="M225" s="930"/>
      <c r="N225" s="1025">
        <f>SUM(R225:Z225)</f>
        <v>5243</v>
      </c>
      <c r="O225" s="930"/>
      <c r="P225" s="1022"/>
      <c r="Q225" s="930"/>
      <c r="R225" s="1022">
        <f>'20.元請 法定福利費_下請'!S38</f>
        <v>4277</v>
      </c>
      <c r="S225" s="930"/>
      <c r="T225" s="1022">
        <f>'20.元請 法定福利費_下請'!U38</f>
        <v>636</v>
      </c>
      <c r="U225" s="930"/>
      <c r="V225" s="1022">
        <f>'20.元請 法定福利費_下請'!W38</f>
        <v>243</v>
      </c>
      <c r="W225" s="930"/>
      <c r="X225" s="1022">
        <f>'20.元請 法定福利費_下請'!Y38</f>
        <v>29</v>
      </c>
      <c r="Y225" s="930"/>
      <c r="Z225" s="1022">
        <f>'20.元請 法定福利費_下請'!AA38</f>
        <v>58</v>
      </c>
      <c r="AC225" s="305"/>
      <c r="AD225" s="305"/>
      <c r="AE225" s="305"/>
      <c r="AF225" s="305"/>
      <c r="AG225" s="305"/>
      <c r="AH225" s="305"/>
      <c r="AI225" s="305"/>
      <c r="AJ225" s="305"/>
      <c r="AK225" s="305"/>
      <c r="AL225" s="305"/>
      <c r="AM225" s="305"/>
      <c r="AN225" s="305"/>
      <c r="AO225" s="1123"/>
      <c r="AP225" s="1123"/>
      <c r="AQ225" s="1123"/>
      <c r="AR225" s="1123"/>
      <c r="AS225" s="1123"/>
      <c r="AT225" s="1123"/>
      <c r="AU225" s="1123"/>
      <c r="AV225" s="1123"/>
      <c r="AW225" s="1123"/>
      <c r="AX225" s="1123"/>
      <c r="AY225" s="1123"/>
    </row>
    <row r="226" spans="1:51">
      <c r="C226" s="129"/>
      <c r="D226" s="500"/>
      <c r="E226" s="500"/>
      <c r="F226" s="988" t="s">
        <v>462</v>
      </c>
      <c r="G226" s="989" t="s">
        <v>28</v>
      </c>
      <c r="H226" s="990"/>
      <c r="I226" s="1021">
        <f t="shared" si="60"/>
        <v>11960</v>
      </c>
      <c r="J226" s="930"/>
      <c r="K226" s="1022">
        <f>'11.元請 法定福利費'!L46</f>
        <v>1830</v>
      </c>
      <c r="L226" s="441"/>
      <c r="M226" s="930"/>
      <c r="N226" s="1025">
        <f>SUM(R226:Z226)</f>
        <v>10130</v>
      </c>
      <c r="O226" s="930"/>
      <c r="P226" s="1022"/>
      <c r="Q226" s="930"/>
      <c r="R226" s="1022">
        <f>'20.元請 法定福利費_下請'!S48</f>
        <v>8601</v>
      </c>
      <c r="S226" s="930"/>
      <c r="T226" s="1022">
        <f>'20.元請 法定福利費_下請'!U48</f>
        <v>1007</v>
      </c>
      <c r="U226" s="930"/>
      <c r="V226" s="1022">
        <f>'20.元請 法定福利費_下請'!W48</f>
        <v>384</v>
      </c>
      <c r="W226" s="930"/>
      <c r="X226" s="1022">
        <f>'20.元請 法定福利費_下請'!Y48</f>
        <v>46</v>
      </c>
      <c r="Y226" s="930"/>
      <c r="Z226" s="1022">
        <f>'20.元請 法定福利費_下請'!AA48</f>
        <v>92</v>
      </c>
      <c r="AC226" s="305"/>
      <c r="AD226" s="305"/>
      <c r="AE226" s="305"/>
      <c r="AF226" s="305"/>
      <c r="AG226" s="305"/>
      <c r="AH226" s="305"/>
      <c r="AI226" s="305"/>
      <c r="AJ226" s="305"/>
      <c r="AK226" s="305"/>
      <c r="AL226" s="305"/>
      <c r="AM226" s="305"/>
      <c r="AN226" s="305"/>
      <c r="AO226" s="1123"/>
      <c r="AP226" s="1123"/>
      <c r="AQ226" s="1123"/>
      <c r="AR226" s="1123"/>
      <c r="AS226" s="1123"/>
      <c r="AT226" s="1123"/>
      <c r="AU226" s="1123"/>
      <c r="AV226" s="1123"/>
      <c r="AW226" s="1123"/>
      <c r="AX226" s="1123"/>
      <c r="AY226" s="1123"/>
    </row>
    <row r="227" spans="1:51">
      <c r="C227" s="129"/>
      <c r="D227" s="500"/>
      <c r="E227" s="1621"/>
      <c r="F227" s="1622" t="s">
        <v>463</v>
      </c>
      <c r="G227" s="1623" t="s">
        <v>484</v>
      </c>
      <c r="H227" s="1624"/>
      <c r="I227" s="1021">
        <f t="shared" si="60"/>
        <v>248</v>
      </c>
      <c r="J227" s="930"/>
      <c r="K227" s="1022">
        <f>'11.元請 法定福利費'!L56</f>
        <v>248</v>
      </c>
      <c r="L227" s="441"/>
      <c r="M227" s="227"/>
      <c r="N227" s="133"/>
      <c r="O227" s="227"/>
      <c r="P227" s="134"/>
      <c r="Q227" s="227"/>
      <c r="R227" s="134"/>
      <c r="S227" s="227"/>
      <c r="T227" s="134"/>
      <c r="U227" s="227"/>
      <c r="V227" s="134"/>
      <c r="W227" s="227"/>
      <c r="X227" s="134"/>
      <c r="Y227" s="227"/>
      <c r="Z227" s="134"/>
      <c r="AC227" s="305"/>
      <c r="AD227" s="305"/>
      <c r="AE227" s="305"/>
      <c r="AF227" s="305"/>
      <c r="AG227" s="305"/>
      <c r="AH227" s="305"/>
      <c r="AI227" s="305"/>
      <c r="AJ227" s="305"/>
      <c r="AK227" s="305"/>
      <c r="AL227" s="305"/>
      <c r="AM227" s="305"/>
      <c r="AN227" s="305"/>
      <c r="AO227" s="1123"/>
      <c r="AP227" s="1123"/>
      <c r="AQ227" s="1123"/>
      <c r="AR227" s="1123"/>
      <c r="AS227" s="1123"/>
      <c r="AT227" s="1123"/>
      <c r="AU227" s="1123"/>
      <c r="AV227" s="1123"/>
      <c r="AW227" s="1123"/>
      <c r="AX227" s="1123"/>
      <c r="AY227" s="1123"/>
    </row>
    <row r="228" spans="1:51">
      <c r="C228" s="129"/>
      <c r="D228" s="500"/>
      <c r="E228" s="1625"/>
      <c r="F228" s="1622" t="s">
        <v>474</v>
      </c>
      <c r="G228" s="1626" t="s">
        <v>662</v>
      </c>
      <c r="H228" s="1627"/>
      <c r="I228" s="1023">
        <f t="shared" si="60"/>
        <v>2069</v>
      </c>
      <c r="J228" s="966"/>
      <c r="K228" s="1024">
        <f>'11.元請 法定福利費'!L59</f>
        <v>690</v>
      </c>
      <c r="L228" s="441"/>
      <c r="M228" s="966"/>
      <c r="N228" s="1004">
        <f>SUM(R228:Z228)</f>
        <v>1379</v>
      </c>
      <c r="O228" s="966"/>
      <c r="P228" s="1026"/>
      <c r="Q228" s="966"/>
      <c r="R228" s="1026">
        <f>'20.元請 法定福利費_下請'!S61</f>
        <v>1379</v>
      </c>
      <c r="S228" s="966"/>
      <c r="T228" s="1026">
        <f>'20.元請 法定福利費_下請'!U61</f>
        <v>0</v>
      </c>
      <c r="U228" s="966"/>
      <c r="V228" s="1026">
        <f>'20.元請 法定福利費_下請'!W61</f>
        <v>0</v>
      </c>
      <c r="W228" s="966"/>
      <c r="X228" s="1026">
        <f>'20.元請 法定福利費_下請'!Y61</f>
        <v>0</v>
      </c>
      <c r="Y228" s="966"/>
      <c r="Z228" s="1026">
        <f>'20.元請 法定福利費_下請'!AA61</f>
        <v>0</v>
      </c>
      <c r="AC228" s="305"/>
      <c r="AD228" s="305"/>
      <c r="AE228" s="305"/>
      <c r="AF228" s="305"/>
      <c r="AG228" s="305"/>
      <c r="AH228" s="305"/>
      <c r="AI228" s="305"/>
      <c r="AJ228" s="305"/>
      <c r="AK228" s="305"/>
      <c r="AL228" s="305"/>
      <c r="AM228" s="305"/>
      <c r="AN228" s="305"/>
      <c r="AO228" s="1123"/>
      <c r="AP228" s="1123"/>
      <c r="AQ228" s="1123"/>
      <c r="AR228" s="1123"/>
      <c r="AS228" s="1123"/>
      <c r="AT228" s="1123"/>
      <c r="AU228" s="1123"/>
      <c r="AV228" s="1123"/>
      <c r="AW228" s="1123"/>
      <c r="AX228" s="1123"/>
      <c r="AY228" s="1123"/>
    </row>
    <row r="229" spans="1:51" hidden="1">
      <c r="C229" s="496"/>
      <c r="D229" s="496"/>
      <c r="E229" s="1628"/>
      <c r="F229" s="1629"/>
      <c r="G229" s="1630"/>
      <c r="H229" s="1631"/>
      <c r="I229" s="536"/>
      <c r="J229" s="243"/>
      <c r="K229" s="549"/>
      <c r="M229" s="243"/>
      <c r="N229" s="550"/>
      <c r="O229" s="243"/>
      <c r="P229" s="549"/>
      <c r="Q229" s="243"/>
      <c r="R229" s="549"/>
      <c r="S229" s="243"/>
      <c r="T229" s="549"/>
      <c r="U229" s="243"/>
      <c r="V229" s="549"/>
      <c r="W229" s="243"/>
      <c r="X229" s="549"/>
      <c r="Y229" s="243"/>
      <c r="Z229" s="549"/>
      <c r="AC229" s="305"/>
      <c r="AD229" s="305"/>
      <c r="AE229" s="305"/>
      <c r="AF229" s="305"/>
      <c r="AG229" s="305"/>
      <c r="AH229" s="305"/>
      <c r="AI229" s="305"/>
      <c r="AJ229" s="305"/>
      <c r="AK229" s="305"/>
      <c r="AL229" s="305"/>
      <c r="AM229" s="305"/>
      <c r="AN229" s="305"/>
      <c r="AO229" s="1123"/>
      <c r="AP229" s="1123"/>
      <c r="AQ229" s="1123"/>
      <c r="AR229" s="1123"/>
      <c r="AS229" s="1123"/>
      <c r="AT229" s="1123"/>
      <c r="AU229" s="1123"/>
      <c r="AV229" s="1123"/>
      <c r="AW229" s="1123"/>
      <c r="AX229" s="1123"/>
      <c r="AY229" s="1123"/>
    </row>
    <row r="230" spans="1:51" hidden="1">
      <c r="C230" s="496"/>
      <c r="D230" s="496"/>
      <c r="E230" s="1628"/>
      <c r="F230" s="1629"/>
      <c r="G230" s="1630"/>
      <c r="H230" s="1631"/>
      <c r="I230" s="536"/>
      <c r="J230" s="243"/>
      <c r="K230" s="549"/>
      <c r="M230" s="243"/>
      <c r="N230" s="550"/>
      <c r="O230" s="243"/>
      <c r="P230" s="549"/>
      <c r="Q230" s="243"/>
      <c r="R230" s="549"/>
      <c r="S230" s="243"/>
      <c r="T230" s="549"/>
      <c r="U230" s="243"/>
      <c r="V230" s="549"/>
      <c r="W230" s="243"/>
      <c r="X230" s="549"/>
      <c r="Y230" s="243"/>
      <c r="Z230" s="549"/>
      <c r="AC230" s="305"/>
      <c r="AD230" s="305"/>
      <c r="AE230" s="305"/>
      <c r="AF230" s="305"/>
      <c r="AG230" s="305"/>
      <c r="AH230" s="305"/>
      <c r="AI230" s="305"/>
      <c r="AJ230" s="305"/>
      <c r="AK230" s="305"/>
      <c r="AL230" s="305"/>
      <c r="AM230" s="305"/>
      <c r="AN230" s="305"/>
      <c r="AO230" s="1123"/>
      <c r="AP230" s="1123"/>
      <c r="AQ230" s="1123"/>
      <c r="AR230" s="1123"/>
      <c r="AS230" s="1123"/>
      <c r="AT230" s="1123"/>
      <c r="AU230" s="1123"/>
      <c r="AV230" s="1123"/>
      <c r="AW230" s="1123"/>
      <c r="AX230" s="1123"/>
      <c r="AY230" s="1123"/>
    </row>
    <row r="231" spans="1:51" hidden="1">
      <c r="C231" s="496"/>
      <c r="D231" s="496"/>
      <c r="E231" s="1628"/>
      <c r="F231" s="1629"/>
      <c r="G231" s="1630"/>
      <c r="H231" s="1631"/>
      <c r="I231" s="536"/>
      <c r="J231" s="243"/>
      <c r="K231" s="549"/>
      <c r="M231" s="243"/>
      <c r="N231" s="550"/>
      <c r="O231" s="243"/>
      <c r="P231" s="549"/>
      <c r="Q231" s="243"/>
      <c r="R231" s="549"/>
      <c r="S231" s="243"/>
      <c r="T231" s="549"/>
      <c r="U231" s="243"/>
      <c r="V231" s="549"/>
      <c r="W231" s="243"/>
      <c r="X231" s="549"/>
      <c r="Y231" s="243"/>
      <c r="Z231" s="549"/>
      <c r="AC231" s="305"/>
      <c r="AD231" s="305"/>
      <c r="AE231" s="305"/>
      <c r="AF231" s="305"/>
      <c r="AG231" s="305"/>
      <c r="AH231" s="305"/>
      <c r="AI231" s="305"/>
      <c r="AJ231" s="305"/>
      <c r="AK231" s="305"/>
      <c r="AL231" s="305"/>
      <c r="AM231" s="305"/>
      <c r="AN231" s="305"/>
      <c r="AO231" s="1123"/>
      <c r="AP231" s="1123"/>
      <c r="AQ231" s="1123"/>
      <c r="AR231" s="1123"/>
      <c r="AS231" s="1123"/>
      <c r="AT231" s="1123"/>
      <c r="AU231" s="1123"/>
      <c r="AV231" s="1123"/>
      <c r="AW231" s="1123"/>
      <c r="AX231" s="1123"/>
      <c r="AY231" s="1123"/>
    </row>
    <row r="232" spans="1:51" hidden="1">
      <c r="C232" s="496"/>
      <c r="D232" s="496"/>
      <c r="E232" s="1628"/>
      <c r="F232" s="1629"/>
      <c r="G232" s="1630"/>
      <c r="H232" s="1631"/>
      <c r="I232" s="536"/>
      <c r="J232" s="243"/>
      <c r="K232" s="549"/>
      <c r="M232" s="243"/>
      <c r="N232" s="550"/>
      <c r="O232" s="243"/>
      <c r="P232" s="549"/>
      <c r="Q232" s="243"/>
      <c r="R232" s="549"/>
      <c r="S232" s="243"/>
      <c r="T232" s="549"/>
      <c r="U232" s="243"/>
      <c r="V232" s="549"/>
      <c r="W232" s="243"/>
      <c r="X232" s="549"/>
      <c r="Y232" s="243"/>
      <c r="Z232" s="549"/>
      <c r="AC232" s="305"/>
      <c r="AD232" s="305"/>
      <c r="AE232" s="305"/>
      <c r="AF232" s="305"/>
      <c r="AG232" s="305"/>
      <c r="AH232" s="305"/>
      <c r="AI232" s="305"/>
      <c r="AJ232" s="305"/>
      <c r="AK232" s="305"/>
      <c r="AL232" s="305"/>
      <c r="AM232" s="305"/>
      <c r="AN232" s="305"/>
      <c r="AO232" s="1123"/>
      <c r="AP232" s="1123"/>
      <c r="AQ232" s="1123"/>
      <c r="AR232" s="1123"/>
      <c r="AS232" s="1123"/>
      <c r="AT232" s="1123"/>
      <c r="AU232" s="1123"/>
      <c r="AV232" s="1123"/>
      <c r="AW232" s="1123"/>
      <c r="AX232" s="1123"/>
      <c r="AY232" s="1123"/>
    </row>
    <row r="233" spans="1:51" hidden="1">
      <c r="C233" s="496"/>
      <c r="D233" s="496"/>
      <c r="E233" s="1628"/>
      <c r="F233" s="1629"/>
      <c r="G233" s="1630"/>
      <c r="H233" s="1631"/>
      <c r="I233" s="536"/>
      <c r="J233" s="243"/>
      <c r="K233" s="549"/>
      <c r="M233" s="243"/>
      <c r="N233" s="550"/>
      <c r="O233" s="243"/>
      <c r="P233" s="549"/>
      <c r="Q233" s="243"/>
      <c r="R233" s="549"/>
      <c r="S233" s="243"/>
      <c r="T233" s="549"/>
      <c r="U233" s="243"/>
      <c r="V233" s="549"/>
      <c r="W233" s="243"/>
      <c r="X233" s="549"/>
      <c r="Y233" s="243"/>
      <c r="Z233" s="549"/>
      <c r="AC233" s="305"/>
      <c r="AD233" s="305"/>
      <c r="AE233" s="305"/>
      <c r="AF233" s="305"/>
      <c r="AG233" s="305"/>
      <c r="AH233" s="305"/>
      <c r="AI233" s="305"/>
      <c r="AJ233" s="305"/>
      <c r="AK233" s="305"/>
      <c r="AL233" s="305"/>
      <c r="AM233" s="305"/>
      <c r="AN233" s="305"/>
      <c r="AO233" s="1123"/>
      <c r="AP233" s="1123"/>
      <c r="AQ233" s="1123"/>
      <c r="AR233" s="1123"/>
      <c r="AS233" s="1123"/>
      <c r="AT233" s="1123"/>
      <c r="AU233" s="1123"/>
      <c r="AV233" s="1123"/>
      <c r="AW233" s="1123"/>
      <c r="AX233" s="1123"/>
      <c r="AY233" s="1123"/>
    </row>
    <row r="234" spans="1:51">
      <c r="C234" s="129"/>
      <c r="D234" s="500"/>
      <c r="E234" s="1632" t="s">
        <v>276</v>
      </c>
      <c r="F234" s="1633" t="s">
        <v>485</v>
      </c>
      <c r="G234" s="1633"/>
      <c r="H234" s="1634"/>
      <c r="I234" s="545">
        <f t="shared" ref="I234:I242" si="61">SUM(K234,N234)</f>
        <v>549</v>
      </c>
      <c r="J234" s="221" t="s">
        <v>850</v>
      </c>
      <c r="K234" s="178">
        <v>249</v>
      </c>
      <c r="M234" s="221"/>
      <c r="N234" s="255">
        <f t="shared" ref="N234:N240" si="62">SUM(R234:Z234)</f>
        <v>300</v>
      </c>
      <c r="O234" s="221" t="str">
        <f t="shared" ref="O234:O242" si="63">IF(P234="","※","")</f>
        <v>※</v>
      </c>
      <c r="P234" s="178"/>
      <c r="Q234" s="221" t="str">
        <f t="shared" ref="Q234:Q240" si="64">IF(R234="","※","")</f>
        <v/>
      </c>
      <c r="R234" s="178">
        <v>300</v>
      </c>
      <c r="S234" s="221" t="s">
        <v>850</v>
      </c>
      <c r="T234" s="178">
        <v>0</v>
      </c>
      <c r="U234" s="221" t="s">
        <v>850</v>
      </c>
      <c r="V234" s="178">
        <v>0</v>
      </c>
      <c r="W234" s="221" t="s">
        <v>850</v>
      </c>
      <c r="X234" s="178">
        <v>0</v>
      </c>
      <c r="Y234" s="221" t="s">
        <v>850</v>
      </c>
      <c r="Z234" s="178">
        <v>0</v>
      </c>
      <c r="AC234" s="305"/>
      <c r="AD234" s="305"/>
      <c r="AE234" s="305"/>
      <c r="AF234" s="305"/>
      <c r="AG234" s="305"/>
      <c r="AH234" s="305"/>
      <c r="AI234" s="305"/>
      <c r="AJ234" s="305"/>
      <c r="AK234" s="305"/>
      <c r="AL234" s="305"/>
      <c r="AM234" s="305"/>
      <c r="AN234" s="305"/>
      <c r="AO234" s="1123"/>
      <c r="AP234" s="1123"/>
      <c r="AQ234" s="1123"/>
      <c r="AR234" s="1123"/>
      <c r="AS234" s="1123"/>
      <c r="AT234" s="1123"/>
      <c r="AU234" s="1123"/>
      <c r="AV234" s="1123"/>
      <c r="AW234" s="1123"/>
      <c r="AX234" s="1123"/>
      <c r="AY234" s="1123"/>
    </row>
    <row r="235" spans="1:51">
      <c r="C235" s="129"/>
      <c r="D235" s="500"/>
      <c r="E235" s="1632" t="s">
        <v>277</v>
      </c>
      <c r="F235" s="1633" t="s">
        <v>249</v>
      </c>
      <c r="G235" s="1633"/>
      <c r="H235" s="1634"/>
      <c r="I235" s="545">
        <f t="shared" si="61"/>
        <v>0</v>
      </c>
      <c r="J235" s="221" t="s">
        <v>850</v>
      </c>
      <c r="K235" s="178">
        <v>0</v>
      </c>
      <c r="M235" s="221"/>
      <c r="N235" s="255">
        <f t="shared" si="62"/>
        <v>0</v>
      </c>
      <c r="O235" s="221" t="str">
        <f t="shared" si="63"/>
        <v>※</v>
      </c>
      <c r="P235" s="178"/>
      <c r="Q235" s="221" t="str">
        <f t="shared" si="64"/>
        <v/>
      </c>
      <c r="R235" s="178">
        <v>0</v>
      </c>
      <c r="S235" s="221" t="s">
        <v>850</v>
      </c>
      <c r="T235" s="178">
        <v>0</v>
      </c>
      <c r="U235" s="221" t="s">
        <v>850</v>
      </c>
      <c r="V235" s="178">
        <v>0</v>
      </c>
      <c r="W235" s="221" t="s">
        <v>850</v>
      </c>
      <c r="X235" s="178">
        <v>0</v>
      </c>
      <c r="Y235" s="221" t="s">
        <v>850</v>
      </c>
      <c r="Z235" s="178">
        <v>0</v>
      </c>
      <c r="AC235" s="305"/>
      <c r="AD235" s="305"/>
      <c r="AE235" s="305"/>
      <c r="AF235" s="305"/>
      <c r="AG235" s="305"/>
      <c r="AH235" s="305"/>
      <c r="AI235" s="305"/>
      <c r="AJ235" s="305"/>
      <c r="AK235" s="305"/>
      <c r="AL235" s="305"/>
      <c r="AM235" s="305"/>
      <c r="AN235" s="305"/>
      <c r="AO235" s="1123"/>
      <c r="AP235" s="1123"/>
      <c r="AQ235" s="1123"/>
      <c r="AR235" s="1123"/>
      <c r="AS235" s="1123"/>
      <c r="AT235" s="1123"/>
      <c r="AU235" s="1123"/>
      <c r="AV235" s="1123"/>
      <c r="AW235" s="1123"/>
      <c r="AX235" s="1123"/>
      <c r="AY235" s="1123"/>
    </row>
    <row r="236" spans="1:51">
      <c r="C236" s="129"/>
      <c r="D236" s="500"/>
      <c r="E236" s="1632" t="s">
        <v>486</v>
      </c>
      <c r="F236" s="1633" t="s">
        <v>487</v>
      </c>
      <c r="G236" s="1633"/>
      <c r="H236" s="1634"/>
      <c r="I236" s="545">
        <f t="shared" si="61"/>
        <v>500</v>
      </c>
      <c r="J236" s="221" t="s">
        <v>850</v>
      </c>
      <c r="K236" s="178">
        <v>300</v>
      </c>
      <c r="M236" s="221"/>
      <c r="N236" s="255">
        <f t="shared" si="62"/>
        <v>200</v>
      </c>
      <c r="O236" s="221" t="str">
        <f t="shared" si="63"/>
        <v>※</v>
      </c>
      <c r="P236" s="178"/>
      <c r="Q236" s="221" t="str">
        <f t="shared" si="64"/>
        <v/>
      </c>
      <c r="R236" s="178">
        <v>200</v>
      </c>
      <c r="S236" s="221" t="s">
        <v>850</v>
      </c>
      <c r="T236" s="178">
        <v>0</v>
      </c>
      <c r="U236" s="221" t="s">
        <v>850</v>
      </c>
      <c r="V236" s="178">
        <v>0</v>
      </c>
      <c r="W236" s="221" t="s">
        <v>850</v>
      </c>
      <c r="X236" s="178">
        <v>0</v>
      </c>
      <c r="Y236" s="221" t="s">
        <v>850</v>
      </c>
      <c r="Z236" s="178">
        <v>0</v>
      </c>
      <c r="AC236" s="305"/>
      <c r="AD236" s="305"/>
      <c r="AE236" s="305"/>
      <c r="AF236" s="305"/>
      <c r="AG236" s="305"/>
      <c r="AH236" s="305"/>
      <c r="AI236" s="305"/>
      <c r="AJ236" s="305"/>
      <c r="AK236" s="305"/>
      <c r="AL236" s="305"/>
      <c r="AM236" s="305"/>
      <c r="AN236" s="305"/>
      <c r="AO236" s="1123"/>
      <c r="AP236" s="1123"/>
      <c r="AQ236" s="1123"/>
      <c r="AR236" s="1123"/>
      <c r="AS236" s="1123"/>
      <c r="AT236" s="1123"/>
      <c r="AU236" s="1123"/>
      <c r="AV236" s="1123"/>
      <c r="AW236" s="1123"/>
      <c r="AX236" s="1123"/>
      <c r="AY236" s="1123"/>
    </row>
    <row r="237" spans="1:51">
      <c r="C237" s="129"/>
      <c r="D237" s="500"/>
      <c r="E237" s="1632" t="s">
        <v>488</v>
      </c>
      <c r="F237" s="1633" t="s">
        <v>489</v>
      </c>
      <c r="G237" s="1633"/>
      <c r="H237" s="1634"/>
      <c r="I237" s="545">
        <f t="shared" si="61"/>
        <v>200</v>
      </c>
      <c r="J237" s="221" t="s">
        <v>850</v>
      </c>
      <c r="K237" s="178">
        <v>200</v>
      </c>
      <c r="M237" s="221"/>
      <c r="N237" s="255">
        <f t="shared" si="62"/>
        <v>0</v>
      </c>
      <c r="O237" s="221" t="str">
        <f t="shared" si="63"/>
        <v>※</v>
      </c>
      <c r="P237" s="178"/>
      <c r="Q237" s="221" t="str">
        <f t="shared" si="64"/>
        <v/>
      </c>
      <c r="R237" s="178">
        <v>0</v>
      </c>
      <c r="S237" s="221" t="s">
        <v>850</v>
      </c>
      <c r="T237" s="178">
        <v>0</v>
      </c>
      <c r="U237" s="221" t="s">
        <v>850</v>
      </c>
      <c r="V237" s="178">
        <v>0</v>
      </c>
      <c r="W237" s="221" t="s">
        <v>850</v>
      </c>
      <c r="X237" s="178">
        <v>0</v>
      </c>
      <c r="Y237" s="221" t="s">
        <v>850</v>
      </c>
      <c r="Z237" s="178">
        <v>0</v>
      </c>
      <c r="AC237" s="305"/>
      <c r="AD237" s="305"/>
      <c r="AE237" s="305"/>
      <c r="AF237" s="305"/>
      <c r="AG237" s="305"/>
      <c r="AH237" s="305"/>
      <c r="AI237" s="305"/>
      <c r="AJ237" s="305"/>
      <c r="AK237" s="305"/>
      <c r="AL237" s="305"/>
      <c r="AM237" s="305"/>
      <c r="AN237" s="305"/>
      <c r="AO237" s="1123"/>
      <c r="AP237" s="1123"/>
      <c r="AQ237" s="1123"/>
      <c r="AR237" s="1123"/>
      <c r="AS237" s="1123"/>
      <c r="AT237" s="1123"/>
      <c r="AU237" s="1123"/>
      <c r="AV237" s="1123"/>
      <c r="AW237" s="1123"/>
      <c r="AX237" s="1123"/>
      <c r="AY237" s="1123"/>
    </row>
    <row r="238" spans="1:51" hidden="1">
      <c r="A238" s="2132"/>
      <c r="B238" s="2132"/>
      <c r="C238" s="2133"/>
      <c r="D238" s="2133"/>
      <c r="E238" s="2134" t="s">
        <v>490</v>
      </c>
      <c r="F238" s="2135" t="s">
        <v>491</v>
      </c>
      <c r="G238" s="2135"/>
      <c r="H238" s="2136"/>
      <c r="I238" s="2137"/>
      <c r="J238" s="2138"/>
      <c r="K238" s="2139"/>
      <c r="L238" s="2132"/>
      <c r="M238" s="2138"/>
      <c r="N238" s="2140"/>
      <c r="O238" s="2138"/>
      <c r="P238" s="2139"/>
      <c r="Q238" s="2138"/>
      <c r="R238" s="2139"/>
      <c r="S238" s="2138"/>
      <c r="T238" s="2139"/>
      <c r="U238" s="2138"/>
      <c r="V238" s="2139"/>
      <c r="W238" s="2138"/>
      <c r="X238" s="2139"/>
      <c r="Y238" s="2138"/>
      <c r="Z238" s="2139"/>
      <c r="AC238" s="305"/>
      <c r="AD238" s="305"/>
      <c r="AE238" s="305"/>
      <c r="AF238" s="305"/>
      <c r="AG238" s="305"/>
      <c r="AH238" s="305"/>
      <c r="AI238" s="305"/>
      <c r="AJ238" s="305"/>
      <c r="AK238" s="305"/>
      <c r="AL238" s="305"/>
      <c r="AM238" s="305"/>
      <c r="AN238" s="305"/>
      <c r="AO238" s="1123"/>
      <c r="AP238" s="1123"/>
      <c r="AQ238" s="1123"/>
      <c r="AR238" s="1123"/>
      <c r="AS238" s="1123"/>
      <c r="AT238" s="1123"/>
      <c r="AU238" s="1123"/>
      <c r="AV238" s="1123"/>
      <c r="AW238" s="1123"/>
      <c r="AX238" s="1123"/>
      <c r="AY238" s="1123"/>
    </row>
    <row r="239" spans="1:51">
      <c r="C239" s="129"/>
      <c r="D239" s="500"/>
      <c r="E239" s="1632" t="s">
        <v>490</v>
      </c>
      <c r="F239" s="1635" t="s">
        <v>1710</v>
      </c>
      <c r="G239" s="1636"/>
      <c r="H239" s="1637"/>
      <c r="I239" s="545">
        <f t="shared" si="61"/>
        <v>10</v>
      </c>
      <c r="J239" s="221" t="s">
        <v>850</v>
      </c>
      <c r="K239" s="178">
        <v>10</v>
      </c>
      <c r="M239" s="221"/>
      <c r="N239" s="269">
        <f t="shared" si="62"/>
        <v>0</v>
      </c>
      <c r="O239" s="221" t="str">
        <f t="shared" si="63"/>
        <v>※</v>
      </c>
      <c r="P239" s="178"/>
      <c r="Q239" s="221" t="str">
        <f t="shared" si="64"/>
        <v/>
      </c>
      <c r="R239" s="178">
        <v>0</v>
      </c>
      <c r="S239" s="221" t="s">
        <v>850</v>
      </c>
      <c r="T239" s="178">
        <v>0</v>
      </c>
      <c r="U239" s="221" t="s">
        <v>850</v>
      </c>
      <c r="V239" s="178">
        <v>0</v>
      </c>
      <c r="W239" s="221" t="s">
        <v>850</v>
      </c>
      <c r="X239" s="178">
        <v>0</v>
      </c>
      <c r="Y239" s="221" t="s">
        <v>850</v>
      </c>
      <c r="Z239" s="178">
        <v>0</v>
      </c>
      <c r="AC239" s="305"/>
      <c r="AD239" s="305"/>
      <c r="AE239" s="305"/>
      <c r="AF239" s="305"/>
      <c r="AG239" s="305"/>
      <c r="AH239" s="305"/>
      <c r="AI239" s="305"/>
      <c r="AJ239" s="305"/>
      <c r="AK239" s="305"/>
      <c r="AL239" s="305"/>
      <c r="AM239" s="305"/>
      <c r="AN239" s="305"/>
      <c r="AO239" s="1123"/>
      <c r="AP239" s="1123"/>
      <c r="AQ239" s="1123"/>
      <c r="AR239" s="1123"/>
      <c r="AS239" s="1123"/>
      <c r="AT239" s="1123"/>
      <c r="AU239" s="1123"/>
      <c r="AV239" s="1123"/>
      <c r="AW239" s="1123"/>
      <c r="AX239" s="1123"/>
      <c r="AY239" s="1123"/>
    </row>
    <row r="240" spans="1:51">
      <c r="C240" s="129"/>
      <c r="D240" s="500"/>
      <c r="E240" s="1638" t="s">
        <v>409</v>
      </c>
      <c r="F240" s="1639" t="s">
        <v>1711</v>
      </c>
      <c r="G240" s="1640"/>
      <c r="H240" s="1641"/>
      <c r="I240" s="545">
        <f t="shared" si="61"/>
        <v>70</v>
      </c>
      <c r="J240" s="221" t="s">
        <v>850</v>
      </c>
      <c r="K240" s="178">
        <v>70</v>
      </c>
      <c r="M240" s="221"/>
      <c r="N240" s="269">
        <f t="shared" si="62"/>
        <v>0</v>
      </c>
      <c r="O240" s="221" t="str">
        <f t="shared" si="63"/>
        <v>※</v>
      </c>
      <c r="P240" s="178"/>
      <c r="Q240" s="221" t="str">
        <f t="shared" si="64"/>
        <v/>
      </c>
      <c r="R240" s="178">
        <v>0</v>
      </c>
      <c r="S240" s="221" t="s">
        <v>850</v>
      </c>
      <c r="T240" s="178">
        <v>0</v>
      </c>
      <c r="U240" s="221" t="s">
        <v>850</v>
      </c>
      <c r="V240" s="178">
        <v>0</v>
      </c>
      <c r="W240" s="221" t="s">
        <v>850</v>
      </c>
      <c r="X240" s="178">
        <v>0</v>
      </c>
      <c r="Y240" s="221" t="s">
        <v>850</v>
      </c>
      <c r="Z240" s="178">
        <v>0</v>
      </c>
      <c r="AC240" s="305"/>
      <c r="AD240" s="305"/>
      <c r="AE240" s="305"/>
      <c r="AF240" s="305"/>
      <c r="AG240" s="305"/>
      <c r="AH240" s="305"/>
      <c r="AI240" s="305"/>
      <c r="AJ240" s="305"/>
      <c r="AK240" s="305"/>
      <c r="AL240" s="305"/>
      <c r="AM240" s="305"/>
      <c r="AN240" s="305"/>
      <c r="AO240" s="1123"/>
      <c r="AP240" s="1123"/>
      <c r="AQ240" s="1123"/>
      <c r="AR240" s="1123"/>
      <c r="AS240" s="1123"/>
      <c r="AT240" s="1123"/>
      <c r="AU240" s="1123"/>
      <c r="AV240" s="1123"/>
      <c r="AW240" s="1123"/>
      <c r="AX240" s="1123"/>
      <c r="AY240" s="1123"/>
    </row>
    <row r="241" spans="3:56">
      <c r="C241" s="129"/>
      <c r="D241" s="129"/>
      <c r="E241" s="2026" t="s">
        <v>1707</v>
      </c>
      <c r="F241" s="1969" t="s">
        <v>1712</v>
      </c>
      <c r="G241" s="1923"/>
      <c r="H241" s="530"/>
      <c r="I241" s="545">
        <v>0</v>
      </c>
      <c r="J241" s="221" t="s">
        <v>850</v>
      </c>
      <c r="K241" s="529">
        <v>0</v>
      </c>
      <c r="M241" s="221"/>
      <c r="N241" s="269">
        <v>0</v>
      </c>
      <c r="O241" s="761" t="s">
        <v>854</v>
      </c>
      <c r="P241" s="529"/>
      <c r="Q241" s="761" t="s">
        <v>850</v>
      </c>
      <c r="R241" s="529">
        <v>0</v>
      </c>
      <c r="S241" s="761" t="s">
        <v>850</v>
      </c>
      <c r="T241" s="529">
        <v>0</v>
      </c>
      <c r="U241" s="761" t="s">
        <v>850</v>
      </c>
      <c r="V241" s="529">
        <v>0</v>
      </c>
      <c r="W241" s="761" t="s">
        <v>850</v>
      </c>
      <c r="X241" s="529">
        <v>0</v>
      </c>
      <c r="Y241" s="761" t="s">
        <v>850</v>
      </c>
      <c r="Z241" s="529">
        <v>0</v>
      </c>
      <c r="AC241" s="305"/>
      <c r="AD241" s="305"/>
      <c r="AE241" s="305"/>
      <c r="AF241" s="305"/>
      <c r="AG241" s="305"/>
      <c r="AH241" s="305"/>
      <c r="AI241" s="305"/>
      <c r="AJ241" s="305"/>
      <c r="AK241" s="305"/>
      <c r="AL241" s="305"/>
      <c r="AM241" s="305"/>
      <c r="AN241" s="305"/>
      <c r="AO241" s="1123"/>
      <c r="AP241" s="1123"/>
      <c r="AQ241" s="1123"/>
      <c r="AR241" s="1123"/>
      <c r="AS241" s="1123"/>
      <c r="AT241" s="1123"/>
      <c r="AU241" s="1123"/>
      <c r="AV241" s="1123"/>
      <c r="AW241" s="1123"/>
      <c r="AX241" s="1123"/>
      <c r="AY241" s="1123"/>
    </row>
    <row r="242" spans="3:56">
      <c r="C242" s="129"/>
      <c r="D242" s="500"/>
      <c r="E242" s="1638" t="s">
        <v>1708</v>
      </c>
      <c r="F242" s="1639" t="s">
        <v>1713</v>
      </c>
      <c r="G242" s="1642"/>
      <c r="H242" s="1641"/>
      <c r="I242" s="545">
        <f t="shared" si="61"/>
        <v>20</v>
      </c>
      <c r="J242" s="221" t="s">
        <v>850</v>
      </c>
      <c r="K242" s="178">
        <v>20</v>
      </c>
      <c r="M242" s="221"/>
      <c r="N242" s="138"/>
      <c r="O242" s="221" t="str">
        <f t="shared" si="63"/>
        <v>※</v>
      </c>
      <c r="P242" s="178"/>
      <c r="Q242" s="221"/>
      <c r="R242" s="531"/>
      <c r="S242" s="221"/>
      <c r="T242" s="531"/>
      <c r="U242" s="221"/>
      <c r="V242" s="531"/>
      <c r="W242" s="221"/>
      <c r="X242" s="531"/>
      <c r="Y242" s="221"/>
      <c r="Z242" s="531"/>
      <c r="AC242" s="305"/>
      <c r="AD242" s="305"/>
      <c r="AE242" s="305"/>
      <c r="AF242" s="305"/>
      <c r="AG242" s="305"/>
      <c r="AH242" s="305"/>
      <c r="AI242" s="305"/>
      <c r="AJ242" s="305"/>
      <c r="AK242" s="305"/>
      <c r="AL242" s="305"/>
      <c r="AM242" s="305"/>
      <c r="AN242" s="305"/>
      <c r="AO242" s="1123"/>
      <c r="AP242" s="1123"/>
      <c r="AQ242" s="1123"/>
      <c r="AR242" s="1123"/>
      <c r="AS242" s="1123"/>
      <c r="AT242" s="1123"/>
      <c r="AU242" s="1123"/>
      <c r="AV242" s="1123"/>
      <c r="AW242" s="1123"/>
      <c r="AX242" s="1123"/>
      <c r="AY242" s="1123"/>
    </row>
    <row r="243" spans="3:56">
      <c r="C243" s="129"/>
      <c r="D243" s="129"/>
      <c r="E243" s="495" t="s">
        <v>1709</v>
      </c>
      <c r="F243" s="1969" t="s">
        <v>1714</v>
      </c>
      <c r="G243" s="1923"/>
      <c r="H243" s="530"/>
      <c r="I243" s="545">
        <v>0</v>
      </c>
      <c r="J243" s="221" t="s">
        <v>850</v>
      </c>
      <c r="K243" s="529">
        <v>0</v>
      </c>
      <c r="M243" s="221"/>
      <c r="N243" s="269">
        <v>0</v>
      </c>
      <c r="O243" s="761" t="s">
        <v>854</v>
      </c>
      <c r="P243" s="529"/>
      <c r="Q243" s="761" t="s">
        <v>850</v>
      </c>
      <c r="R243" s="529">
        <v>0</v>
      </c>
      <c r="S243" s="761" t="s">
        <v>850</v>
      </c>
      <c r="T243" s="529">
        <v>0</v>
      </c>
      <c r="U243" s="761" t="s">
        <v>850</v>
      </c>
      <c r="V243" s="529">
        <v>0</v>
      </c>
      <c r="W243" s="761" t="s">
        <v>850</v>
      </c>
      <c r="X243" s="529">
        <v>0</v>
      </c>
      <c r="Y243" s="761" t="s">
        <v>850</v>
      </c>
      <c r="Z243" s="529">
        <v>0</v>
      </c>
      <c r="AC243" s="305"/>
      <c r="AD243" s="305"/>
      <c r="AE243" s="305"/>
      <c r="AF243" s="305"/>
      <c r="AG243" s="305"/>
      <c r="AH243" s="305"/>
      <c r="AI243" s="305"/>
      <c r="AJ243" s="305"/>
      <c r="AK243" s="305"/>
      <c r="AL243" s="305"/>
      <c r="AM243" s="305"/>
      <c r="AN243" s="305"/>
      <c r="AO243" s="1123"/>
      <c r="AP243" s="1123"/>
      <c r="AQ243" s="1123"/>
      <c r="AR243" s="1123"/>
      <c r="AS243" s="1123"/>
      <c r="AT243" s="1123"/>
      <c r="AU243" s="1123"/>
      <c r="AV243" s="1123"/>
      <c r="AW243" s="1123"/>
      <c r="AX243" s="1123"/>
      <c r="AY243" s="1123"/>
    </row>
    <row r="244" spans="3:56">
      <c r="C244" s="129"/>
      <c r="D244" s="129"/>
      <c r="E244" s="2087" t="s">
        <v>1679</v>
      </c>
      <c r="F244" s="2088" t="s">
        <v>1672</v>
      </c>
      <c r="G244" s="1657"/>
      <c r="H244" s="2089"/>
      <c r="I244" s="545">
        <f t="shared" ref="I244" si="65">SUM(K244,N244)</f>
        <v>200</v>
      </c>
      <c r="J244" s="221" t="s">
        <v>850</v>
      </c>
      <c r="K244" s="178">
        <v>200</v>
      </c>
      <c r="M244" s="221"/>
      <c r="N244" s="269">
        <f t="shared" ref="N244" si="66">SUM(R244:Z244)</f>
        <v>0</v>
      </c>
      <c r="O244" s="221" t="str">
        <f t="shared" ref="O244" si="67">IF(P244="","※","")</f>
        <v>※</v>
      </c>
      <c r="P244" s="178"/>
      <c r="Q244" s="221" t="str">
        <f t="shared" ref="Q244" si="68">IF(R244="","※","")</f>
        <v/>
      </c>
      <c r="R244" s="178">
        <v>0</v>
      </c>
      <c r="S244" s="221" t="s">
        <v>850</v>
      </c>
      <c r="T244" s="178">
        <v>0</v>
      </c>
      <c r="U244" s="221" t="s">
        <v>850</v>
      </c>
      <c r="V244" s="178">
        <v>0</v>
      </c>
      <c r="W244" s="221" t="s">
        <v>850</v>
      </c>
      <c r="X244" s="178">
        <v>0</v>
      </c>
      <c r="Y244" s="221" t="s">
        <v>850</v>
      </c>
      <c r="Z244" s="178">
        <v>0</v>
      </c>
      <c r="AC244" s="305"/>
      <c r="AD244" s="305"/>
      <c r="AE244" s="305"/>
      <c r="AF244" s="305"/>
      <c r="AG244" s="305"/>
      <c r="AH244" s="305"/>
      <c r="AI244" s="305"/>
      <c r="AJ244" s="305"/>
      <c r="AK244" s="305"/>
      <c r="AL244" s="305"/>
      <c r="AM244" s="305"/>
      <c r="AN244" s="305"/>
    </row>
    <row r="245" spans="3:56">
      <c r="C245" s="129"/>
      <c r="D245" s="129"/>
      <c r="E245" s="2485" t="s">
        <v>1532</v>
      </c>
      <c r="F245" s="1744" t="s">
        <v>246</v>
      </c>
      <c r="G245" s="1744"/>
      <c r="H245" s="538"/>
      <c r="I245" s="436">
        <v>0</v>
      </c>
      <c r="J245" s="312" t="s">
        <v>850</v>
      </c>
      <c r="K245" s="1970">
        <v>0</v>
      </c>
      <c r="L245" s="42"/>
      <c r="M245" s="312"/>
      <c r="N245" s="1971">
        <v>0</v>
      </c>
      <c r="O245" s="1257" t="s">
        <v>854</v>
      </c>
      <c r="P245" s="1970"/>
      <c r="Q245" s="1257" t="s">
        <v>850</v>
      </c>
      <c r="R245" s="1970">
        <v>0</v>
      </c>
      <c r="S245" s="1257" t="s">
        <v>850</v>
      </c>
      <c r="T245" s="1970">
        <v>0</v>
      </c>
      <c r="U245" s="1257" t="s">
        <v>850</v>
      </c>
      <c r="V245" s="1970">
        <v>0</v>
      </c>
      <c r="W245" s="1257" t="s">
        <v>850</v>
      </c>
      <c r="X245" s="1970">
        <v>0</v>
      </c>
      <c r="Y245" s="1257" t="s">
        <v>850</v>
      </c>
      <c r="Z245" s="1970">
        <v>0</v>
      </c>
      <c r="AC245" s="305"/>
      <c r="AD245" s="305"/>
      <c r="AE245" s="305"/>
      <c r="AF245" s="305"/>
      <c r="AG245" s="305"/>
      <c r="AH245" s="305"/>
      <c r="AI245" s="305"/>
      <c r="AJ245" s="305"/>
      <c r="AK245" s="305"/>
      <c r="AL245" s="305"/>
      <c r="AM245" s="305"/>
      <c r="AN245" s="305"/>
      <c r="AO245" s="1123"/>
      <c r="AP245" s="1123"/>
      <c r="AQ245" s="1123"/>
      <c r="AR245" s="1123"/>
      <c r="AS245" s="1123"/>
      <c r="AT245" s="1123"/>
      <c r="AU245" s="1123"/>
      <c r="AV245" s="1123"/>
      <c r="AW245" s="1123"/>
      <c r="AX245" s="1123"/>
      <c r="AY245" s="1123"/>
    </row>
    <row r="246" spans="3:56">
      <c r="C246" s="129"/>
      <c r="D246" s="129"/>
      <c r="E246" s="2486"/>
      <c r="F246" s="1966" t="s">
        <v>246</v>
      </c>
      <c r="G246" s="1967"/>
      <c r="H246" s="267"/>
      <c r="I246" s="1209">
        <v>0</v>
      </c>
      <c r="J246" s="227" t="s">
        <v>850</v>
      </c>
      <c r="K246" s="555">
        <v>0</v>
      </c>
      <c r="L246" s="541"/>
      <c r="M246" s="227"/>
      <c r="N246" s="542">
        <v>0</v>
      </c>
      <c r="O246" s="760" t="s">
        <v>854</v>
      </c>
      <c r="P246" s="555"/>
      <c r="Q246" s="760" t="s">
        <v>850</v>
      </c>
      <c r="R246" s="555">
        <v>0</v>
      </c>
      <c r="S246" s="760" t="s">
        <v>850</v>
      </c>
      <c r="T246" s="555">
        <v>0</v>
      </c>
      <c r="U246" s="760" t="s">
        <v>850</v>
      </c>
      <c r="V246" s="555">
        <v>0</v>
      </c>
      <c r="W246" s="760" t="s">
        <v>850</v>
      </c>
      <c r="X246" s="555">
        <v>0</v>
      </c>
      <c r="Y246" s="760" t="s">
        <v>850</v>
      </c>
      <c r="Z246" s="555">
        <v>0</v>
      </c>
      <c r="AC246" s="305"/>
      <c r="AD246" s="305"/>
      <c r="AE246" s="305"/>
      <c r="AF246" s="305"/>
      <c r="AG246" s="305"/>
      <c r="AH246" s="305"/>
      <c r="AI246" s="305"/>
      <c r="AJ246" s="305"/>
      <c r="AK246" s="305"/>
      <c r="AL246" s="305"/>
      <c r="AM246" s="305"/>
      <c r="AN246" s="305"/>
      <c r="AO246" s="1123"/>
      <c r="AP246" s="1123"/>
      <c r="AQ246" s="1123"/>
      <c r="AR246" s="1123"/>
      <c r="AS246" s="1123"/>
      <c r="AT246" s="1123"/>
      <c r="AU246" s="1123"/>
      <c r="AV246" s="1123"/>
      <c r="AW246" s="1123"/>
      <c r="AX246" s="1123"/>
      <c r="AY246" s="1123"/>
    </row>
    <row r="247" spans="3:56">
      <c r="C247" s="129"/>
      <c r="D247" s="129"/>
      <c r="E247" s="2487"/>
      <c r="F247" s="126" t="s">
        <v>246</v>
      </c>
      <c r="G247" s="126"/>
      <c r="H247" s="564"/>
      <c r="I247" s="536">
        <f>SUM(K247,N247)</f>
        <v>0</v>
      </c>
      <c r="J247" s="243" t="s">
        <v>850</v>
      </c>
      <c r="K247" s="543">
        <v>0</v>
      </c>
      <c r="L247" s="10"/>
      <c r="M247" s="243"/>
      <c r="N247" s="559">
        <f>SUM(R247:Z247)</f>
        <v>0</v>
      </c>
      <c r="O247" s="765" t="str">
        <f>IF(P247="","※","")</f>
        <v>※</v>
      </c>
      <c r="P247" s="1972"/>
      <c r="Q247" s="765" t="str">
        <f>IF(R247="","※","")</f>
        <v/>
      </c>
      <c r="R247" s="1972">
        <v>0</v>
      </c>
      <c r="S247" s="765" t="s">
        <v>850</v>
      </c>
      <c r="T247" s="1972">
        <v>0</v>
      </c>
      <c r="U247" s="765" t="s">
        <v>850</v>
      </c>
      <c r="V247" s="1972">
        <v>0</v>
      </c>
      <c r="W247" s="765" t="s">
        <v>850</v>
      </c>
      <c r="X247" s="1972">
        <v>0</v>
      </c>
      <c r="Y247" s="765" t="s">
        <v>850</v>
      </c>
      <c r="Z247" s="1972">
        <v>0</v>
      </c>
      <c r="AC247" s="305"/>
      <c r="AD247" s="305"/>
      <c r="AE247" s="305"/>
      <c r="AF247" s="305"/>
      <c r="AG247" s="305"/>
      <c r="AH247" s="305"/>
      <c r="AI247" s="305"/>
      <c r="AJ247" s="305"/>
      <c r="AK247" s="305"/>
      <c r="AL247" s="305"/>
      <c r="AM247" s="305"/>
      <c r="AN247" s="305"/>
      <c r="AO247" s="1123"/>
      <c r="AP247" s="1123"/>
      <c r="AQ247" s="1123"/>
      <c r="AR247" s="1123"/>
      <c r="AS247" s="1123"/>
      <c r="AT247" s="1123"/>
      <c r="AU247" s="1123"/>
      <c r="AV247" s="1123"/>
      <c r="AW247" s="1123"/>
      <c r="AX247" s="1123"/>
      <c r="AY247" s="1123"/>
    </row>
    <row r="248" spans="3:56">
      <c r="C248" s="129"/>
      <c r="D248" s="500"/>
      <c r="E248" s="1643" t="s">
        <v>1681</v>
      </c>
      <c r="F248" s="1644" t="s">
        <v>1533</v>
      </c>
      <c r="G248" s="1644"/>
      <c r="H248" s="1645"/>
      <c r="I248" s="545">
        <f>SUM(K248,N248)</f>
        <v>4929</v>
      </c>
      <c r="J248" s="221"/>
      <c r="K248" s="135"/>
      <c r="L248" s="1564"/>
      <c r="M248" s="926"/>
      <c r="N248" s="1014">
        <f>SUM(R248:Z248)</f>
        <v>4929</v>
      </c>
      <c r="O248" s="1005" t="str">
        <f>IF(P248="","※",IF(P259="","",IF(P248&lt;&gt;(P259-(P8+P29+P186+SUM(P188:P194)+SUM(P202:P210)+P222+SUM(P234:P247)+SUM(P255:P256)+P250)),"E","")))</f>
        <v>※</v>
      </c>
      <c r="P248" s="937"/>
      <c r="Q248" s="1005" t="str">
        <f>IF(R248="","※",IF(R259="","",IF(R248&lt;&gt;(R259-(R8+R29+R186+SUM(R188:R194)+SUM(R202:R210)+R222+SUM(R234:R247)+SUM(R255:R256)+R250)),"E","")))</f>
        <v>E</v>
      </c>
      <c r="R248" s="937">
        <v>4262</v>
      </c>
      <c r="S248" s="1005" t="s">
        <v>850</v>
      </c>
      <c r="T248" s="937">
        <v>230</v>
      </c>
      <c r="U248" s="1005" t="s">
        <v>850</v>
      </c>
      <c r="V248" s="937">
        <v>400</v>
      </c>
      <c r="W248" s="1005" t="s">
        <v>850</v>
      </c>
      <c r="X248" s="937">
        <v>29</v>
      </c>
      <c r="Y248" s="1005" t="s">
        <v>850</v>
      </c>
      <c r="Z248" s="937">
        <v>8</v>
      </c>
      <c r="AC248" s="305"/>
      <c r="AD248" s="305"/>
      <c r="AE248" s="305"/>
      <c r="AF248" s="305"/>
      <c r="AG248" s="305"/>
      <c r="AH248" s="305"/>
      <c r="AI248" s="305"/>
      <c r="AJ248" s="305"/>
      <c r="AK248" s="305"/>
      <c r="AL248" s="305"/>
      <c r="AM248" s="305"/>
      <c r="AN248" s="305"/>
      <c r="AO248" s="1123"/>
      <c r="AP248" s="1123"/>
      <c r="AQ248" s="1123"/>
      <c r="AR248" s="1123"/>
      <c r="AS248" s="1123"/>
      <c r="AT248" s="1123"/>
      <c r="AU248" s="1123"/>
      <c r="AV248" s="1123"/>
      <c r="AW248" s="1123"/>
      <c r="AX248" s="1123"/>
      <c r="AY248" s="1123"/>
    </row>
    <row r="249" spans="3:56" hidden="1">
      <c r="C249" s="129"/>
      <c r="D249" s="528" t="s">
        <v>1680</v>
      </c>
      <c r="E249" s="1646"/>
      <c r="F249" s="1647"/>
      <c r="G249" s="1647"/>
      <c r="H249" s="1648"/>
      <c r="I249" s="41"/>
      <c r="J249" s="1510"/>
      <c r="K249" s="41"/>
      <c r="L249" s="41"/>
      <c r="M249" s="570"/>
      <c r="N249" s="1563" t="s">
        <v>1165</v>
      </c>
      <c r="O249" s="761"/>
      <c r="P249" s="242" t="str">
        <f>IF(P259="","",IF(P248=P259,"空売りエラー",P259-P8-P29-P186-SUM(P188:P194)-SUM(P202:P210)-P222-SUM(P234:P247)-SUM(P255:P256)-P250))</f>
        <v/>
      </c>
      <c r="Q249" s="761"/>
      <c r="R249" s="242">
        <f>IF(R259="","",IF(R248=R259,"空売りエラー",R259-R8-R29-R186-SUM(R188:R194)-SUM(R202:R210)-R222-SUM(R234:R247)-SUM(R255:R256)-R250))</f>
        <v>2593</v>
      </c>
      <c r="S249" s="761"/>
      <c r="T249" s="242">
        <f>IF(T259="","",IF(T248=T259,"空売りエラー",T259-T8-T29-T186-SUM(T188:T194)-SUM(T202:T210)-T222-SUM(T234:T247)-SUM(T255:T256)-T250))</f>
        <v>24</v>
      </c>
      <c r="U249" s="761"/>
      <c r="V249" s="242">
        <f>IF(V259="","",IF(V248=V259,"空売りエラー",V259-V8-V29-V186-SUM(V188:V194)-SUM(V202:V210)-V222-SUM(V234:V247)-SUM(V255:V256)-V250))</f>
        <v>339</v>
      </c>
      <c r="W249" s="761"/>
      <c r="X249" s="242">
        <f>IF(X259="","",IF(X248=X259,"空売りエラー",X259-X8-X29-X186-SUM(X188:X194)-SUM(X202:X210)-X222-SUM(X234:X247)-SUM(X255:X256)-X250))</f>
        <v>21</v>
      </c>
      <c r="Y249" s="761"/>
      <c r="Z249" s="242">
        <f>IF(Z259="","",IF(Z248=Z259,"空売りエラー",Z259-Z8-Z29-Z186-SUM(Z188:Z194)-SUM(Z202:Z210)-Z222-SUM(Z234:Z247)-SUM(Z255:Z256)-Z250))</f>
        <v>-8</v>
      </c>
      <c r="AC249" s="305"/>
      <c r="AD249" s="305"/>
      <c r="AE249" s="305"/>
      <c r="AF249" s="305"/>
      <c r="AG249" s="305"/>
      <c r="AH249" s="305"/>
      <c r="AI249" s="305"/>
      <c r="AJ249" s="305"/>
      <c r="AK249" s="305"/>
      <c r="AL249" s="305"/>
      <c r="AM249" s="305"/>
      <c r="AN249" s="305"/>
      <c r="AO249" s="1123"/>
      <c r="AP249" s="1163" t="s">
        <v>533</v>
      </c>
      <c r="AQ249" s="1163" t="s">
        <v>119</v>
      </c>
      <c r="AR249" s="1163" t="s">
        <v>120</v>
      </c>
      <c r="AS249" s="1163" t="s">
        <v>520</v>
      </c>
      <c r="AT249" s="1163" t="s">
        <v>121</v>
      </c>
      <c r="AU249" s="1163" t="s">
        <v>1084</v>
      </c>
      <c r="AV249" s="1163" t="s">
        <v>1206</v>
      </c>
      <c r="AW249" s="1163" t="s">
        <v>132</v>
      </c>
      <c r="AX249" s="1335" t="s">
        <v>421</v>
      </c>
      <c r="AY249" s="1163" t="s">
        <v>1216</v>
      </c>
    </row>
    <row r="250" spans="3:56" ht="13.5" customHeight="1">
      <c r="C250" s="129"/>
      <c r="D250" s="1010" t="s">
        <v>1225</v>
      </c>
      <c r="E250" s="2467" t="s">
        <v>1226</v>
      </c>
      <c r="F250" s="2467"/>
      <c r="G250" s="2467"/>
      <c r="H250" s="2470"/>
      <c r="I250" s="1011">
        <f>SUM(K250,N250)</f>
        <v>0</v>
      </c>
      <c r="J250" s="971" t="str">
        <f>IF(K250="","※","")</f>
        <v/>
      </c>
      <c r="K250" s="1058">
        <f>K251+K252</f>
        <v>0</v>
      </c>
      <c r="L250" s="1012" t="s">
        <v>796</v>
      </c>
      <c r="M250" s="968"/>
      <c r="N250" s="1565">
        <f>SUM(R250:Z250)</f>
        <v>0</v>
      </c>
      <c r="O250" s="968"/>
      <c r="P250" s="1058">
        <f>P251+P252</f>
        <v>0</v>
      </c>
      <c r="Q250" s="968"/>
      <c r="R250" s="1058">
        <f>R251+R252</f>
        <v>0</v>
      </c>
      <c r="S250" s="968"/>
      <c r="T250" s="1058">
        <f>T251+T252</f>
        <v>0</v>
      </c>
      <c r="U250" s="968"/>
      <c r="V250" s="1058">
        <f>V251+V252</f>
        <v>0</v>
      </c>
      <c r="W250" s="968"/>
      <c r="X250" s="1058">
        <f>X251+X252</f>
        <v>0</v>
      </c>
      <c r="Y250" s="968"/>
      <c r="Z250" s="1058">
        <f>Z251+Z252</f>
        <v>0</v>
      </c>
      <c r="AC250" s="305"/>
      <c r="AD250" s="305"/>
      <c r="AE250" s="305"/>
      <c r="AF250" s="305"/>
      <c r="AG250" s="305"/>
      <c r="AH250" s="305"/>
      <c r="AI250" s="305"/>
      <c r="AJ250" s="305"/>
      <c r="AK250" s="305"/>
      <c r="AL250" s="305"/>
      <c r="AM250" s="305"/>
      <c r="AN250" s="305"/>
      <c r="AO250" s="1123"/>
      <c r="AP250" s="1164" t="s">
        <v>1214</v>
      </c>
      <c r="AQ250" s="1164" t="s">
        <v>1214</v>
      </c>
      <c r="AR250" s="1164" t="s">
        <v>1214</v>
      </c>
      <c r="AS250" s="1164" t="s">
        <v>1214</v>
      </c>
      <c r="AT250" s="1164" t="s">
        <v>1214</v>
      </c>
      <c r="AU250" s="1172" t="s">
        <v>1215</v>
      </c>
      <c r="AV250" s="1164" t="s">
        <v>1214</v>
      </c>
      <c r="AW250" s="1164" t="s">
        <v>1214</v>
      </c>
      <c r="AX250" s="1172" t="s">
        <v>1215</v>
      </c>
      <c r="AY250" s="1164" t="s">
        <v>1214</v>
      </c>
    </row>
    <row r="251" spans="3:56" ht="23.25" customHeight="1">
      <c r="C251" s="129"/>
      <c r="D251" s="500"/>
      <c r="E251" s="418" t="s">
        <v>622</v>
      </c>
      <c r="F251" s="2472" t="s">
        <v>145</v>
      </c>
      <c r="G251" s="2472"/>
      <c r="H251" s="2473"/>
      <c r="I251" s="434">
        <f>SUM(K251,N251)</f>
        <v>0</v>
      </c>
      <c r="J251" s="188" t="str">
        <f>IF(K251="","※","")</f>
        <v/>
      </c>
      <c r="K251" s="256">
        <v>0</v>
      </c>
      <c r="L251" s="161"/>
      <c r="M251" s="188"/>
      <c r="N251" s="257">
        <f>SUM(R251:Z251)</f>
        <v>0</v>
      </c>
      <c r="O251" s="188" t="str">
        <f>IF(P251="","※","")</f>
        <v>※</v>
      </c>
      <c r="P251" s="256"/>
      <c r="Q251" s="188" t="str">
        <f>IF(R251="","※","")</f>
        <v/>
      </c>
      <c r="R251" s="256">
        <v>0</v>
      </c>
      <c r="S251" s="188" t="str">
        <f>IF(T251="","※","")</f>
        <v/>
      </c>
      <c r="T251" s="256">
        <v>0</v>
      </c>
      <c r="U251" s="188" t="str">
        <f>IF(V251="","※","")</f>
        <v/>
      </c>
      <c r="V251" s="256">
        <v>0</v>
      </c>
      <c r="W251" s="188" t="str">
        <f>IF(X251="","※","")</f>
        <v/>
      </c>
      <c r="X251" s="256">
        <v>0</v>
      </c>
      <c r="Y251" s="188" t="str">
        <f>IF(Z251="","※","")</f>
        <v/>
      </c>
      <c r="Z251" s="256">
        <v>0</v>
      </c>
      <c r="AC251" s="305"/>
      <c r="AD251" s="305"/>
      <c r="AE251" s="305"/>
      <c r="AF251" s="305"/>
      <c r="AG251" s="305"/>
      <c r="AH251" s="305"/>
      <c r="AI251" s="305"/>
      <c r="AJ251" s="305"/>
      <c r="AK251" s="305"/>
      <c r="AL251" s="305"/>
      <c r="AM251" s="305"/>
      <c r="AN251" s="305"/>
      <c r="AO251" s="1123"/>
      <c r="AP251" s="1164" t="s">
        <v>1214</v>
      </c>
      <c r="AQ251" s="1164" t="s">
        <v>1214</v>
      </c>
      <c r="AR251" s="1164" t="s">
        <v>1214</v>
      </c>
      <c r="AS251" s="1164" t="s">
        <v>1214</v>
      </c>
      <c r="AT251" s="1164" t="s">
        <v>1214</v>
      </c>
      <c r="AU251" s="1172" t="s">
        <v>1215</v>
      </c>
      <c r="AV251" s="1164" t="s">
        <v>1214</v>
      </c>
      <c r="AW251" s="1164" t="s">
        <v>1214</v>
      </c>
      <c r="AX251" s="1172" t="s">
        <v>1215</v>
      </c>
      <c r="AY251" s="1164" t="s">
        <v>1214</v>
      </c>
    </row>
    <row r="252" spans="3:56" ht="23.25" customHeight="1" thickBot="1">
      <c r="C252" s="129"/>
      <c r="D252" s="500"/>
      <c r="E252" s="495" t="s">
        <v>623</v>
      </c>
      <c r="F252" s="2474" t="s">
        <v>146</v>
      </c>
      <c r="G252" s="2474"/>
      <c r="H252" s="2475"/>
      <c r="I252" s="536">
        <f>SUM(K252,N252)</f>
        <v>0</v>
      </c>
      <c r="J252" s="243" t="str">
        <f>IF(K252="","※","")</f>
        <v/>
      </c>
      <c r="K252" s="543">
        <v>0</v>
      </c>
      <c r="M252" s="243"/>
      <c r="N252" s="550">
        <f>SUM(R252:Z252)</f>
        <v>0</v>
      </c>
      <c r="O252" s="243" t="str">
        <f>IF(P252="","※","")</f>
        <v>※</v>
      </c>
      <c r="P252" s="543"/>
      <c r="Q252" s="243" t="str">
        <f>IF(R252="","※","")</f>
        <v/>
      </c>
      <c r="R252" s="543">
        <v>0</v>
      </c>
      <c r="S252" s="243" t="str">
        <f>IF(T252="","※","")</f>
        <v/>
      </c>
      <c r="T252" s="543">
        <v>0</v>
      </c>
      <c r="U252" s="243" t="str">
        <f>IF(V252="","※","")</f>
        <v/>
      </c>
      <c r="V252" s="543">
        <v>0</v>
      </c>
      <c r="W252" s="243" t="str">
        <f>IF(X252="","※","")</f>
        <v/>
      </c>
      <c r="X252" s="543">
        <v>0</v>
      </c>
      <c r="Y252" s="243" t="str">
        <f>IF(Z252="","※","")</f>
        <v/>
      </c>
      <c r="Z252" s="543">
        <v>0</v>
      </c>
      <c r="AC252" s="305"/>
      <c r="AD252" s="305"/>
      <c r="AE252" s="305"/>
      <c r="AF252" s="305"/>
      <c r="AG252" s="305"/>
      <c r="AH252" s="305"/>
      <c r="AI252" s="305"/>
      <c r="AJ252" s="305"/>
      <c r="AK252" s="305"/>
      <c r="AL252" s="305"/>
      <c r="AM252" s="305"/>
      <c r="AN252" s="305"/>
      <c r="AO252" s="1123"/>
      <c r="AP252" s="1164" t="s">
        <v>1214</v>
      </c>
      <c r="AQ252" s="1164" t="s">
        <v>1214</v>
      </c>
      <c r="AR252" s="1164" t="s">
        <v>1214</v>
      </c>
      <c r="AS252" s="1164" t="s">
        <v>1214</v>
      </c>
      <c r="AT252" s="1164" t="s">
        <v>1214</v>
      </c>
      <c r="AU252" s="1172" t="s">
        <v>1215</v>
      </c>
      <c r="AV252" s="1164" t="s">
        <v>1214</v>
      </c>
      <c r="AW252" s="1164" t="s">
        <v>1214</v>
      </c>
      <c r="AX252" s="1172" t="s">
        <v>1215</v>
      </c>
      <c r="AY252" s="1164" t="s">
        <v>1214</v>
      </c>
    </row>
    <row r="253" spans="3:56" ht="14.25" thickBot="1">
      <c r="C253" s="136" t="s">
        <v>255</v>
      </c>
      <c r="D253" s="416" t="s">
        <v>1166</v>
      </c>
      <c r="E253" s="416"/>
      <c r="F253" s="416"/>
      <c r="G253" s="416"/>
      <c r="H253" s="417"/>
      <c r="I253" s="561"/>
      <c r="J253" s="766" t="s">
        <v>850</v>
      </c>
      <c r="K253" s="699">
        <v>158200</v>
      </c>
      <c r="L253" s="83" t="s">
        <v>669</v>
      </c>
      <c r="M253" s="221"/>
      <c r="N253" s="137"/>
      <c r="O253" s="761"/>
      <c r="P253" s="135"/>
      <c r="Q253" s="761"/>
      <c r="R253" s="135"/>
      <c r="S253" s="761"/>
      <c r="T253" s="135"/>
      <c r="U253" s="761"/>
      <c r="V253" s="135"/>
      <c r="W253" s="761"/>
      <c r="X253" s="135"/>
      <c r="Y253" s="761"/>
      <c r="Z253" s="135"/>
      <c r="AC253" s="305"/>
      <c r="AD253" s="305"/>
      <c r="AE253" s="305"/>
      <c r="AF253" s="305"/>
      <c r="AG253" s="305"/>
      <c r="AH253" s="305"/>
      <c r="AI253" s="305"/>
      <c r="AJ253" s="305"/>
      <c r="AK253" s="305"/>
      <c r="AL253" s="305"/>
      <c r="AM253" s="305"/>
      <c r="AN253" s="305"/>
      <c r="AO253" s="1123"/>
      <c r="AP253" s="1123"/>
      <c r="AQ253" s="1123"/>
      <c r="AR253" s="1123"/>
      <c r="AS253" s="1123"/>
      <c r="AT253" s="1123"/>
      <c r="AU253" s="1123"/>
      <c r="AV253" s="1123"/>
      <c r="AW253" s="1123"/>
      <c r="AX253" s="1123"/>
      <c r="AY253" s="1123"/>
    </row>
    <row r="254" spans="3:56">
      <c r="C254" s="136" t="s">
        <v>1227</v>
      </c>
      <c r="D254" s="416" t="s">
        <v>251</v>
      </c>
      <c r="E254" s="416"/>
      <c r="F254" s="416"/>
      <c r="G254" s="416"/>
      <c r="H254" s="1576" t="str">
        <f>"自動計算値 = "&amp;K259-(K8+K28+K253+K255+K256)</f>
        <v>自動計算値 = 30998</v>
      </c>
      <c r="I254" s="545">
        <f>K254</f>
        <v>33988</v>
      </c>
      <c r="J254" s="243"/>
      <c r="K254" s="543">
        <v>33988</v>
      </c>
      <c r="L254" s="83" t="s">
        <v>346</v>
      </c>
      <c r="M254" s="221"/>
      <c r="N254" s="137"/>
      <c r="O254" s="761"/>
      <c r="P254" s="135"/>
      <c r="Q254" s="761"/>
      <c r="R254" s="135"/>
      <c r="S254" s="761"/>
      <c r="T254" s="135"/>
      <c r="U254" s="761"/>
      <c r="V254" s="135"/>
      <c r="W254" s="761"/>
      <c r="X254" s="135"/>
      <c r="Y254" s="761"/>
      <c r="Z254" s="135"/>
      <c r="AC254" s="305"/>
      <c r="AD254" s="305"/>
      <c r="AE254" s="305"/>
      <c r="AF254" s="305"/>
      <c r="AG254" s="305"/>
      <c r="AH254" s="305"/>
      <c r="AI254" s="305"/>
      <c r="AJ254" s="305"/>
      <c r="AK254" s="305"/>
      <c r="AL254" s="305"/>
      <c r="AM254" s="305"/>
      <c r="AN254" s="305"/>
      <c r="AO254" s="1123"/>
      <c r="AP254" s="1123"/>
      <c r="AQ254" s="1123"/>
      <c r="AR254" s="1123"/>
      <c r="AS254" s="1123"/>
      <c r="AT254" s="1123"/>
      <c r="AU254" s="1123"/>
      <c r="AV254" s="1123"/>
      <c r="AW254" s="1123"/>
      <c r="AX254" s="1123"/>
      <c r="AY254" s="1123"/>
    </row>
    <row r="255" spans="3:56" ht="28.5" customHeight="1">
      <c r="C255" s="1001" t="s">
        <v>1228</v>
      </c>
      <c r="D255" s="2467" t="s">
        <v>1229</v>
      </c>
      <c r="E255" s="2468"/>
      <c r="F255" s="2468"/>
      <c r="G255" s="2468"/>
      <c r="H255" s="2469"/>
      <c r="I255" s="1002">
        <f>SUM(K255,N255)</f>
        <v>0</v>
      </c>
      <c r="J255" s="926" t="s">
        <v>850</v>
      </c>
      <c r="K255" s="937">
        <v>0</v>
      </c>
      <c r="L255" s="1003"/>
      <c r="M255" s="926"/>
      <c r="N255" s="1004">
        <f>SUM(R255:Z255)</f>
        <v>0</v>
      </c>
      <c r="O255" s="1005" t="str">
        <f>IF(P255="","※","")</f>
        <v>※</v>
      </c>
      <c r="P255" s="937"/>
      <c r="Q255" s="1005" t="str">
        <f>IF(R255="","※","")</f>
        <v/>
      </c>
      <c r="R255" s="937">
        <v>0</v>
      </c>
      <c r="S255" s="1005" t="s">
        <v>850</v>
      </c>
      <c r="T255" s="937">
        <v>0</v>
      </c>
      <c r="U255" s="1005" t="s">
        <v>850</v>
      </c>
      <c r="V255" s="937">
        <v>0</v>
      </c>
      <c r="W255" s="1005" t="s">
        <v>850</v>
      </c>
      <c r="X255" s="937">
        <v>0</v>
      </c>
      <c r="Y255" s="1005" t="s">
        <v>850</v>
      </c>
      <c r="Z255" s="937">
        <v>0</v>
      </c>
      <c r="AC255" s="305"/>
      <c r="AD255" s="305"/>
      <c r="AE255" s="305"/>
      <c r="AF255" s="305"/>
      <c r="AG255" s="305"/>
      <c r="AH255" s="305"/>
      <c r="AI255" s="305"/>
      <c r="AJ255" s="305"/>
      <c r="AK255" s="305"/>
      <c r="AL255" s="305"/>
      <c r="AM255" s="305"/>
      <c r="AN255" s="305"/>
      <c r="AO255" s="1123"/>
      <c r="AP255" s="1123"/>
      <c r="AQ255" s="1123"/>
      <c r="AR255" s="1123"/>
      <c r="AS255" s="1123"/>
      <c r="AT255" s="1123"/>
      <c r="AU255" s="1123"/>
      <c r="AV255" s="1123"/>
      <c r="AW255" s="1123"/>
      <c r="AX255" s="1123"/>
      <c r="AY255" s="1123"/>
      <c r="AZ255" s="2467" t="s">
        <v>1229</v>
      </c>
      <c r="BA255" s="2468"/>
      <c r="BB255" s="2468"/>
      <c r="BC255" s="2468"/>
      <c r="BD255" s="2469"/>
    </row>
    <row r="256" spans="3:56" ht="14.25" thickBot="1">
      <c r="C256" s="1001" t="s">
        <v>1230</v>
      </c>
      <c r="D256" s="1006" t="s">
        <v>1231</v>
      </c>
      <c r="E256" s="1006"/>
      <c r="F256" s="1006"/>
      <c r="G256" s="1006"/>
      <c r="H256" s="1007"/>
      <c r="I256" s="1008">
        <f>SUM(K256,N256)</f>
        <v>0</v>
      </c>
      <c r="J256" s="926" t="s">
        <v>850</v>
      </c>
      <c r="K256" s="937">
        <v>0</v>
      </c>
      <c r="L256" s="1009"/>
      <c r="M256" s="926"/>
      <c r="N256" s="1004">
        <f>SUM(R256:Z256)</f>
        <v>0</v>
      </c>
      <c r="O256" s="1005" t="str">
        <f>IF(P256="","※","")</f>
        <v>※</v>
      </c>
      <c r="P256" s="937"/>
      <c r="Q256" s="1005" t="str">
        <f>IF(R256="","※","")</f>
        <v/>
      </c>
      <c r="R256" s="937">
        <v>0</v>
      </c>
      <c r="S256" s="1005" t="s">
        <v>850</v>
      </c>
      <c r="T256" s="937">
        <v>0</v>
      </c>
      <c r="U256" s="1005" t="s">
        <v>850</v>
      </c>
      <c r="V256" s="937">
        <v>0</v>
      </c>
      <c r="W256" s="1005" t="s">
        <v>850</v>
      </c>
      <c r="X256" s="937">
        <v>0</v>
      </c>
      <c r="Y256" s="1005" t="s">
        <v>850</v>
      </c>
      <c r="Z256" s="937">
        <v>0</v>
      </c>
      <c r="AC256" s="305"/>
      <c r="AD256" s="305"/>
      <c r="AE256" s="305"/>
      <c r="AF256" s="305"/>
      <c r="AG256" s="305"/>
      <c r="AH256" s="305"/>
      <c r="AI256" s="305"/>
      <c r="AJ256" s="305"/>
      <c r="AK256" s="305"/>
      <c r="AL256" s="305"/>
      <c r="AM256" s="305"/>
      <c r="AN256" s="305"/>
      <c r="AO256" s="1123"/>
      <c r="AP256" s="1123"/>
      <c r="AQ256" s="1123"/>
      <c r="AR256" s="1123"/>
      <c r="AS256" s="1123"/>
      <c r="AT256" s="1123"/>
      <c r="AU256" s="1123"/>
      <c r="AV256" s="1123"/>
      <c r="AW256" s="1123"/>
      <c r="AX256" s="1123"/>
      <c r="AY256" s="1123"/>
    </row>
    <row r="257" spans="1:51" hidden="1">
      <c r="C257" s="532"/>
      <c r="D257" s="512"/>
      <c r="E257" s="512"/>
      <c r="F257" s="512"/>
      <c r="G257" s="512"/>
      <c r="H257" s="513"/>
      <c r="I257" s="545"/>
      <c r="J257" s="221"/>
      <c r="K257" s="529"/>
      <c r="L257" s="10"/>
      <c r="M257" s="767"/>
      <c r="N257" s="560"/>
      <c r="O257" s="767"/>
      <c r="P257" s="551"/>
      <c r="Q257" s="767"/>
      <c r="R257" s="551"/>
      <c r="S257" s="767"/>
      <c r="T257" s="551"/>
      <c r="U257" s="767"/>
      <c r="V257" s="551"/>
      <c r="W257" s="767"/>
      <c r="X257" s="551"/>
      <c r="Y257" s="767"/>
      <c r="Z257" s="551"/>
      <c r="AC257" s="305"/>
      <c r="AD257" s="305"/>
      <c r="AE257" s="305"/>
      <c r="AF257" s="305"/>
      <c r="AG257" s="305"/>
      <c r="AH257" s="305"/>
      <c r="AI257" s="305"/>
      <c r="AJ257" s="305"/>
      <c r="AK257" s="305"/>
      <c r="AL257" s="305"/>
      <c r="AM257" s="305"/>
      <c r="AN257" s="305"/>
      <c r="AO257" s="1123"/>
      <c r="AP257" s="1123"/>
      <c r="AQ257" s="1123"/>
      <c r="AR257" s="1123"/>
      <c r="AS257" s="1123"/>
      <c r="AT257" s="1123"/>
      <c r="AU257" s="1123"/>
      <c r="AV257" s="1123"/>
      <c r="AW257" s="1123"/>
      <c r="AX257" s="1123"/>
      <c r="AY257" s="1123"/>
    </row>
    <row r="258" spans="1:51" ht="14.25" hidden="1" thickBot="1">
      <c r="C258" s="532"/>
      <c r="D258" s="512"/>
      <c r="E258" s="512"/>
      <c r="F258" s="512"/>
      <c r="G258" s="512"/>
      <c r="H258" s="513"/>
      <c r="I258" s="545"/>
      <c r="J258" s="221"/>
      <c r="K258" s="529"/>
      <c r="L258" s="10"/>
      <c r="M258" s="767"/>
      <c r="N258" s="560"/>
      <c r="O258" s="767"/>
      <c r="P258" s="551"/>
      <c r="Q258" s="767"/>
      <c r="R258" s="551"/>
      <c r="S258" s="767"/>
      <c r="T258" s="551"/>
      <c r="U258" s="767"/>
      <c r="V258" s="551"/>
      <c r="W258" s="767"/>
      <c r="X258" s="551"/>
      <c r="Y258" s="767"/>
      <c r="Z258" s="551"/>
      <c r="AC258" s="305"/>
      <c r="AD258" s="305"/>
      <c r="AE258" s="305"/>
      <c r="AF258" s="305"/>
      <c r="AG258" s="305"/>
      <c r="AH258" s="305"/>
      <c r="AI258" s="305"/>
      <c r="AJ258" s="305"/>
      <c r="AK258" s="305"/>
      <c r="AL258" s="305"/>
      <c r="AM258" s="305"/>
      <c r="AN258" s="305"/>
      <c r="AO258" s="1123"/>
      <c r="AP258" s="1123"/>
      <c r="AQ258" s="1123"/>
      <c r="AR258" s="1123"/>
      <c r="AS258" s="1123"/>
      <c r="AT258" s="1123"/>
      <c r="AU258" s="1123"/>
      <c r="AV258" s="1123"/>
      <c r="AW258" s="1123"/>
      <c r="AX258" s="1123"/>
      <c r="AY258" s="1123"/>
    </row>
    <row r="259" spans="1:51" ht="14.25" thickBot="1">
      <c r="C259" s="128" t="s">
        <v>1232</v>
      </c>
      <c r="D259" s="415" t="s">
        <v>252</v>
      </c>
      <c r="E259" s="415"/>
      <c r="F259" s="415"/>
      <c r="G259" s="415"/>
      <c r="H259" s="489"/>
      <c r="I259" s="545">
        <f>K259</f>
        <v>449000</v>
      </c>
      <c r="J259" s="221"/>
      <c r="K259" s="193">
        <v>449000</v>
      </c>
      <c r="L259" s="83" t="s">
        <v>346</v>
      </c>
      <c r="M259" s="766" t="s">
        <v>850</v>
      </c>
      <c r="N259" s="696">
        <f>SUM(R259:Z259)</f>
        <v>158200</v>
      </c>
      <c r="O259" s="768" t="str">
        <f>IF(P259="","※",IF(P259=P248,"E",IF(P259&lt;&gt;P260,"E","")))</f>
        <v>※</v>
      </c>
      <c r="P259" s="697"/>
      <c r="Q259" s="768" t="str">
        <f>IF(R259="","※",IF(R259=R248,"E",IF(R259&lt;&gt;R260,"E","")))</f>
        <v>E</v>
      </c>
      <c r="R259" s="697">
        <v>130100</v>
      </c>
      <c r="S259" s="768" t="s">
        <v>850</v>
      </c>
      <c r="T259" s="697">
        <v>21300</v>
      </c>
      <c r="U259" s="768" t="s">
        <v>850</v>
      </c>
      <c r="V259" s="697">
        <v>5000</v>
      </c>
      <c r="W259" s="768" t="s">
        <v>850</v>
      </c>
      <c r="X259" s="697">
        <v>600</v>
      </c>
      <c r="Y259" s="768" t="s">
        <v>850</v>
      </c>
      <c r="Z259" s="698">
        <v>1200</v>
      </c>
      <c r="AC259" s="305"/>
      <c r="AD259" s="305"/>
      <c r="AE259" s="305"/>
      <c r="AF259" s="305"/>
      <c r="AG259" s="305"/>
      <c r="AH259" s="305"/>
      <c r="AI259" s="305"/>
      <c r="AJ259" s="305"/>
      <c r="AK259" s="305"/>
      <c r="AL259" s="305"/>
      <c r="AM259" s="305"/>
      <c r="AN259" s="305"/>
      <c r="AO259" s="1123"/>
      <c r="AP259" s="1123"/>
      <c r="AQ259" s="1123"/>
      <c r="AR259" s="1123"/>
      <c r="AS259" s="1123"/>
      <c r="AT259" s="1123"/>
      <c r="AU259" s="1123"/>
      <c r="AV259" s="1123"/>
      <c r="AW259" s="1123"/>
      <c r="AX259" s="1123"/>
      <c r="AY259" s="1123"/>
    </row>
    <row r="260" spans="1:51" hidden="1">
      <c r="C260" s="1567"/>
      <c r="D260" s="490"/>
      <c r="E260" s="490"/>
      <c r="F260" s="490"/>
      <c r="G260" s="490"/>
      <c r="H260" s="1568"/>
      <c r="I260" s="545"/>
      <c r="J260" s="221"/>
      <c r="K260" s="193"/>
      <c r="L260" s="83"/>
      <c r="M260" s="569"/>
      <c r="N260" s="1566" t="s">
        <v>1167</v>
      </c>
      <c r="O260" s="765"/>
      <c r="P260" s="271">
        <f>P8+P28+SUM(P255:P256)</f>
        <v>51467</v>
      </c>
      <c r="Q260" s="765"/>
      <c r="R260" s="271">
        <f>R8+R28+SUM(R255:R256)</f>
        <v>131769</v>
      </c>
      <c r="S260" s="765"/>
      <c r="T260" s="271">
        <f>T8+T28+SUM(T255:T256)</f>
        <v>21506</v>
      </c>
      <c r="U260" s="765"/>
      <c r="V260" s="271">
        <f>V8+V28+SUM(V255:V256)</f>
        <v>5061</v>
      </c>
      <c r="W260" s="765"/>
      <c r="X260" s="271">
        <f>X8+X28+SUM(X255:X256)</f>
        <v>608</v>
      </c>
      <c r="Y260" s="765"/>
      <c r="Z260" s="271">
        <f>Z8+Z28+SUM(Z255:Z256)</f>
        <v>1216</v>
      </c>
      <c r="AC260" s="305"/>
      <c r="AD260" s="305"/>
      <c r="AE260" s="305"/>
      <c r="AF260" s="305"/>
      <c r="AG260" s="305"/>
      <c r="AH260" s="305"/>
      <c r="AI260" s="305"/>
      <c r="AJ260" s="305"/>
      <c r="AK260" s="305"/>
      <c r="AL260" s="305"/>
      <c r="AM260" s="305"/>
      <c r="AN260" s="305"/>
      <c r="AO260" s="1123"/>
      <c r="AP260" s="1123"/>
      <c r="AQ260" s="1123"/>
      <c r="AR260" s="1123"/>
      <c r="AS260" s="1123"/>
      <c r="AT260" s="1123"/>
      <c r="AU260" s="1123"/>
      <c r="AV260" s="1123"/>
      <c r="AW260" s="1123"/>
      <c r="AX260" s="1123"/>
      <c r="AY260" s="1123"/>
    </row>
    <row r="261" spans="1:51">
      <c r="C261" s="136" t="s">
        <v>1233</v>
      </c>
      <c r="D261" s="416" t="s">
        <v>1494</v>
      </c>
      <c r="E261" s="416"/>
      <c r="F261" s="416"/>
      <c r="G261" s="416"/>
      <c r="H261" s="417"/>
      <c r="I261" s="545">
        <v>35920</v>
      </c>
      <c r="J261" s="221"/>
      <c r="K261" s="545">
        <v>35920</v>
      </c>
      <c r="L261" s="83" t="s">
        <v>346</v>
      </c>
      <c r="M261" s="221"/>
      <c r="N261" s="138"/>
      <c r="O261" s="761"/>
      <c r="P261" s="135"/>
      <c r="Q261" s="761"/>
      <c r="R261" s="135"/>
      <c r="S261" s="761"/>
      <c r="T261" s="135"/>
      <c r="U261" s="761"/>
      <c r="V261" s="135"/>
      <c r="W261" s="761"/>
      <c r="X261" s="135"/>
      <c r="Y261" s="761"/>
      <c r="Z261" s="135"/>
      <c r="AC261" s="305"/>
      <c r="AD261" s="305"/>
      <c r="AE261" s="305"/>
      <c r="AF261" s="305"/>
      <c r="AG261" s="305"/>
      <c r="AH261" s="305"/>
      <c r="AI261" s="305"/>
      <c r="AJ261" s="305"/>
      <c r="AK261" s="305"/>
      <c r="AL261" s="305"/>
      <c r="AM261" s="305"/>
      <c r="AN261" s="305"/>
      <c r="AO261" s="1123"/>
      <c r="AP261" s="1123"/>
      <c r="AQ261" s="1123"/>
      <c r="AR261" s="1123"/>
      <c r="AS261" s="1123"/>
      <c r="AT261" s="1123"/>
      <c r="AU261" s="1123"/>
      <c r="AV261" s="1123"/>
      <c r="AW261" s="1123"/>
      <c r="AX261" s="1123"/>
      <c r="AY261" s="1123"/>
    </row>
    <row r="262" spans="1:51">
      <c r="C262" s="136" t="s">
        <v>643</v>
      </c>
      <c r="D262" s="416" t="s">
        <v>492</v>
      </c>
      <c r="E262" s="416"/>
      <c r="F262" s="416"/>
      <c r="G262" s="416"/>
      <c r="H262" s="417"/>
      <c r="I262" s="545">
        <f>K262</f>
        <v>484920</v>
      </c>
      <c r="J262" s="221"/>
      <c r="K262" s="193">
        <f>SUM(K259:K261)</f>
        <v>484920</v>
      </c>
      <c r="M262" s="221"/>
      <c r="N262" s="138"/>
      <c r="O262" s="761"/>
      <c r="P262" s="135"/>
      <c r="Q262" s="761"/>
      <c r="R262" s="135"/>
      <c r="S262" s="761"/>
      <c r="T262" s="135"/>
      <c r="U262" s="761"/>
      <c r="V262" s="135"/>
      <c r="W262" s="761"/>
      <c r="X262" s="135"/>
      <c r="Y262" s="761"/>
      <c r="Z262" s="135"/>
      <c r="AC262" s="305"/>
      <c r="AD262" s="305"/>
      <c r="AE262" s="305"/>
      <c r="AF262" s="305"/>
      <c r="AG262" s="305"/>
      <c r="AH262" s="305"/>
      <c r="AI262" s="305"/>
      <c r="AJ262" s="305"/>
      <c r="AK262" s="305"/>
      <c r="AL262" s="305"/>
      <c r="AM262" s="305"/>
      <c r="AN262" s="305"/>
      <c r="AO262" s="1123"/>
      <c r="AP262" s="1123"/>
      <c r="AQ262" s="1123"/>
      <c r="AR262" s="1123"/>
      <c r="AS262" s="1123"/>
      <c r="AT262" s="1123"/>
      <c r="AU262" s="1123"/>
      <c r="AV262" s="1123"/>
      <c r="AW262" s="1123"/>
      <c r="AX262" s="1123"/>
      <c r="AY262" s="1123"/>
    </row>
    <row r="263" spans="1:51">
      <c r="D263" s="533"/>
      <c r="E263" s="533"/>
      <c r="F263" s="533"/>
      <c r="G263" s="533"/>
      <c r="H263" s="486"/>
      <c r="J263" s="769" t="s">
        <v>850</v>
      </c>
      <c r="L263" s="28" t="s">
        <v>644</v>
      </c>
      <c r="AC263" s="305"/>
      <c r="AD263" s="305"/>
      <c r="AE263" s="305"/>
      <c r="AF263" s="305"/>
      <c r="AG263" s="305"/>
      <c r="AH263" s="305"/>
      <c r="AI263" s="305"/>
      <c r="AJ263" s="305"/>
      <c r="AK263" s="305"/>
      <c r="AL263" s="305"/>
      <c r="AM263" s="305"/>
      <c r="AN263" s="305"/>
      <c r="AO263" s="1123"/>
      <c r="AP263" s="1123"/>
      <c r="AQ263" s="1123"/>
      <c r="AR263" s="1123"/>
      <c r="AS263" s="1123"/>
      <c r="AT263" s="1123"/>
      <c r="AU263" s="1123"/>
      <c r="AV263" s="1123"/>
      <c r="AW263" s="1123"/>
      <c r="AX263" s="1123"/>
      <c r="AY263" s="1123"/>
    </row>
    <row r="264" spans="1:51" s="1694" customFormat="1">
      <c r="A264" s="28"/>
      <c r="B264" s="28"/>
      <c r="C264" s="136" t="s">
        <v>90</v>
      </c>
      <c r="D264" s="416" t="s">
        <v>91</v>
      </c>
      <c r="E264" s="416"/>
      <c r="F264" s="416"/>
      <c r="G264" s="416"/>
      <c r="H264" s="417"/>
      <c r="I264" s="545">
        <v>0</v>
      </c>
      <c r="J264" s="221" t="s">
        <v>850</v>
      </c>
      <c r="K264" s="178">
        <v>0</v>
      </c>
      <c r="L264" s="28"/>
      <c r="M264" s="221"/>
      <c r="N264" s="272">
        <v>0</v>
      </c>
      <c r="O264" s="221" t="s">
        <v>854</v>
      </c>
      <c r="P264" s="178"/>
      <c r="Q264" s="221" t="s">
        <v>850</v>
      </c>
      <c r="R264" s="178">
        <v>0</v>
      </c>
      <c r="S264" s="221" t="s">
        <v>850</v>
      </c>
      <c r="T264" s="178">
        <v>0</v>
      </c>
      <c r="U264" s="221" t="s">
        <v>850</v>
      </c>
      <c r="V264" s="178">
        <v>0</v>
      </c>
      <c r="W264" s="221" t="s">
        <v>850</v>
      </c>
      <c r="X264" s="178">
        <v>0</v>
      </c>
      <c r="Y264" s="221" t="s">
        <v>850</v>
      </c>
      <c r="Z264" s="178">
        <v>0</v>
      </c>
      <c r="AC264" s="1695"/>
      <c r="AD264" s="1695"/>
      <c r="AE264" s="1695"/>
      <c r="AF264" s="1695"/>
      <c r="AG264" s="1695"/>
      <c r="AH264" s="1695"/>
      <c r="AI264" s="1695"/>
      <c r="AJ264" s="1695"/>
      <c r="AK264" s="1695"/>
      <c r="AL264" s="1695"/>
      <c r="AM264" s="1695"/>
      <c r="AN264" s="1695"/>
      <c r="AO264" s="1708"/>
      <c r="AP264" s="1708"/>
      <c r="AQ264" s="1708"/>
      <c r="AR264" s="1708"/>
      <c r="AS264" s="1708"/>
      <c r="AT264" s="1708"/>
      <c r="AU264" s="1708"/>
      <c r="AV264" s="1708"/>
      <c r="AW264" s="1708"/>
    </row>
    <row r="265" spans="1:51">
      <c r="C265" s="136" t="s">
        <v>92</v>
      </c>
      <c r="D265" s="416" t="s">
        <v>645</v>
      </c>
      <c r="E265" s="416"/>
      <c r="F265" s="416"/>
      <c r="G265" s="416"/>
      <c r="H265" s="417"/>
      <c r="I265" s="545">
        <f>SUM(K265,N265)</f>
        <v>870</v>
      </c>
      <c r="J265" s="221" t="s">
        <v>850</v>
      </c>
      <c r="K265" s="178">
        <v>870</v>
      </c>
      <c r="M265" s="221"/>
      <c r="N265" s="272">
        <f>SUM(R265:Z265)</f>
        <v>0</v>
      </c>
      <c r="O265" s="221" t="str">
        <f>IF(P265="","※",IF(P265&gt;P149,"E",""))</f>
        <v>※</v>
      </c>
      <c r="P265" s="178"/>
      <c r="Q265" s="221" t="str">
        <f>IF(R265="","※",IF(R265&gt;R149,"E",""))</f>
        <v/>
      </c>
      <c r="R265" s="178">
        <v>0</v>
      </c>
      <c r="S265" s="221" t="s">
        <v>850</v>
      </c>
      <c r="T265" s="178">
        <v>0</v>
      </c>
      <c r="U265" s="221" t="s">
        <v>850</v>
      </c>
      <c r="V265" s="178">
        <v>0</v>
      </c>
      <c r="W265" s="221" t="s">
        <v>850</v>
      </c>
      <c r="X265" s="178">
        <v>0</v>
      </c>
      <c r="Y265" s="221" t="s">
        <v>850</v>
      </c>
      <c r="Z265" s="178">
        <v>0</v>
      </c>
      <c r="AC265" s="305"/>
      <c r="AD265" s="305"/>
      <c r="AE265" s="305"/>
      <c r="AF265" s="305"/>
      <c r="AG265" s="305"/>
      <c r="AH265" s="305"/>
      <c r="AI265" s="305"/>
      <c r="AJ265" s="305"/>
      <c r="AK265" s="305"/>
      <c r="AL265" s="305"/>
      <c r="AM265" s="305"/>
      <c r="AN265" s="305"/>
      <c r="AO265" s="1123"/>
      <c r="AP265" s="1123"/>
      <c r="AQ265" s="1123"/>
      <c r="AR265" s="1123"/>
      <c r="AS265" s="1123"/>
      <c r="AT265" s="1123"/>
      <c r="AU265" s="1123"/>
      <c r="AV265" s="1123"/>
      <c r="AW265" s="1123"/>
      <c r="AX265" s="1123"/>
      <c r="AY265" s="1123"/>
    </row>
    <row r="266" spans="1:51">
      <c r="C266" s="136" t="s">
        <v>93</v>
      </c>
      <c r="D266" s="416" t="s">
        <v>667</v>
      </c>
      <c r="E266" s="416"/>
      <c r="F266" s="416"/>
      <c r="G266" s="416"/>
      <c r="H266" s="417"/>
      <c r="I266" s="545">
        <f>SUM(K266,N266)</f>
        <v>150</v>
      </c>
      <c r="J266" s="221" t="s">
        <v>850</v>
      </c>
      <c r="K266" s="178">
        <v>150</v>
      </c>
      <c r="M266" s="221"/>
      <c r="N266" s="255">
        <f>SUM(R266:Z266)</f>
        <v>0</v>
      </c>
      <c r="O266" s="221" t="str">
        <f>IF(P266="","※",IF(P266&gt;P71,"E",""))</f>
        <v>※</v>
      </c>
      <c r="P266" s="178"/>
      <c r="Q266" s="221" t="str">
        <f>IF(R266="","※",IF(R266&gt;R71,"E",""))</f>
        <v/>
      </c>
      <c r="R266" s="178">
        <v>0</v>
      </c>
      <c r="S266" s="221" t="s">
        <v>850</v>
      </c>
      <c r="T266" s="178">
        <v>0</v>
      </c>
      <c r="U266" s="221" t="s">
        <v>850</v>
      </c>
      <c r="V266" s="178">
        <v>0</v>
      </c>
      <c r="W266" s="221" t="s">
        <v>850</v>
      </c>
      <c r="X266" s="178">
        <v>0</v>
      </c>
      <c r="Y266" s="221" t="s">
        <v>850</v>
      </c>
      <c r="Z266" s="178">
        <v>0</v>
      </c>
      <c r="AC266" s="305"/>
      <c r="AD266" s="305"/>
      <c r="AE266" s="305"/>
      <c r="AF266" s="305"/>
      <c r="AG266" s="305"/>
      <c r="AH266" s="305"/>
      <c r="AI266" s="305"/>
      <c r="AJ266" s="305"/>
      <c r="AK266" s="305"/>
      <c r="AL266" s="305"/>
      <c r="AM266" s="305"/>
      <c r="AN266" s="305"/>
      <c r="AO266" s="1123"/>
      <c r="AP266" s="1123"/>
      <c r="AQ266" s="1123"/>
      <c r="AR266" s="1123"/>
      <c r="AS266" s="1123"/>
      <c r="AT266" s="1123"/>
      <c r="AU266" s="1123"/>
      <c r="AV266" s="1123"/>
      <c r="AW266" s="1123"/>
      <c r="AX266" s="1123"/>
      <c r="AY266" s="1123"/>
    </row>
    <row r="267" spans="1:51">
      <c r="D267" s="533"/>
      <c r="E267" s="533"/>
      <c r="F267" s="533"/>
      <c r="G267" s="533"/>
      <c r="H267" s="486"/>
      <c r="AC267" s="305"/>
      <c r="AD267" s="305"/>
      <c r="AE267" s="305"/>
      <c r="AF267" s="305"/>
      <c r="AG267" s="305"/>
      <c r="AH267" s="305"/>
      <c r="AI267" s="305"/>
      <c r="AJ267" s="305"/>
      <c r="AK267" s="305"/>
      <c r="AL267" s="305"/>
      <c r="AM267" s="305"/>
      <c r="AN267" s="305"/>
      <c r="AO267" s="1123"/>
      <c r="AP267" s="1123"/>
      <c r="AQ267" s="1123"/>
      <c r="AR267" s="1123"/>
      <c r="AS267" s="1123"/>
      <c r="AT267" s="1123"/>
      <c r="AU267" s="1123"/>
      <c r="AV267" s="1123"/>
      <c r="AW267" s="1123"/>
      <c r="AX267" s="1123"/>
      <c r="AY267" s="1123"/>
    </row>
    <row r="268" spans="1:51">
      <c r="C268" s="136" t="s">
        <v>94</v>
      </c>
      <c r="D268" s="416" t="s">
        <v>703</v>
      </c>
      <c r="E268" s="416"/>
      <c r="F268" s="416"/>
      <c r="G268" s="416"/>
      <c r="H268" s="417"/>
      <c r="I268" s="545">
        <f>SUM(K268,N268)</f>
        <v>2</v>
      </c>
      <c r="J268" s="221"/>
      <c r="K268" s="139"/>
      <c r="M268" s="221"/>
      <c r="N268" s="272">
        <f>SUM(R268:Z268)</f>
        <v>2</v>
      </c>
      <c r="O268" s="221" t="str">
        <f>IF(P268="","※","")</f>
        <v>※</v>
      </c>
      <c r="P268" s="178"/>
      <c r="Q268" s="221" t="str">
        <f>IF(R268="","※","")</f>
        <v/>
      </c>
      <c r="R268" s="178">
        <v>2</v>
      </c>
      <c r="S268" s="221" t="s">
        <v>850</v>
      </c>
      <c r="T268" s="178">
        <v>0</v>
      </c>
      <c r="U268" s="221" t="s">
        <v>850</v>
      </c>
      <c r="V268" s="178">
        <v>0</v>
      </c>
      <c r="W268" s="221" t="s">
        <v>850</v>
      </c>
      <c r="X268" s="178">
        <v>0</v>
      </c>
      <c r="Y268" s="221" t="s">
        <v>850</v>
      </c>
      <c r="Z268" s="178">
        <v>0</v>
      </c>
      <c r="AC268" s="305"/>
      <c r="AD268" s="305"/>
      <c r="AE268" s="305"/>
      <c r="AF268" s="305"/>
      <c r="AG268" s="305"/>
      <c r="AH268" s="305"/>
      <c r="AI268" s="305"/>
      <c r="AJ268" s="305"/>
      <c r="AK268" s="305"/>
      <c r="AL268" s="305"/>
      <c r="AM268" s="305"/>
      <c r="AN268" s="305"/>
      <c r="AO268" s="1123"/>
      <c r="AP268" s="1123"/>
      <c r="AQ268" s="1123"/>
      <c r="AR268" s="1123"/>
      <c r="AS268" s="1123"/>
      <c r="AT268" s="1123"/>
      <c r="AU268" s="1123"/>
      <c r="AV268" s="1123"/>
      <c r="AW268" s="1123"/>
      <c r="AX268" s="1123"/>
      <c r="AY268" s="1123"/>
    </row>
    <row r="269" spans="1:51">
      <c r="C269" s="136" t="s">
        <v>95</v>
      </c>
      <c r="D269" s="1633" t="s">
        <v>663</v>
      </c>
      <c r="E269" s="1633"/>
      <c r="F269" s="1633"/>
      <c r="G269" s="1633"/>
      <c r="H269" s="1634"/>
      <c r="I269" s="545">
        <f>SUM(K269,N269)</f>
        <v>1844</v>
      </c>
      <c r="J269" s="221"/>
      <c r="K269" s="139"/>
      <c r="M269" s="221"/>
      <c r="N269" s="255">
        <f>SUM(R269:Z269)</f>
        <v>1844</v>
      </c>
      <c r="O269" s="221" t="str">
        <f>IF(P269="","※","")</f>
        <v>※</v>
      </c>
      <c r="P269" s="178"/>
      <c r="Q269" s="221" t="str">
        <f>IF(R269="","※","")</f>
        <v/>
      </c>
      <c r="R269" s="178">
        <v>1844</v>
      </c>
      <c r="S269" s="221" t="s">
        <v>850</v>
      </c>
      <c r="T269" s="178">
        <v>0</v>
      </c>
      <c r="U269" s="221" t="s">
        <v>850</v>
      </c>
      <c r="V269" s="178">
        <v>0</v>
      </c>
      <c r="W269" s="221" t="s">
        <v>850</v>
      </c>
      <c r="X269" s="178">
        <v>0</v>
      </c>
      <c r="Y269" s="221" t="s">
        <v>850</v>
      </c>
      <c r="Z269" s="178">
        <v>0</v>
      </c>
      <c r="AC269" s="305"/>
      <c r="AD269" s="305"/>
      <c r="AE269" s="305"/>
      <c r="AF269" s="305"/>
      <c r="AG269" s="305"/>
      <c r="AH269" s="305"/>
      <c r="AI269" s="305"/>
      <c r="AJ269" s="305"/>
      <c r="AK269" s="305"/>
      <c r="AL269" s="305"/>
      <c r="AM269" s="305"/>
      <c r="AN269" s="305"/>
      <c r="AO269" s="1123"/>
      <c r="AP269" s="1123"/>
      <c r="AQ269" s="1123"/>
      <c r="AR269" s="1123"/>
      <c r="AS269" s="1123"/>
      <c r="AT269" s="1123"/>
      <c r="AU269" s="1123"/>
      <c r="AV269" s="1123"/>
      <c r="AW269" s="1123"/>
      <c r="AX269" s="1123"/>
      <c r="AY269" s="1123"/>
    </row>
    <row r="270" spans="1:51">
      <c r="C270" s="136" t="s">
        <v>96</v>
      </c>
      <c r="D270" s="1633" t="s">
        <v>722</v>
      </c>
      <c r="E270" s="1633"/>
      <c r="F270" s="1633"/>
      <c r="G270" s="1633"/>
      <c r="H270" s="1634"/>
      <c r="I270" s="545">
        <f>SUM(K270,N270)</f>
        <v>31264</v>
      </c>
      <c r="J270" s="221"/>
      <c r="K270" s="139"/>
      <c r="M270" s="221"/>
      <c r="N270" s="255">
        <f>SUM(R270:Z270)</f>
        <v>31264</v>
      </c>
      <c r="O270" s="221" t="str">
        <f>IF(P270="","※","")</f>
        <v>※</v>
      </c>
      <c r="P270" s="178"/>
      <c r="Q270" s="221" t="str">
        <f>IF(R270="","※","")</f>
        <v/>
      </c>
      <c r="R270" s="178">
        <v>31264</v>
      </c>
      <c r="S270" s="221" t="s">
        <v>850</v>
      </c>
      <c r="T270" s="178">
        <v>0</v>
      </c>
      <c r="U270" s="221" t="s">
        <v>850</v>
      </c>
      <c r="V270" s="178">
        <v>0</v>
      </c>
      <c r="W270" s="221" t="s">
        <v>850</v>
      </c>
      <c r="X270" s="178">
        <v>0</v>
      </c>
      <c r="Y270" s="221" t="s">
        <v>850</v>
      </c>
      <c r="Z270" s="178">
        <v>0</v>
      </c>
      <c r="AC270" s="305"/>
      <c r="AD270" s="305"/>
      <c r="AE270" s="305"/>
      <c r="AF270" s="305"/>
      <c r="AG270" s="305"/>
      <c r="AH270" s="305"/>
      <c r="AI270" s="305"/>
      <c r="AJ270" s="305"/>
      <c r="AK270" s="305"/>
      <c r="AL270" s="305"/>
      <c r="AM270" s="305"/>
      <c r="AN270" s="305"/>
      <c r="AO270" s="1123"/>
      <c r="AP270" s="1123"/>
      <c r="AQ270" s="1123"/>
      <c r="AR270" s="1123"/>
      <c r="AS270" s="1123"/>
      <c r="AT270" s="1123"/>
      <c r="AU270" s="1123"/>
      <c r="AV270" s="1123"/>
      <c r="AW270" s="1123"/>
      <c r="AX270" s="1123"/>
      <c r="AY270" s="1123"/>
    </row>
    <row r="271" spans="1:51">
      <c r="D271" s="1650"/>
      <c r="E271" s="1650"/>
      <c r="F271" s="1650"/>
      <c r="G271" s="1650"/>
      <c r="H271" s="1651"/>
      <c r="AC271" s="305"/>
      <c r="AD271" s="305"/>
      <c r="AE271" s="305"/>
      <c r="AF271" s="305"/>
      <c r="AG271" s="305"/>
      <c r="AH271" s="305"/>
      <c r="AI271" s="305"/>
      <c r="AJ271" s="305"/>
      <c r="AK271" s="305"/>
      <c r="AL271" s="305"/>
      <c r="AM271" s="305"/>
      <c r="AN271" s="305"/>
      <c r="AO271" s="1123"/>
      <c r="AP271" s="1123"/>
      <c r="AQ271" s="1123"/>
      <c r="AR271" s="1123"/>
      <c r="AS271" s="1123"/>
      <c r="AT271" s="1123"/>
      <c r="AU271" s="1123"/>
      <c r="AV271" s="1123"/>
      <c r="AW271" s="1123"/>
      <c r="AX271" s="1123"/>
      <c r="AY271" s="1123"/>
    </row>
    <row r="272" spans="1:51">
      <c r="B272" s="116"/>
      <c r="C272" s="136" t="s">
        <v>97</v>
      </c>
      <c r="D272" s="1652" t="s">
        <v>646</v>
      </c>
      <c r="E272" s="1633"/>
      <c r="F272" s="1633"/>
      <c r="G272" s="1633"/>
      <c r="H272" s="1634"/>
      <c r="I272" s="10"/>
      <c r="J272" s="769" t="s">
        <v>850</v>
      </c>
      <c r="M272" s="770" t="s">
        <v>850</v>
      </c>
      <c r="O272" s="770" t="str">
        <f>IF(P273&lt;P274,"(1)は(2)以上を入力","")</f>
        <v/>
      </c>
      <c r="Q272" s="770" t="str">
        <f>IF(R273&lt;R274,"(1)は(2)以上を入力","")</f>
        <v/>
      </c>
      <c r="S272" s="770" t="s">
        <v>850</v>
      </c>
      <c r="U272" s="770" t="s">
        <v>850</v>
      </c>
      <c r="W272" s="770" t="s">
        <v>850</v>
      </c>
      <c r="Y272" s="770" t="s">
        <v>850</v>
      </c>
      <c r="AC272" s="305"/>
      <c r="AD272" s="305"/>
      <c r="AE272" s="305"/>
      <c r="AF272" s="305"/>
      <c r="AG272" s="305"/>
      <c r="AH272" s="305"/>
      <c r="AI272" s="305"/>
      <c r="AJ272" s="305"/>
      <c r="AK272" s="305"/>
      <c r="AL272" s="305"/>
      <c r="AM272" s="305"/>
      <c r="AN272" s="305"/>
      <c r="AO272" s="1123"/>
      <c r="AP272" s="1123"/>
      <c r="AQ272" s="1123"/>
      <c r="AR272" s="1123"/>
      <c r="AS272" s="1123"/>
      <c r="AT272" s="1123"/>
      <c r="AU272" s="1123"/>
      <c r="AV272" s="1123"/>
      <c r="AW272" s="1123"/>
      <c r="AX272" s="1123"/>
      <c r="AY272" s="1123"/>
    </row>
    <row r="273" spans="3:51">
      <c r="C273" s="1653" t="s">
        <v>647</v>
      </c>
      <c r="D273" s="1654" t="s">
        <v>744</v>
      </c>
      <c r="E273" s="1654"/>
      <c r="F273" s="1654"/>
      <c r="G273" s="1654"/>
      <c r="H273" s="1655"/>
      <c r="I273" s="984">
        <f t="shared" ref="I273:I278" si="69">SUM(K273,N273)</f>
        <v>3314</v>
      </c>
      <c r="J273" s="928" t="s">
        <v>850</v>
      </c>
      <c r="K273" s="985">
        <v>447</v>
      </c>
      <c r="L273" s="986"/>
      <c r="M273" s="928"/>
      <c r="N273" s="987">
        <f t="shared" ref="N273:N279" si="70">SUM(R273:Z273)</f>
        <v>2867</v>
      </c>
      <c r="O273" s="935" t="str">
        <f>IF(P273="","※",IF(P273&lt;P274,"E",""))</f>
        <v>※</v>
      </c>
      <c r="P273" s="985"/>
      <c r="Q273" s="935" t="str">
        <f>IF(R273="","※",IF(R273&lt;R274,"E",""))</f>
        <v/>
      </c>
      <c r="R273" s="985">
        <v>2537</v>
      </c>
      <c r="S273" s="935" t="s">
        <v>850</v>
      </c>
      <c r="T273" s="985">
        <v>330</v>
      </c>
      <c r="U273" s="935" t="s">
        <v>850</v>
      </c>
      <c r="V273" s="985">
        <v>0</v>
      </c>
      <c r="W273" s="935" t="s">
        <v>850</v>
      </c>
      <c r="X273" s="985">
        <v>0</v>
      </c>
      <c r="Y273" s="935" t="s">
        <v>850</v>
      </c>
      <c r="Z273" s="985">
        <v>0</v>
      </c>
      <c r="AC273" s="305"/>
      <c r="AD273" s="305"/>
      <c r="AE273" s="305"/>
      <c r="AF273" s="305"/>
      <c r="AG273" s="305"/>
      <c r="AH273" s="305"/>
      <c r="AI273" s="305"/>
      <c r="AJ273" s="305"/>
      <c r="AK273" s="305"/>
      <c r="AL273" s="305"/>
      <c r="AM273" s="305"/>
      <c r="AN273" s="305"/>
      <c r="AO273" s="1123"/>
      <c r="AP273" s="1123"/>
      <c r="AQ273" s="1123"/>
      <c r="AR273" s="1123"/>
      <c r="AS273" s="1123"/>
      <c r="AT273" s="1123"/>
      <c r="AU273" s="1123"/>
      <c r="AV273" s="1123"/>
      <c r="AW273" s="1123"/>
      <c r="AX273" s="1123"/>
      <c r="AY273" s="1123"/>
    </row>
    <row r="274" spans="3:51">
      <c r="C274" s="1622" t="s">
        <v>648</v>
      </c>
      <c r="D274" s="1623" t="s">
        <v>649</v>
      </c>
      <c r="E274" s="1623"/>
      <c r="F274" s="1623"/>
      <c r="G274" s="1623"/>
      <c r="H274" s="1624"/>
      <c r="I274" s="991">
        <f t="shared" si="69"/>
        <v>1602</v>
      </c>
      <c r="J274" s="930" t="s">
        <v>850</v>
      </c>
      <c r="K274" s="992">
        <v>447</v>
      </c>
      <c r="L274" s="986"/>
      <c r="M274" s="930"/>
      <c r="N274" s="993">
        <f t="shared" si="70"/>
        <v>1155</v>
      </c>
      <c r="O274" s="930" t="str">
        <f>IF(P274="","※",IF(P274&gt;P273,"E",""))</f>
        <v>※</v>
      </c>
      <c r="P274" s="994"/>
      <c r="Q274" s="930" t="str">
        <f>IF(R274="","※",IF(R274&gt;R273,"E",""))</f>
        <v/>
      </c>
      <c r="R274" s="994">
        <v>1055</v>
      </c>
      <c r="S274" s="930" t="s">
        <v>850</v>
      </c>
      <c r="T274" s="994">
        <v>100</v>
      </c>
      <c r="U274" s="930" t="s">
        <v>850</v>
      </c>
      <c r="V274" s="994">
        <v>0</v>
      </c>
      <c r="W274" s="930" t="s">
        <v>850</v>
      </c>
      <c r="X274" s="994">
        <v>0</v>
      </c>
      <c r="Y274" s="930" t="s">
        <v>850</v>
      </c>
      <c r="Z274" s="994">
        <v>0</v>
      </c>
      <c r="AC274" s="305"/>
      <c r="AD274" s="305"/>
      <c r="AE274" s="305"/>
      <c r="AF274" s="305"/>
      <c r="AG274" s="305"/>
      <c r="AH274" s="305"/>
      <c r="AI274" s="305"/>
      <c r="AJ274" s="305"/>
      <c r="AK274" s="305"/>
      <c r="AL274" s="305"/>
      <c r="AM274" s="305"/>
      <c r="AN274" s="305"/>
      <c r="AO274" s="1123"/>
      <c r="AP274" s="1123"/>
      <c r="AQ274" s="1123"/>
      <c r="AR274" s="1123"/>
      <c r="AS274" s="1123"/>
      <c r="AT274" s="1123"/>
      <c r="AU274" s="1123"/>
      <c r="AV274" s="1123"/>
      <c r="AW274" s="1123"/>
      <c r="AX274" s="1123"/>
      <c r="AY274" s="1123"/>
    </row>
    <row r="275" spans="3:51">
      <c r="C275" s="1622" t="s">
        <v>650</v>
      </c>
      <c r="D275" s="1623" t="s">
        <v>283</v>
      </c>
      <c r="E275" s="1623"/>
      <c r="F275" s="1623"/>
      <c r="G275" s="1623"/>
      <c r="H275" s="1624"/>
      <c r="I275" s="991">
        <f t="shared" si="69"/>
        <v>50</v>
      </c>
      <c r="J275" s="930" t="s">
        <v>850</v>
      </c>
      <c r="K275" s="992">
        <v>0</v>
      </c>
      <c r="L275" s="986"/>
      <c r="M275" s="930"/>
      <c r="N275" s="993">
        <f t="shared" si="70"/>
        <v>50</v>
      </c>
      <c r="O275" s="930" t="str">
        <f>IF(P275="","※",IF(AND(P105&gt;0,P275=0,P276=0),"E",""))</f>
        <v>※</v>
      </c>
      <c r="P275" s="994"/>
      <c r="Q275" s="930" t="str">
        <f>IF(R275="","※",IF(AND(R105&gt;0,R275=0,R276=0),"E",""))</f>
        <v/>
      </c>
      <c r="R275" s="994">
        <v>0</v>
      </c>
      <c r="S275" s="930"/>
      <c r="T275" s="994">
        <v>0</v>
      </c>
      <c r="U275" s="930"/>
      <c r="V275" s="994">
        <v>50</v>
      </c>
      <c r="W275" s="930" t="s">
        <v>850</v>
      </c>
      <c r="X275" s="994">
        <v>0</v>
      </c>
      <c r="Y275" s="930"/>
      <c r="Z275" s="994">
        <v>0</v>
      </c>
      <c r="AC275" s="305"/>
      <c r="AD275" s="305"/>
      <c r="AE275" s="305"/>
      <c r="AF275" s="305"/>
      <c r="AG275" s="305"/>
      <c r="AH275" s="305"/>
      <c r="AI275" s="305"/>
      <c r="AJ275" s="305"/>
      <c r="AK275" s="305"/>
      <c r="AL275" s="305"/>
      <c r="AM275" s="305"/>
      <c r="AN275" s="305"/>
      <c r="AO275" s="1123"/>
      <c r="AP275" s="1123"/>
      <c r="AQ275" s="1123"/>
      <c r="AR275" s="1123"/>
      <c r="AS275" s="1123"/>
      <c r="AT275" s="1123"/>
      <c r="AU275" s="1123"/>
      <c r="AV275" s="1123"/>
      <c r="AW275" s="1123"/>
      <c r="AX275" s="1123"/>
      <c r="AY275" s="1123"/>
    </row>
    <row r="276" spans="3:51">
      <c r="C276" s="1622" t="s">
        <v>651</v>
      </c>
      <c r="D276" s="1623" t="s">
        <v>284</v>
      </c>
      <c r="E276" s="1623"/>
      <c r="F276" s="1623"/>
      <c r="G276" s="1623"/>
      <c r="H276" s="1624"/>
      <c r="I276" s="991">
        <f t="shared" si="69"/>
        <v>100</v>
      </c>
      <c r="J276" s="930" t="s">
        <v>850</v>
      </c>
      <c r="K276" s="992">
        <v>0</v>
      </c>
      <c r="L276" s="986"/>
      <c r="M276" s="930"/>
      <c r="N276" s="993">
        <f t="shared" si="70"/>
        <v>100</v>
      </c>
      <c r="O276" s="930" t="str">
        <f>IF(P275="","※",IF(AND(P105&gt;0,P275=0,P276=0),"E",""))</f>
        <v>※</v>
      </c>
      <c r="P276" s="994"/>
      <c r="Q276" s="930" t="str">
        <f>IF(R275="","※",IF(AND(R105&gt;0,R275=0,R276=0),"E",""))</f>
        <v/>
      </c>
      <c r="R276" s="994">
        <v>0</v>
      </c>
      <c r="S276" s="930"/>
      <c r="T276" s="994">
        <v>0</v>
      </c>
      <c r="U276" s="930"/>
      <c r="V276" s="994">
        <v>100</v>
      </c>
      <c r="W276" s="930"/>
      <c r="X276" s="994">
        <v>0</v>
      </c>
      <c r="Y276" s="930"/>
      <c r="Z276" s="994">
        <v>0</v>
      </c>
      <c r="AC276" s="305"/>
      <c r="AD276" s="305"/>
      <c r="AE276" s="305"/>
      <c r="AF276" s="305"/>
      <c r="AG276" s="305"/>
      <c r="AH276" s="305"/>
      <c r="AI276" s="305"/>
      <c r="AJ276" s="305"/>
      <c r="AK276" s="305"/>
      <c r="AL276" s="305"/>
      <c r="AM276" s="305"/>
      <c r="AN276" s="305"/>
      <c r="AO276" s="1123"/>
      <c r="AP276" s="1123"/>
      <c r="AQ276" s="1123"/>
      <c r="AR276" s="1123"/>
      <c r="AS276" s="1123"/>
      <c r="AT276" s="1123"/>
      <c r="AU276" s="1123"/>
      <c r="AV276" s="1123"/>
      <c r="AW276" s="1123"/>
      <c r="AX276" s="1123"/>
      <c r="AY276" s="1123"/>
    </row>
    <row r="277" spans="3:51">
      <c r="C277" s="1622" t="s">
        <v>652</v>
      </c>
      <c r="D277" s="1623" t="s">
        <v>653</v>
      </c>
      <c r="E277" s="1623"/>
      <c r="F277" s="1623"/>
      <c r="G277" s="1623"/>
      <c r="H277" s="1624"/>
      <c r="I277" s="991">
        <f t="shared" si="69"/>
        <v>45</v>
      </c>
      <c r="J277" s="930" t="s">
        <v>850</v>
      </c>
      <c r="K277" s="992">
        <v>0</v>
      </c>
      <c r="L277" s="986"/>
      <c r="M277" s="930"/>
      <c r="N277" s="993">
        <f t="shared" si="70"/>
        <v>45</v>
      </c>
      <c r="O277" s="930" t="str">
        <f>IF(P277="","※","")</f>
        <v>※</v>
      </c>
      <c r="P277" s="994"/>
      <c r="Q277" s="930" t="str">
        <f>IF(R277="","※","")</f>
        <v/>
      </c>
      <c r="R277" s="994">
        <v>0</v>
      </c>
      <c r="S277" s="930" t="s">
        <v>850</v>
      </c>
      <c r="T277" s="994">
        <v>0</v>
      </c>
      <c r="U277" s="930" t="s">
        <v>850</v>
      </c>
      <c r="V277" s="994">
        <v>0</v>
      </c>
      <c r="W277" s="930" t="s">
        <v>850</v>
      </c>
      <c r="X277" s="994">
        <v>15</v>
      </c>
      <c r="Y277" s="930" t="s">
        <v>850</v>
      </c>
      <c r="Z277" s="994">
        <v>30</v>
      </c>
      <c r="AC277" s="305"/>
      <c r="AD277" s="305"/>
      <c r="AE277" s="305"/>
      <c r="AF277" s="305"/>
      <c r="AG277" s="305"/>
      <c r="AH277" s="305"/>
      <c r="AI277" s="305"/>
      <c r="AJ277" s="305"/>
      <c r="AK277" s="305"/>
      <c r="AL277" s="305"/>
      <c r="AM277" s="305"/>
      <c r="AN277" s="305"/>
      <c r="AO277" s="1123"/>
      <c r="AP277" s="1123"/>
      <c r="AQ277" s="1123"/>
      <c r="AR277" s="1123"/>
      <c r="AS277" s="1123"/>
      <c r="AT277" s="1123"/>
      <c r="AU277" s="1123"/>
      <c r="AV277" s="1123"/>
      <c r="AW277" s="1123"/>
      <c r="AX277" s="1123"/>
      <c r="AY277" s="1123"/>
    </row>
    <row r="278" spans="3:51">
      <c r="C278" s="1656" t="s">
        <v>654</v>
      </c>
      <c r="D278" s="1626" t="s">
        <v>745</v>
      </c>
      <c r="E278" s="1626"/>
      <c r="F278" s="1626"/>
      <c r="G278" s="1626"/>
      <c r="H278" s="1627"/>
      <c r="I278" s="997">
        <f t="shared" si="69"/>
        <v>336</v>
      </c>
      <c r="J278" s="966" t="s">
        <v>850</v>
      </c>
      <c r="K278" s="998">
        <v>153</v>
      </c>
      <c r="L278" s="986"/>
      <c r="M278" s="962"/>
      <c r="N278" s="999">
        <f t="shared" si="70"/>
        <v>183</v>
      </c>
      <c r="O278" s="962" t="str">
        <f>IF(P278="","※","")</f>
        <v>※</v>
      </c>
      <c r="P278" s="1000"/>
      <c r="Q278" s="962" t="str">
        <f>IF(R278="","※","")</f>
        <v/>
      </c>
      <c r="R278" s="1000">
        <v>163</v>
      </c>
      <c r="S278" s="962" t="s">
        <v>850</v>
      </c>
      <c r="T278" s="1000">
        <v>20</v>
      </c>
      <c r="U278" s="962" t="s">
        <v>850</v>
      </c>
      <c r="V278" s="1000">
        <v>0</v>
      </c>
      <c r="W278" s="962" t="s">
        <v>850</v>
      </c>
      <c r="X278" s="1000">
        <v>0</v>
      </c>
      <c r="Y278" s="962" t="s">
        <v>850</v>
      </c>
      <c r="Z278" s="1000">
        <v>0</v>
      </c>
      <c r="AC278" s="305"/>
      <c r="AD278" s="305"/>
      <c r="AE278" s="305"/>
      <c r="AF278" s="305"/>
      <c r="AG278" s="305"/>
      <c r="AH278" s="305"/>
      <c r="AI278" s="305"/>
      <c r="AJ278" s="305"/>
      <c r="AK278" s="305"/>
      <c r="AL278" s="305"/>
      <c r="AM278" s="305"/>
      <c r="AN278" s="305"/>
      <c r="AO278" s="1123"/>
      <c r="AP278" s="1123"/>
      <c r="AQ278" s="1123"/>
      <c r="AR278" s="1123"/>
      <c r="AS278" s="1123"/>
      <c r="AT278" s="1123"/>
      <c r="AU278" s="1123"/>
      <c r="AV278" s="1123"/>
      <c r="AW278" s="1123"/>
      <c r="AX278" s="1123"/>
      <c r="AY278" s="1123"/>
    </row>
    <row r="279" spans="3:51">
      <c r="C279" s="1649" t="s">
        <v>655</v>
      </c>
      <c r="D279" s="1633" t="s">
        <v>724</v>
      </c>
      <c r="E279" s="1633"/>
      <c r="F279" s="1633"/>
      <c r="G279" s="1633"/>
      <c r="H279" s="1634"/>
      <c r="I279" s="562"/>
      <c r="J279" s="221"/>
      <c r="K279" s="139"/>
      <c r="L279" s="273"/>
      <c r="M279" s="221"/>
      <c r="N279" s="563">
        <f t="shared" si="70"/>
        <v>725</v>
      </c>
      <c r="O279" s="221" t="str">
        <f>IF(P279="","※","")</f>
        <v>※</v>
      </c>
      <c r="P279" s="178"/>
      <c r="Q279" s="221" t="str">
        <f>IF(R279="","※","")</f>
        <v/>
      </c>
      <c r="R279" s="178">
        <v>453</v>
      </c>
      <c r="S279" s="221" t="s">
        <v>850</v>
      </c>
      <c r="T279" s="178">
        <v>30</v>
      </c>
      <c r="U279" s="221" t="s">
        <v>850</v>
      </c>
      <c r="V279" s="178">
        <v>112</v>
      </c>
      <c r="W279" s="221" t="s">
        <v>850</v>
      </c>
      <c r="X279" s="178">
        <v>30</v>
      </c>
      <c r="Y279" s="221" t="s">
        <v>850</v>
      </c>
      <c r="Z279" s="178">
        <v>100</v>
      </c>
      <c r="AC279" s="305"/>
      <c r="AD279" s="305"/>
      <c r="AE279" s="305"/>
      <c r="AF279" s="305"/>
      <c r="AG279" s="305"/>
      <c r="AH279" s="305"/>
      <c r="AI279" s="305"/>
      <c r="AJ279" s="305"/>
      <c r="AK279" s="305"/>
      <c r="AL279" s="305"/>
      <c r="AM279" s="305"/>
      <c r="AN279" s="305"/>
      <c r="AO279" s="1123"/>
      <c r="AP279" s="1163" t="s">
        <v>533</v>
      </c>
      <c r="AQ279" s="1163" t="s">
        <v>119</v>
      </c>
      <c r="AR279" s="1163" t="s">
        <v>120</v>
      </c>
      <c r="AS279" s="1163" t="s">
        <v>520</v>
      </c>
      <c r="AT279" s="1163" t="s">
        <v>121</v>
      </c>
      <c r="AU279" s="1163" t="s">
        <v>1084</v>
      </c>
      <c r="AV279" s="1163" t="s">
        <v>1206</v>
      </c>
      <c r="AW279" s="1163" t="s">
        <v>132</v>
      </c>
      <c r="AX279" s="1335" t="s">
        <v>421</v>
      </c>
      <c r="AY279" s="1163" t="s">
        <v>1216</v>
      </c>
    </row>
    <row r="280" spans="3:51">
      <c r="C280" s="1649" t="s">
        <v>901</v>
      </c>
      <c r="D280" s="1633" t="s">
        <v>902</v>
      </c>
      <c r="E280" s="1633"/>
      <c r="F280" s="1633"/>
      <c r="G280" s="1633"/>
      <c r="H280" s="1634"/>
      <c r="I280" s="1560">
        <f>SUM(K280,N280)</f>
        <v>3845</v>
      </c>
      <c r="J280" s="1561"/>
      <c r="K280" s="1560">
        <f>SUM(K273,K275:K278)</f>
        <v>600</v>
      </c>
      <c r="L280" s="273"/>
      <c r="M280" s="1561"/>
      <c r="N280" s="563">
        <f>SUM(R280:Z280)</f>
        <v>3245</v>
      </c>
      <c r="Q280" s="221"/>
      <c r="R280" s="1560">
        <f>SUM(R273,R275:R278)</f>
        <v>2700</v>
      </c>
      <c r="S280" s="221"/>
      <c r="T280" s="1560">
        <f>SUM(T273,T275:T278)</f>
        <v>350</v>
      </c>
      <c r="U280" s="221"/>
      <c r="V280" s="1560">
        <f>SUM(V273,V275:V278)</f>
        <v>150</v>
      </c>
      <c r="W280" s="221"/>
      <c r="X280" s="1560">
        <f>SUM(X273,X275:X278)</f>
        <v>15</v>
      </c>
      <c r="Y280" s="221"/>
      <c r="Z280" s="1562">
        <f>SUM(Z273,Z275:Z278)</f>
        <v>30</v>
      </c>
      <c r="AC280" s="305"/>
      <c r="AD280" s="305"/>
      <c r="AE280" s="305"/>
      <c r="AF280" s="305"/>
      <c r="AG280" s="305"/>
      <c r="AH280" s="305"/>
      <c r="AI280" s="305"/>
      <c r="AJ280" s="305"/>
      <c r="AK280" s="305"/>
      <c r="AL280" s="305"/>
      <c r="AM280" s="305"/>
      <c r="AN280" s="305"/>
      <c r="AO280" s="1123"/>
      <c r="AP280" s="1164" t="s">
        <v>1214</v>
      </c>
      <c r="AQ280" s="1164" t="s">
        <v>1214</v>
      </c>
      <c r="AR280" s="1164" t="s">
        <v>1214</v>
      </c>
      <c r="AS280" s="1164" t="s">
        <v>1214</v>
      </c>
      <c r="AT280" s="1164" t="s">
        <v>1214</v>
      </c>
      <c r="AU280" s="1164" t="s">
        <v>1214</v>
      </c>
      <c r="AV280" s="1164" t="s">
        <v>1214</v>
      </c>
      <c r="AW280" s="1164" t="s">
        <v>1214</v>
      </c>
      <c r="AX280" s="1164" t="s">
        <v>905</v>
      </c>
      <c r="AY280" s="1164" t="s">
        <v>1214</v>
      </c>
    </row>
    <row r="281" spans="3:51">
      <c r="C281" s="1649" t="s">
        <v>903</v>
      </c>
      <c r="D281" s="1633" t="s">
        <v>904</v>
      </c>
      <c r="E281" s="1633"/>
      <c r="F281" s="1633"/>
      <c r="G281" s="1633"/>
      <c r="H281" s="1634"/>
      <c r="I281" s="1560">
        <f>SUM(K281,N281)</f>
        <v>3845</v>
      </c>
      <c r="J281" s="1561"/>
      <c r="K281" s="1562">
        <f>'11.元請 法定福利費'!L8</f>
        <v>600</v>
      </c>
      <c r="L281" s="273"/>
      <c r="M281" s="1561"/>
      <c r="N281" s="563">
        <f>SUM(R281:Z281)</f>
        <v>3245</v>
      </c>
      <c r="Q281" s="221"/>
      <c r="R281" s="178">
        <f>'20.元請 法定福利費_下請'!S10</f>
        <v>2700</v>
      </c>
      <c r="S281" s="221"/>
      <c r="T281" s="178">
        <f>'20.元請 法定福利費_下請'!U10</f>
        <v>350</v>
      </c>
      <c r="U281" s="221"/>
      <c r="V281" s="178">
        <f>'20.元請 法定福利費_下請'!W10</f>
        <v>150</v>
      </c>
      <c r="W281" s="221"/>
      <c r="X281" s="178">
        <f>'20.元請 法定福利費_下請'!Y10</f>
        <v>15</v>
      </c>
      <c r="Y281" s="221"/>
      <c r="Z281" s="178">
        <f>'20.元請 法定福利費_下請'!AA10</f>
        <v>30</v>
      </c>
      <c r="AO281" s="1123"/>
      <c r="AP281" s="1164" t="s">
        <v>1214</v>
      </c>
      <c r="AQ281" s="1164" t="s">
        <v>1214</v>
      </c>
      <c r="AR281" s="1164" t="s">
        <v>1214</v>
      </c>
      <c r="AS281" s="1164" t="s">
        <v>1214</v>
      </c>
      <c r="AT281" s="1164" t="s">
        <v>1214</v>
      </c>
      <c r="AU281" s="1164" t="s">
        <v>1214</v>
      </c>
      <c r="AV281" s="1164" t="s">
        <v>1214</v>
      </c>
      <c r="AW281" s="1164" t="s">
        <v>1214</v>
      </c>
      <c r="AX281" s="1172" t="s">
        <v>1215</v>
      </c>
      <c r="AY281" s="1164" t="s">
        <v>1214</v>
      </c>
    </row>
  </sheetData>
  <sheetProtection algorithmName="SHA-512" hashValue="zrC+wD39wWVs8avGfJDGqgR6T1LK6VQwKsPgx69c0sL5ArSMUy1fFizBhDXeVD1CeHhY18HUWTpULn1FLkPYRQ==" saltValue="qjtYrrzHz27OW9SAtPVSxA==" spinCount="100000" sheet="1" objects="1" scenarios="1"/>
  <mergeCells count="16">
    <mergeCell ref="G124:H124"/>
    <mergeCell ref="G72:H72"/>
    <mergeCell ref="G120:H120"/>
    <mergeCell ref="AZ255:BD255"/>
    <mergeCell ref="E250:H250"/>
    <mergeCell ref="D255:H255"/>
    <mergeCell ref="G85:H85"/>
    <mergeCell ref="F251:H251"/>
    <mergeCell ref="F252:H252"/>
    <mergeCell ref="F125:F127"/>
    <mergeCell ref="F146:F148"/>
    <mergeCell ref="F163:F165"/>
    <mergeCell ref="E183:E185"/>
    <mergeCell ref="E245:E247"/>
    <mergeCell ref="G122:H122"/>
    <mergeCell ref="G123:H123"/>
  </mergeCells>
  <phoneticPr fontId="4"/>
  <pageMargins left="0.15748031496062992" right="0.15748031496062992" top="0.35433070866141736" bottom="0.27559055118110237" header="0.23622047244094491" footer="0.15748031496062992"/>
  <pageSetup paperSize="9" scale="5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A23"/>
  <sheetViews>
    <sheetView showGridLines="0" zoomScaleNormal="100" zoomScaleSheetLayoutView="100" workbookViewId="0"/>
  </sheetViews>
  <sheetFormatPr defaultColWidth="3.625" defaultRowHeight="24.95" customHeight="1"/>
  <cols>
    <col min="1" max="1" width="2.875" style="352" customWidth="1"/>
    <col min="2" max="2" width="7.125" style="352" customWidth="1"/>
    <col min="3" max="3" width="7.25" style="352" customWidth="1"/>
    <col min="4" max="4" width="3.125" style="1982" customWidth="1"/>
    <col min="5" max="5" width="15.625" style="1982" customWidth="1"/>
    <col min="6" max="6" width="2.625" style="1982" customWidth="1"/>
    <col min="7" max="8" width="15.625" style="1982" customWidth="1"/>
    <col min="9" max="9" width="3.625" style="1982" customWidth="1"/>
    <col min="10" max="10" width="3.125" style="1982" customWidth="1"/>
    <col min="11" max="11" width="15.625" style="1982" customWidth="1"/>
    <col min="12" max="12" width="2.625" style="1982" customWidth="1"/>
    <col min="13" max="14" width="15.625" style="1982" customWidth="1"/>
    <col min="15" max="15" width="3.625" style="1982" customWidth="1"/>
    <col min="16" max="16" width="3.125" style="1982" customWidth="1"/>
    <col min="17" max="17" width="15.625" style="1982" customWidth="1"/>
    <col min="18" max="18" width="2.625" style="1982" customWidth="1"/>
    <col min="19" max="20" width="15.625" style="1982" customWidth="1"/>
    <col min="21" max="21" width="3.625" style="1982"/>
    <col min="22" max="22" width="3.125" style="1982" customWidth="1"/>
    <col min="23" max="23" width="15.625" style="1982" customWidth="1"/>
    <col min="24" max="24" width="2.625" style="1982" customWidth="1"/>
    <col min="25" max="26" width="15.625" style="1982" customWidth="1"/>
    <col min="27" max="16384" width="3.625" style="353"/>
  </cols>
  <sheetData>
    <row r="1" spans="1:27" ht="24.95" customHeight="1">
      <c r="A1" s="179"/>
    </row>
    <row r="2" spans="1:27" s="31" customFormat="1" ht="7.5" customHeight="1">
      <c r="A2" s="306"/>
      <c r="B2" s="146"/>
      <c r="C2" s="27"/>
      <c r="D2" s="1984"/>
      <c r="E2" s="1984"/>
      <c r="F2" s="1698"/>
      <c r="G2" s="1698"/>
      <c r="H2" s="1984"/>
      <c r="I2" s="1698"/>
      <c r="J2" s="1698"/>
      <c r="K2" s="1985"/>
      <c r="L2" s="1698"/>
      <c r="M2" s="1984"/>
      <c r="N2" s="1984"/>
      <c r="O2" s="1698" t="s">
        <v>190</v>
      </c>
      <c r="P2" s="1698"/>
      <c r="Q2" s="1984">
        <v>0</v>
      </c>
      <c r="R2" s="1698"/>
      <c r="S2" s="1698"/>
      <c r="T2" s="1985"/>
      <c r="U2" s="1698"/>
      <c r="V2" s="1698"/>
      <c r="W2" s="1698"/>
      <c r="X2" s="1698"/>
      <c r="Y2" s="1698"/>
      <c r="Z2" s="1698"/>
    </row>
    <row r="3" spans="1:27" s="31" customFormat="1" ht="30.75" customHeight="1">
      <c r="A3" s="1710" t="s">
        <v>108</v>
      </c>
      <c r="C3" s="27"/>
      <c r="D3" s="1984"/>
      <c r="E3" s="1984"/>
      <c r="F3" s="1698"/>
      <c r="G3" s="1698"/>
      <c r="H3" s="1984"/>
      <c r="I3" s="1698"/>
      <c r="J3" s="1698"/>
      <c r="K3" s="1985"/>
      <c r="L3" s="1698"/>
      <c r="M3" s="1984"/>
      <c r="N3" s="1984"/>
      <c r="O3" s="1698"/>
      <c r="P3" s="1698"/>
      <c r="Q3" s="1984"/>
      <c r="R3" s="1698"/>
      <c r="S3" s="1698"/>
      <c r="T3" s="1985"/>
      <c r="U3" s="1698"/>
      <c r="V3" s="1698"/>
      <c r="W3" s="1698"/>
      <c r="X3" s="1698"/>
      <c r="Y3" s="1698"/>
      <c r="Z3" s="1698"/>
    </row>
    <row r="4" spans="1:27" s="31" customFormat="1" ht="6.75" customHeight="1">
      <c r="A4" s="10"/>
      <c r="B4" s="146"/>
      <c r="C4" s="27"/>
      <c r="D4" s="1698"/>
      <c r="E4" s="1698"/>
      <c r="F4" s="1698"/>
      <c r="G4" s="1698"/>
      <c r="H4" s="1698"/>
      <c r="I4" s="1698"/>
      <c r="J4" s="1698"/>
      <c r="K4" s="1985"/>
      <c r="L4" s="1698"/>
      <c r="M4" s="1698"/>
      <c r="N4" s="1698"/>
      <c r="O4" s="1698"/>
      <c r="P4" s="1698"/>
      <c r="Q4" s="1698"/>
      <c r="R4" s="1698"/>
      <c r="S4" s="1698"/>
      <c r="T4" s="1985"/>
      <c r="U4" s="1698"/>
      <c r="V4" s="1698"/>
      <c r="W4" s="1698"/>
      <c r="X4" s="1698"/>
      <c r="Y4" s="1698"/>
      <c r="Z4" s="1698"/>
    </row>
    <row r="5" spans="1:27" s="305" customFormat="1" ht="24.95" customHeight="1">
      <c r="A5" s="196" t="s">
        <v>493</v>
      </c>
      <c r="B5" s="154"/>
      <c r="C5" s="314"/>
      <c r="D5" s="1986"/>
      <c r="E5" s="1698"/>
      <c r="F5" s="1986"/>
      <c r="G5" s="1698"/>
      <c r="H5" s="1698"/>
      <c r="I5" s="1698"/>
      <c r="J5" s="1698"/>
      <c r="K5" s="1985"/>
      <c r="L5" s="1698"/>
      <c r="M5" s="1986"/>
      <c r="N5" s="1698"/>
      <c r="O5" s="1986"/>
      <c r="P5" s="1698"/>
      <c r="Q5" s="1698"/>
      <c r="R5" s="1698"/>
      <c r="S5" s="1698"/>
      <c r="T5" s="1985"/>
      <c r="U5" s="1698"/>
      <c r="V5" s="1698"/>
      <c r="W5" s="1698"/>
      <c r="X5" s="1698"/>
      <c r="Y5" s="1698"/>
      <c r="Z5" s="1698"/>
    </row>
    <row r="6" spans="1:27" s="305" customFormat="1" ht="24.95" customHeight="1">
      <c r="A6" s="357" t="s">
        <v>605</v>
      </c>
      <c r="B6" s="154"/>
      <c r="C6" s="314"/>
      <c r="D6" s="1986"/>
      <c r="E6" s="1698"/>
      <c r="F6" s="1698"/>
      <c r="G6" s="1698"/>
      <c r="H6" s="1698"/>
      <c r="I6" s="1698"/>
      <c r="J6" s="1698"/>
      <c r="K6" s="1985"/>
      <c r="L6" s="1698"/>
      <c r="M6" s="1986"/>
      <c r="N6" s="1698"/>
      <c r="O6" s="1698"/>
      <c r="P6" s="1698"/>
      <c r="Q6" s="1698"/>
      <c r="R6" s="1698"/>
      <c r="S6" s="1698"/>
      <c r="T6" s="1985"/>
      <c r="U6" s="1698"/>
      <c r="V6" s="1698"/>
      <c r="W6" s="1698"/>
      <c r="X6" s="1698"/>
      <c r="Y6" s="1698"/>
      <c r="Z6" s="1698"/>
    </row>
    <row r="7" spans="1:27" s="31" customFormat="1" ht="24.95" customHeight="1">
      <c r="A7" s="146"/>
      <c r="B7" s="146"/>
      <c r="C7" s="27"/>
      <c r="D7" s="1698"/>
      <c r="E7" s="1698"/>
      <c r="F7" s="1698"/>
      <c r="G7" s="1698"/>
      <c r="H7" s="1698"/>
      <c r="I7" s="1698"/>
      <c r="J7" s="1698"/>
      <c r="K7" s="1985"/>
      <c r="L7" s="1698"/>
      <c r="M7" s="1698"/>
      <c r="N7" s="1698"/>
      <c r="O7" s="1698"/>
      <c r="P7" s="1698"/>
      <c r="Q7" s="1698"/>
      <c r="R7" s="1698"/>
      <c r="S7" s="1698"/>
      <c r="T7" s="1985"/>
      <c r="U7" s="1698"/>
      <c r="V7" s="1698"/>
      <c r="W7" s="1698"/>
      <c r="X7" s="1698"/>
      <c r="Y7" s="1698"/>
      <c r="Z7" s="1698"/>
    </row>
    <row r="8" spans="1:27" s="305" customFormat="1" ht="24.95" customHeight="1">
      <c r="A8" s="274"/>
      <c r="B8" s="33"/>
      <c r="C8" s="27"/>
      <c r="D8" s="1916" t="s">
        <v>960</v>
      </c>
      <c r="E8" s="1973" t="s">
        <v>961</v>
      </c>
      <c r="F8" s="2490" t="s">
        <v>1534</v>
      </c>
      <c r="G8" s="2491"/>
      <c r="H8" s="1973" t="s">
        <v>191</v>
      </c>
      <c r="I8" s="1467"/>
      <c r="J8" s="1916" t="s">
        <v>960</v>
      </c>
      <c r="K8" s="1974" t="s">
        <v>1535</v>
      </c>
      <c r="L8" s="2490" t="s">
        <v>1534</v>
      </c>
      <c r="M8" s="2491"/>
      <c r="N8" s="1973" t="s">
        <v>1536</v>
      </c>
      <c r="O8" s="1467"/>
      <c r="P8" s="1916" t="s">
        <v>960</v>
      </c>
      <c r="Q8" s="1974" t="s">
        <v>1537</v>
      </c>
      <c r="R8" s="2490" t="s">
        <v>1534</v>
      </c>
      <c r="S8" s="2491"/>
      <c r="T8" s="1973" t="s">
        <v>1538</v>
      </c>
      <c r="U8" s="1467"/>
      <c r="V8" s="1916" t="s">
        <v>960</v>
      </c>
      <c r="W8" s="1974" t="s">
        <v>30</v>
      </c>
      <c r="X8" s="2490" t="s">
        <v>1534</v>
      </c>
      <c r="Y8" s="2491"/>
      <c r="Z8" s="1973" t="s">
        <v>1539</v>
      </c>
      <c r="AA8" s="1698"/>
    </row>
    <row r="9" spans="1:27" s="31" customFormat="1" ht="24.95" customHeight="1">
      <c r="A9" s="305"/>
      <c r="B9" s="305"/>
      <c r="C9" s="306"/>
      <c r="D9" s="484">
        <f>IF(E9="","",1)</f>
        <v>1</v>
      </c>
      <c r="E9" s="1975" t="s">
        <v>1540</v>
      </c>
      <c r="F9" s="1976" t="str">
        <f>IF(E9&lt;&gt;"",IF(G9="","※",""),"")</f>
        <v/>
      </c>
      <c r="G9" s="1975" t="s">
        <v>1541</v>
      </c>
      <c r="H9" s="1977" t="str">
        <f t="shared" ref="H9:H15" si="0">IF(E9="","",$A$5)</f>
        <v>元請企業名</v>
      </c>
      <c r="I9" s="1467"/>
      <c r="J9" s="484">
        <f>IF(K9="","",1)</f>
        <v>1</v>
      </c>
      <c r="K9" s="1975" t="s">
        <v>1542</v>
      </c>
      <c r="L9" s="1976" t="str">
        <f>IF(K9&lt;&gt;"",IF(OR(M9="",N9=""),"※",""),"")</f>
        <v/>
      </c>
      <c r="M9" s="1975" t="s">
        <v>1543</v>
      </c>
      <c r="N9" s="1978" t="s">
        <v>1540</v>
      </c>
      <c r="O9" s="1467"/>
      <c r="P9" s="484" t="str">
        <f>IF(Q9="","",1)</f>
        <v/>
      </c>
      <c r="Q9" s="1979"/>
      <c r="R9" s="1976" t="str">
        <f>IF(Q9&lt;&gt;"",IF(OR(S9="",T9=""),"※",""),"")</f>
        <v/>
      </c>
      <c r="S9" s="1979"/>
      <c r="T9" s="1980"/>
      <c r="U9" s="1467"/>
      <c r="V9" s="484" t="str">
        <f>IF(W9="","",1)</f>
        <v/>
      </c>
      <c r="W9" s="1979"/>
      <c r="X9" s="1976" t="str">
        <f>IF(W9&lt;&gt;"",IF(OR(Y9="",Z9=""),"※",""),"")</f>
        <v/>
      </c>
      <c r="Y9" s="1979"/>
      <c r="Z9" s="1980"/>
      <c r="AA9" s="1698"/>
    </row>
    <row r="10" spans="1:27" s="355" customFormat="1" ht="24.95" customHeight="1">
      <c r="A10" s="275"/>
      <c r="B10" s="274"/>
      <c r="C10" s="285"/>
      <c r="D10" s="484">
        <f t="shared" ref="D10:D15" si="1">IF(E10="","",D9+1)</f>
        <v>2</v>
      </c>
      <c r="E10" s="1975" t="s">
        <v>1544</v>
      </c>
      <c r="F10" s="1976" t="str">
        <f t="shared" ref="F10:F15" si="2">IF(E10&lt;&gt;"",IF(G10="","※",""),"")</f>
        <v/>
      </c>
      <c r="G10" s="1975" t="s">
        <v>608</v>
      </c>
      <c r="H10" s="1977" t="str">
        <f t="shared" si="0"/>
        <v>元請企業名</v>
      </c>
      <c r="I10" s="1981"/>
      <c r="J10" s="484">
        <f t="shared" ref="J10:J15" si="3">IF(K10="","",J9+1)</f>
        <v>2</v>
      </c>
      <c r="K10" s="1975" t="s">
        <v>1545</v>
      </c>
      <c r="L10" s="1976" t="str">
        <f t="shared" ref="L10:L15" si="4">IF(K10&lt;&gt;"",IF(OR(M10="",N10=""),"※",""),"")</f>
        <v/>
      </c>
      <c r="M10" s="1975" t="s">
        <v>1546</v>
      </c>
      <c r="N10" s="1978" t="s">
        <v>1540</v>
      </c>
      <c r="O10" s="1981"/>
      <c r="P10" s="484" t="str">
        <f t="shared" ref="P10:P15" si="5">IF(Q10="","",P9+1)</f>
        <v/>
      </c>
      <c r="Q10" s="1979"/>
      <c r="R10" s="1976" t="str">
        <f t="shared" ref="R10:R15" si="6">IF(Q10&lt;&gt;"",IF(OR(S10="",T10=""),"※",""),"")</f>
        <v/>
      </c>
      <c r="S10" s="1979"/>
      <c r="T10" s="1980"/>
      <c r="U10" s="1981"/>
      <c r="V10" s="484" t="str">
        <f t="shared" ref="V10:V15" si="7">IF(W10="","",V9+1)</f>
        <v/>
      </c>
      <c r="W10" s="1979"/>
      <c r="X10" s="1976" t="str">
        <f t="shared" ref="X10:X15" si="8">IF(W10&lt;&gt;"",IF(OR(Y10="",Z10=""),"※",""),"")</f>
        <v/>
      </c>
      <c r="Y10" s="1979"/>
      <c r="Z10" s="1980"/>
      <c r="AA10" s="1982"/>
    </row>
    <row r="11" spans="1:27" s="355" customFormat="1" ht="24.95" customHeight="1">
      <c r="A11" s="275"/>
      <c r="B11" s="274"/>
      <c r="C11" s="285"/>
      <c r="D11" s="484">
        <f t="shared" si="1"/>
        <v>3</v>
      </c>
      <c r="E11" s="1975" t="s">
        <v>1547</v>
      </c>
      <c r="F11" s="1976" t="str">
        <f t="shared" si="2"/>
        <v/>
      </c>
      <c r="G11" s="1975" t="s">
        <v>1548</v>
      </c>
      <c r="H11" s="1977" t="str">
        <f t="shared" si="0"/>
        <v>元請企業名</v>
      </c>
      <c r="I11" s="1981"/>
      <c r="J11" s="484" t="str">
        <f t="shared" si="3"/>
        <v/>
      </c>
      <c r="K11" s="1979"/>
      <c r="L11" s="1976" t="str">
        <f t="shared" si="4"/>
        <v/>
      </c>
      <c r="M11" s="1979"/>
      <c r="N11" s="1980"/>
      <c r="O11" s="1981"/>
      <c r="P11" s="484" t="str">
        <f t="shared" si="5"/>
        <v/>
      </c>
      <c r="Q11" s="1979"/>
      <c r="R11" s="1976" t="str">
        <f t="shared" si="6"/>
        <v/>
      </c>
      <c r="S11" s="1979"/>
      <c r="T11" s="1980"/>
      <c r="U11" s="1981"/>
      <c r="V11" s="484" t="str">
        <f t="shared" si="7"/>
        <v/>
      </c>
      <c r="W11" s="1979"/>
      <c r="X11" s="1976" t="str">
        <f t="shared" si="8"/>
        <v/>
      </c>
      <c r="Y11" s="1979"/>
      <c r="Z11" s="1980"/>
      <c r="AA11" s="1982"/>
    </row>
    <row r="12" spans="1:27" s="355" customFormat="1" ht="24.95" customHeight="1">
      <c r="A12" s="285"/>
      <c r="B12" s="285"/>
      <c r="C12" s="285"/>
      <c r="D12" s="484">
        <f t="shared" si="1"/>
        <v>4</v>
      </c>
      <c r="E12" s="1975" t="s">
        <v>1549</v>
      </c>
      <c r="F12" s="1976" t="str">
        <f t="shared" si="2"/>
        <v/>
      </c>
      <c r="G12" s="1975" t="s">
        <v>609</v>
      </c>
      <c r="H12" s="1977" t="str">
        <f t="shared" si="0"/>
        <v>元請企業名</v>
      </c>
      <c r="I12" s="1981"/>
      <c r="J12" s="484" t="str">
        <f t="shared" si="3"/>
        <v/>
      </c>
      <c r="K12" s="1979"/>
      <c r="L12" s="1976" t="str">
        <f t="shared" si="4"/>
        <v/>
      </c>
      <c r="M12" s="1979"/>
      <c r="N12" s="1980"/>
      <c r="O12" s="1981"/>
      <c r="P12" s="484" t="str">
        <f t="shared" si="5"/>
        <v/>
      </c>
      <c r="Q12" s="1979"/>
      <c r="R12" s="1976" t="str">
        <f t="shared" si="6"/>
        <v/>
      </c>
      <c r="S12" s="1979"/>
      <c r="T12" s="1980"/>
      <c r="U12" s="1981"/>
      <c r="V12" s="484" t="str">
        <f t="shared" si="7"/>
        <v/>
      </c>
      <c r="W12" s="1979"/>
      <c r="X12" s="1976" t="str">
        <f t="shared" si="8"/>
        <v/>
      </c>
      <c r="Y12" s="1979"/>
      <c r="Z12" s="1980"/>
      <c r="AA12" s="1982"/>
    </row>
    <row r="13" spans="1:27" s="355" customFormat="1" ht="24.95" customHeight="1">
      <c r="A13" s="285"/>
      <c r="B13" s="285"/>
      <c r="C13" s="285"/>
      <c r="D13" s="484">
        <f t="shared" si="1"/>
        <v>5</v>
      </c>
      <c r="E13" s="1975" t="s">
        <v>1550</v>
      </c>
      <c r="F13" s="1976" t="str">
        <f t="shared" si="2"/>
        <v/>
      </c>
      <c r="G13" s="1975" t="s">
        <v>610</v>
      </c>
      <c r="H13" s="1977" t="str">
        <f t="shared" si="0"/>
        <v>元請企業名</v>
      </c>
      <c r="I13" s="1981"/>
      <c r="J13" s="484" t="str">
        <f t="shared" si="3"/>
        <v/>
      </c>
      <c r="K13" s="1979"/>
      <c r="L13" s="1976" t="str">
        <f t="shared" si="4"/>
        <v/>
      </c>
      <c r="M13" s="1979"/>
      <c r="N13" s="1980"/>
      <c r="O13" s="1981"/>
      <c r="P13" s="484" t="str">
        <f t="shared" si="5"/>
        <v/>
      </c>
      <c r="Q13" s="1979"/>
      <c r="R13" s="1976" t="str">
        <f t="shared" si="6"/>
        <v/>
      </c>
      <c r="S13" s="1979"/>
      <c r="T13" s="1980"/>
      <c r="U13" s="1981"/>
      <c r="V13" s="484" t="str">
        <f t="shared" si="7"/>
        <v/>
      </c>
      <c r="W13" s="1979"/>
      <c r="X13" s="1976" t="str">
        <f t="shared" si="8"/>
        <v/>
      </c>
      <c r="Y13" s="1979"/>
      <c r="Z13" s="1980"/>
      <c r="AA13" s="1982"/>
    </row>
    <row r="14" spans="1:27" s="355" customFormat="1" ht="24.95" customHeight="1">
      <c r="A14" s="285"/>
      <c r="B14" s="285"/>
      <c r="C14" s="285"/>
      <c r="D14" s="484" t="str">
        <f t="shared" si="1"/>
        <v/>
      </c>
      <c r="E14" s="1979"/>
      <c r="F14" s="1976" t="str">
        <f t="shared" si="2"/>
        <v/>
      </c>
      <c r="G14" s="1979"/>
      <c r="H14" s="1977" t="str">
        <f t="shared" si="0"/>
        <v/>
      </c>
      <c r="I14" s="1981"/>
      <c r="J14" s="484" t="str">
        <f t="shared" si="3"/>
        <v/>
      </c>
      <c r="K14" s="1979"/>
      <c r="L14" s="1976" t="str">
        <f t="shared" si="4"/>
        <v/>
      </c>
      <c r="M14" s="1979"/>
      <c r="N14" s="1980"/>
      <c r="O14" s="1981"/>
      <c r="P14" s="484" t="str">
        <f t="shared" si="5"/>
        <v/>
      </c>
      <c r="Q14" s="1979"/>
      <c r="R14" s="1976" t="str">
        <f t="shared" si="6"/>
        <v/>
      </c>
      <c r="S14" s="1979"/>
      <c r="T14" s="1980"/>
      <c r="U14" s="1981"/>
      <c r="V14" s="484" t="str">
        <f t="shared" si="7"/>
        <v/>
      </c>
      <c r="W14" s="1979"/>
      <c r="X14" s="1976" t="str">
        <f t="shared" si="8"/>
        <v/>
      </c>
      <c r="Y14" s="1979"/>
      <c r="Z14" s="1980"/>
      <c r="AA14" s="1982"/>
    </row>
    <row r="15" spans="1:27" ht="24.95" customHeight="1">
      <c r="A15" s="2492"/>
      <c r="B15" s="2493"/>
      <c r="D15" s="484" t="str">
        <f t="shared" si="1"/>
        <v/>
      </c>
      <c r="E15" s="1979"/>
      <c r="F15" s="1976" t="str">
        <f t="shared" si="2"/>
        <v/>
      </c>
      <c r="G15" s="1979"/>
      <c r="H15" s="1977" t="str">
        <f t="shared" si="0"/>
        <v/>
      </c>
      <c r="I15" s="1981"/>
      <c r="J15" s="484" t="str">
        <f t="shared" si="3"/>
        <v/>
      </c>
      <c r="K15" s="1979"/>
      <c r="L15" s="1976" t="str">
        <f t="shared" si="4"/>
        <v/>
      </c>
      <c r="M15" s="1979"/>
      <c r="N15" s="1980"/>
      <c r="O15" s="1981"/>
      <c r="P15" s="484" t="str">
        <f t="shared" si="5"/>
        <v/>
      </c>
      <c r="Q15" s="1979"/>
      <c r="R15" s="1976" t="str">
        <f t="shared" si="6"/>
        <v/>
      </c>
      <c r="S15" s="1979"/>
      <c r="T15" s="1980"/>
      <c r="U15" s="1981"/>
      <c r="V15" s="484" t="str">
        <f t="shared" si="7"/>
        <v/>
      </c>
      <c r="W15" s="1979"/>
      <c r="X15" s="1976" t="str">
        <f t="shared" si="8"/>
        <v/>
      </c>
      <c r="Y15" s="1979"/>
      <c r="Z15" s="1980"/>
      <c r="AA15" s="1982"/>
    </row>
    <row r="16" spans="1:27" s="355" customFormat="1" ht="24.95" customHeight="1">
      <c r="A16" s="2494"/>
      <c r="B16" s="2494"/>
      <c r="C16" s="40"/>
      <c r="D16" s="1982"/>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2"/>
    </row>
    <row r="17" spans="1:3" ht="24.95" customHeight="1">
      <c r="A17" s="285"/>
      <c r="B17" s="285"/>
      <c r="C17" s="44"/>
    </row>
    <row r="18" spans="1:3" ht="24.95" customHeight="1">
      <c r="A18" s="2495"/>
      <c r="B18" s="2496"/>
      <c r="C18" s="45"/>
    </row>
    <row r="19" spans="1:3" ht="24.95" customHeight="1">
      <c r="A19" s="2496"/>
      <c r="B19" s="2496"/>
      <c r="C19" s="45"/>
    </row>
    <row r="20" spans="1:3" ht="24.95" customHeight="1">
      <c r="A20" s="2496"/>
      <c r="B20" s="2496"/>
      <c r="C20" s="30"/>
    </row>
    <row r="21" spans="1:3" ht="24.95" customHeight="1">
      <c r="A21" s="353"/>
      <c r="B21" s="354"/>
      <c r="C21" s="3"/>
    </row>
    <row r="22" spans="1:3" ht="24.95" customHeight="1">
      <c r="A22" s="305"/>
      <c r="B22" s="342"/>
      <c r="C22" s="1851"/>
    </row>
    <row r="23" spans="1:3" ht="24.95" customHeight="1">
      <c r="A23" s="342"/>
      <c r="B23" s="342"/>
      <c r="C23" s="30"/>
    </row>
  </sheetData>
  <sheetProtection algorithmName="SHA-512" hashValue="82vVyEc4pUEixJrz2b0NdCcy3OaZp0NeKGoqhOy+aVdMZrmcRqWl3vBnQfzDBPsWePI6YLahFcxl2pEYlCTeqw==" saltValue="Llduzm42/ej4Dn2hRvojxw==" spinCount="100000" sheet="1" objects="1" scenarios="1"/>
  <mergeCells count="6">
    <mergeCell ref="R8:S8"/>
    <mergeCell ref="X8:Y8"/>
    <mergeCell ref="A15:B16"/>
    <mergeCell ref="A18:B20"/>
    <mergeCell ref="F8:G8"/>
    <mergeCell ref="L8:M8"/>
  </mergeCells>
  <phoneticPr fontId="4"/>
  <dataValidations count="4">
    <dataValidation type="custom" allowBlank="1" showInputMessage="1" showErrorMessage="1" sqref="M9:M15 K9:K15 G9:G15 W9:W15 S9:S15 Q9:Q15 Y9:Y15 E9:E15" xr:uid="{2C439B99-C02C-40AE-B79E-ED7A6EB4182D}">
      <formula1>TRIM(E9)&lt;&gt;""</formula1>
    </dataValidation>
    <dataValidation type="list" allowBlank="1" showInputMessage="1" showErrorMessage="1" sqref="Z9:Z15" xr:uid="{C1BE6DF0-D30D-43AE-9C30-1A735146CF63}">
      <formula1>$R$9:$R$58</formula1>
    </dataValidation>
    <dataValidation type="list" allowBlank="1" showInputMessage="1" showErrorMessage="1" sqref="T9:T15" xr:uid="{B05AF15E-CB15-4EC3-827A-CD59E3C06858}">
      <formula1>$L$9:$L$58</formula1>
    </dataValidation>
    <dataValidation type="list" allowBlank="1" showInputMessage="1" showErrorMessage="1" sqref="N9:N15" xr:uid="{001AD939-745E-4548-BB99-C6A6C7BB3DDC}">
      <formula1>$F$8:$F$58</formula1>
    </dataValidation>
  </dataValidations>
  <pageMargins left="0.75" right="0.25" top="1" bottom="1" header="0.51200000000000001" footer="0.16"/>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R26"/>
  <sheetViews>
    <sheetView showGridLines="0" zoomScaleNormal="100" zoomScaleSheetLayoutView="100" workbookViewId="0"/>
  </sheetViews>
  <sheetFormatPr defaultRowHeight="13.5"/>
  <cols>
    <col min="1" max="1" width="1" style="62" customWidth="1"/>
    <col min="2" max="2" width="2.375" style="86" customWidth="1"/>
    <col min="3" max="3" width="2.25" style="86" customWidth="1"/>
    <col min="4" max="4" width="1.25" style="86" customWidth="1"/>
    <col min="5" max="5" width="1.75" style="62" customWidth="1"/>
    <col min="6" max="8" width="2.75" style="62" customWidth="1"/>
    <col min="9" max="9" width="2.75" style="851" customWidth="1"/>
    <col min="10" max="16" width="9" style="62"/>
    <col min="17" max="17" width="9" style="86"/>
    <col min="18" max="18" width="9" style="62" hidden="1" customWidth="1"/>
    <col min="19" max="16384" width="9" style="62"/>
  </cols>
  <sheetData>
    <row r="2" spans="1:18" ht="17.25">
      <c r="A2" s="2165" t="s">
        <v>1251</v>
      </c>
      <c r="B2" s="2165"/>
      <c r="C2" s="2165"/>
      <c r="D2" s="2165"/>
      <c r="E2" s="2165"/>
      <c r="F2" s="2165"/>
      <c r="G2" s="2165"/>
      <c r="H2" s="2165"/>
      <c r="I2" s="2165"/>
      <c r="J2" s="2165"/>
      <c r="K2" s="2165"/>
      <c r="L2" s="2165"/>
      <c r="M2" s="2165"/>
      <c r="N2" s="2165"/>
      <c r="O2" s="2165"/>
      <c r="P2" s="2165"/>
      <c r="Q2" s="2165"/>
    </row>
    <row r="3" spans="1:18" ht="17.25">
      <c r="A3" s="850"/>
      <c r="B3" s="850"/>
      <c r="C3" s="850"/>
      <c r="D3" s="850"/>
      <c r="E3" s="850"/>
      <c r="F3" s="850"/>
      <c r="G3" s="850"/>
      <c r="H3" s="850"/>
      <c r="I3" s="850"/>
      <c r="J3" s="850"/>
      <c r="K3" s="850"/>
      <c r="L3" s="850"/>
      <c r="M3" s="850"/>
      <c r="N3" s="850"/>
      <c r="O3" s="850"/>
      <c r="P3" s="850"/>
      <c r="Q3" s="850"/>
    </row>
    <row r="5" spans="1:18" ht="27">
      <c r="B5" s="2163" t="s">
        <v>831</v>
      </c>
      <c r="C5" s="2164"/>
      <c r="D5" s="2164"/>
      <c r="E5" s="2164"/>
      <c r="F5" s="2164"/>
      <c r="G5" s="2164"/>
      <c r="H5" s="2164"/>
      <c r="I5" s="2164"/>
      <c r="J5" s="2164"/>
      <c r="K5" s="2164"/>
      <c r="L5" s="2164"/>
      <c r="M5" s="2164"/>
      <c r="N5" s="2164"/>
      <c r="O5" s="2164"/>
      <c r="P5" s="881"/>
      <c r="Q5" s="882" t="s">
        <v>822</v>
      </c>
      <c r="R5" s="1070"/>
    </row>
    <row r="6" spans="1:18" ht="29.25" customHeight="1">
      <c r="B6" s="852">
        <v>1</v>
      </c>
      <c r="C6" s="854" t="s">
        <v>821</v>
      </c>
      <c r="D6" s="853"/>
      <c r="E6" s="854"/>
      <c r="F6" s="854"/>
      <c r="G6" s="854"/>
      <c r="H6" s="854"/>
      <c r="I6" s="854"/>
      <c r="J6" s="854"/>
      <c r="K6" s="854"/>
      <c r="L6" s="854"/>
      <c r="M6" s="854"/>
      <c r="N6" s="854"/>
      <c r="O6" s="854"/>
      <c r="P6" s="855"/>
      <c r="Q6" s="856">
        <v>1</v>
      </c>
      <c r="R6" s="1070"/>
    </row>
    <row r="7" spans="1:18" ht="29.25" customHeight="1">
      <c r="B7" s="852">
        <v>2</v>
      </c>
      <c r="C7" s="854" t="s">
        <v>823</v>
      </c>
      <c r="D7" s="853"/>
      <c r="E7" s="854"/>
      <c r="F7" s="854"/>
      <c r="G7" s="854"/>
      <c r="H7" s="854"/>
      <c r="I7" s="857"/>
      <c r="J7" s="854"/>
      <c r="K7" s="854"/>
      <c r="L7" s="854"/>
      <c r="M7" s="854"/>
      <c r="N7" s="854"/>
      <c r="O7" s="854"/>
      <c r="P7" s="855"/>
      <c r="Q7" s="843">
        <v>1</v>
      </c>
      <c r="R7" s="1070"/>
    </row>
    <row r="8" spans="1:18" ht="29.25" customHeight="1">
      <c r="B8" s="852">
        <v>3</v>
      </c>
      <c r="C8" s="854" t="s">
        <v>824</v>
      </c>
      <c r="D8" s="853"/>
      <c r="E8" s="854"/>
      <c r="F8" s="854"/>
      <c r="G8" s="854"/>
      <c r="H8" s="854"/>
      <c r="I8" s="857"/>
      <c r="J8" s="854"/>
      <c r="K8" s="854"/>
      <c r="L8" s="854"/>
      <c r="M8" s="854"/>
      <c r="N8" s="854"/>
      <c r="O8" s="854"/>
      <c r="P8" s="855"/>
      <c r="Q8" s="843">
        <v>1</v>
      </c>
      <c r="R8" s="1070"/>
    </row>
    <row r="9" spans="1:18" ht="29.25" hidden="1" customHeight="1">
      <c r="B9" s="852">
        <v>4</v>
      </c>
      <c r="C9" s="858" t="s">
        <v>829</v>
      </c>
      <c r="D9" s="853"/>
      <c r="E9" s="854"/>
      <c r="F9" s="854"/>
      <c r="G9" s="854"/>
      <c r="H9" s="854"/>
      <c r="I9" s="857"/>
      <c r="J9" s="854"/>
      <c r="K9" s="854"/>
      <c r="L9" s="854"/>
      <c r="M9" s="854"/>
      <c r="N9" s="854"/>
      <c r="O9" s="854"/>
      <c r="P9" s="855"/>
      <c r="Q9" s="843">
        <v>2</v>
      </c>
      <c r="R9" s="1072" t="s">
        <v>533</v>
      </c>
    </row>
    <row r="10" spans="1:18" ht="29.25" hidden="1" customHeight="1">
      <c r="B10" s="852">
        <v>5</v>
      </c>
      <c r="C10" s="858" t="s">
        <v>383</v>
      </c>
      <c r="D10" s="853"/>
      <c r="E10" s="854"/>
      <c r="F10" s="854"/>
      <c r="G10" s="854"/>
      <c r="H10" s="854"/>
      <c r="I10" s="857"/>
      <c r="J10" s="854"/>
      <c r="K10" s="854"/>
      <c r="L10" s="854"/>
      <c r="M10" s="854"/>
      <c r="N10" s="854"/>
      <c r="O10" s="854"/>
      <c r="P10" s="855"/>
      <c r="Q10" s="843">
        <v>2</v>
      </c>
      <c r="R10" s="1072" t="s">
        <v>533</v>
      </c>
    </row>
    <row r="11" spans="1:18" ht="29.25" hidden="1" customHeight="1">
      <c r="B11" s="880">
        <v>6</v>
      </c>
      <c r="C11" s="860" t="s">
        <v>832</v>
      </c>
      <c r="D11" s="859"/>
      <c r="E11" s="861"/>
      <c r="F11" s="861"/>
      <c r="G11" s="861"/>
      <c r="H11" s="861"/>
      <c r="I11" s="862"/>
      <c r="J11" s="861"/>
      <c r="K11" s="861"/>
      <c r="L11" s="861"/>
      <c r="M11" s="861"/>
      <c r="N11" s="861"/>
      <c r="O11" s="861"/>
      <c r="P11" s="863"/>
      <c r="Q11" s="886">
        <v>2</v>
      </c>
      <c r="R11" s="1072" t="s">
        <v>533</v>
      </c>
    </row>
    <row r="12" spans="1:18" ht="29.25" hidden="1" customHeight="1">
      <c r="B12" s="873"/>
      <c r="C12" s="874">
        <v>6</v>
      </c>
      <c r="D12" s="874" t="s">
        <v>818</v>
      </c>
      <c r="E12" s="874">
        <v>1</v>
      </c>
      <c r="F12" s="875" t="s">
        <v>827</v>
      </c>
      <c r="G12" s="876"/>
      <c r="H12" s="876"/>
      <c r="I12" s="877"/>
      <c r="J12" s="876"/>
      <c r="K12" s="876"/>
      <c r="L12" s="876"/>
      <c r="M12" s="876"/>
      <c r="N12" s="876"/>
      <c r="O12" s="876"/>
      <c r="P12" s="878"/>
      <c r="Q12" s="887">
        <v>2</v>
      </c>
      <c r="R12" s="1072" t="s">
        <v>533</v>
      </c>
    </row>
    <row r="13" spans="1:18" ht="29.25" hidden="1" customHeight="1">
      <c r="B13" s="864"/>
      <c r="C13" s="865">
        <v>6</v>
      </c>
      <c r="D13" s="865" t="s">
        <v>818</v>
      </c>
      <c r="E13" s="865">
        <v>2</v>
      </c>
      <c r="F13" s="866" t="s">
        <v>828</v>
      </c>
      <c r="G13" s="866"/>
      <c r="H13" s="866"/>
      <c r="I13" s="867"/>
      <c r="J13" s="868"/>
      <c r="K13" s="868"/>
      <c r="L13" s="868"/>
      <c r="M13" s="868"/>
      <c r="N13" s="868"/>
      <c r="O13" s="868"/>
      <c r="P13" s="869"/>
      <c r="Q13" s="888">
        <v>2</v>
      </c>
      <c r="R13" s="1072" t="s">
        <v>533</v>
      </c>
    </row>
    <row r="14" spans="1:18" ht="29.25" hidden="1" customHeight="1">
      <c r="B14" s="852">
        <v>7</v>
      </c>
      <c r="C14" s="858" t="s">
        <v>825</v>
      </c>
      <c r="D14" s="853"/>
      <c r="E14" s="854"/>
      <c r="F14" s="854"/>
      <c r="G14" s="854"/>
      <c r="H14" s="854"/>
      <c r="I14" s="857"/>
      <c r="J14" s="854"/>
      <c r="K14" s="854"/>
      <c r="L14" s="854"/>
      <c r="M14" s="854"/>
      <c r="N14" s="854"/>
      <c r="O14" s="854"/>
      <c r="P14" s="855"/>
      <c r="Q14" s="843">
        <v>3</v>
      </c>
      <c r="R14" s="1072" t="s">
        <v>533</v>
      </c>
    </row>
    <row r="15" spans="1:18" ht="29.25" hidden="1" customHeight="1">
      <c r="A15" s="302"/>
      <c r="B15" s="880">
        <v>8</v>
      </c>
      <c r="C15" s="860" t="s">
        <v>826</v>
      </c>
      <c r="D15" s="859"/>
      <c r="E15" s="861"/>
      <c r="F15" s="860"/>
      <c r="G15" s="860"/>
      <c r="H15" s="860"/>
      <c r="I15" s="870"/>
      <c r="J15" s="861"/>
      <c r="K15" s="861"/>
      <c r="L15" s="861"/>
      <c r="M15" s="861"/>
      <c r="N15" s="861"/>
      <c r="O15" s="861"/>
      <c r="P15" s="863"/>
      <c r="Q15" s="886">
        <v>25</v>
      </c>
      <c r="R15" s="1072" t="s">
        <v>533</v>
      </c>
    </row>
    <row r="16" spans="1:18" ht="29.25" hidden="1" customHeight="1">
      <c r="A16" s="302"/>
      <c r="B16" s="1213"/>
      <c r="C16" s="1214">
        <v>8</v>
      </c>
      <c r="D16" s="1214" t="s">
        <v>818</v>
      </c>
      <c r="E16" s="1214">
        <v>1</v>
      </c>
      <c r="F16" s="871" t="s">
        <v>212</v>
      </c>
      <c r="G16" s="871"/>
      <c r="H16" s="871"/>
      <c r="I16" s="872"/>
      <c r="J16" s="871"/>
      <c r="K16" s="871"/>
      <c r="L16" s="871"/>
      <c r="M16" s="871"/>
      <c r="N16" s="871"/>
      <c r="O16" s="871"/>
      <c r="P16" s="1215"/>
      <c r="Q16" s="889">
        <v>26</v>
      </c>
      <c r="R16" s="1072" t="s">
        <v>533</v>
      </c>
    </row>
    <row r="17" spans="1:18" ht="29.25" hidden="1" customHeight="1">
      <c r="A17" s="302"/>
      <c r="B17" s="1216"/>
      <c r="C17" s="1217">
        <v>8</v>
      </c>
      <c r="D17" s="1217" t="s">
        <v>818</v>
      </c>
      <c r="E17" s="1217">
        <v>2</v>
      </c>
      <c r="F17" s="875" t="s">
        <v>830</v>
      </c>
      <c r="G17" s="875"/>
      <c r="H17" s="875"/>
      <c r="I17" s="879"/>
      <c r="J17" s="875"/>
      <c r="K17" s="875"/>
      <c r="L17" s="875"/>
      <c r="M17" s="875"/>
      <c r="N17" s="875"/>
      <c r="O17" s="875"/>
      <c r="P17" s="1218"/>
      <c r="Q17" s="887">
        <v>27</v>
      </c>
      <c r="R17" s="1072" t="s">
        <v>533</v>
      </c>
    </row>
    <row r="18" spans="1:18" ht="29.25" hidden="1" customHeight="1">
      <c r="A18" s="302"/>
      <c r="B18" s="1219"/>
      <c r="C18" s="1214">
        <v>8</v>
      </c>
      <c r="D18" s="1214" t="s">
        <v>818</v>
      </c>
      <c r="E18" s="1214">
        <v>3</v>
      </c>
      <c r="F18" s="871" t="s">
        <v>880</v>
      </c>
      <c r="G18" s="871"/>
      <c r="H18" s="871"/>
      <c r="I18" s="872"/>
      <c r="J18" s="871"/>
      <c r="K18" s="871"/>
      <c r="L18" s="871"/>
      <c r="M18" s="871"/>
      <c r="N18" s="871"/>
      <c r="O18" s="871"/>
      <c r="P18" s="1215"/>
      <c r="Q18" s="889">
        <v>28</v>
      </c>
      <c r="R18" s="1072" t="s">
        <v>533</v>
      </c>
    </row>
    <row r="19" spans="1:18" ht="29.25" hidden="1" customHeight="1">
      <c r="A19" s="302"/>
      <c r="B19" s="1220"/>
      <c r="C19" s="1221">
        <v>8</v>
      </c>
      <c r="D19" s="1221" t="s">
        <v>818</v>
      </c>
      <c r="E19" s="1221">
        <v>4</v>
      </c>
      <c r="F19" s="866" t="s">
        <v>881</v>
      </c>
      <c r="G19" s="866"/>
      <c r="H19" s="866"/>
      <c r="I19" s="867"/>
      <c r="J19" s="866"/>
      <c r="K19" s="866"/>
      <c r="L19" s="866"/>
      <c r="M19" s="866"/>
      <c r="N19" s="866"/>
      <c r="O19" s="866"/>
      <c r="P19" s="1222"/>
      <c r="Q19" s="888">
        <v>31</v>
      </c>
      <c r="R19" s="1072" t="s">
        <v>533</v>
      </c>
    </row>
    <row r="20" spans="1:18" ht="29.25" customHeight="1">
      <c r="B20" s="1223">
        <v>4</v>
      </c>
      <c r="C20" s="858" t="s">
        <v>383</v>
      </c>
      <c r="D20" s="1224"/>
      <c r="E20" s="858"/>
      <c r="F20" s="858"/>
      <c r="G20" s="858"/>
      <c r="H20" s="858"/>
      <c r="I20" s="1225"/>
      <c r="J20" s="858"/>
      <c r="K20" s="858"/>
      <c r="L20" s="858"/>
      <c r="M20" s="858"/>
      <c r="N20" s="858"/>
      <c r="O20" s="858"/>
      <c r="P20" s="1226"/>
      <c r="Q20" s="843">
        <v>2</v>
      </c>
      <c r="R20" s="1074" t="s">
        <v>835</v>
      </c>
    </row>
    <row r="21" spans="1:18" ht="29.25" customHeight="1">
      <c r="B21" s="1227">
        <v>5</v>
      </c>
      <c r="C21" s="860" t="s">
        <v>832</v>
      </c>
      <c r="D21" s="1228"/>
      <c r="E21" s="860"/>
      <c r="F21" s="860"/>
      <c r="G21" s="860"/>
      <c r="H21" s="860"/>
      <c r="I21" s="870"/>
      <c r="J21" s="860"/>
      <c r="K21" s="860"/>
      <c r="L21" s="860"/>
      <c r="M21" s="860"/>
      <c r="N21" s="860"/>
      <c r="O21" s="860"/>
      <c r="P21" s="1229"/>
      <c r="Q21" s="886">
        <v>2</v>
      </c>
      <c r="R21" s="1074" t="s">
        <v>835</v>
      </c>
    </row>
    <row r="22" spans="1:18" ht="29.25" customHeight="1">
      <c r="B22" s="1216"/>
      <c r="C22" s="1217">
        <v>5</v>
      </c>
      <c r="D22" s="1217" t="s">
        <v>818</v>
      </c>
      <c r="E22" s="1217">
        <v>1</v>
      </c>
      <c r="F22" s="875" t="s">
        <v>827</v>
      </c>
      <c r="G22" s="875"/>
      <c r="H22" s="875"/>
      <c r="I22" s="879"/>
      <c r="J22" s="875"/>
      <c r="K22" s="875"/>
      <c r="L22" s="875"/>
      <c r="M22" s="875"/>
      <c r="N22" s="875"/>
      <c r="O22" s="875"/>
      <c r="P22" s="1218"/>
      <c r="Q22" s="887">
        <v>2</v>
      </c>
      <c r="R22" s="1074" t="s">
        <v>835</v>
      </c>
    </row>
    <row r="23" spans="1:18" ht="29.25" customHeight="1">
      <c r="B23" s="1230"/>
      <c r="C23" s="1221">
        <v>5</v>
      </c>
      <c r="D23" s="1221" t="s">
        <v>818</v>
      </c>
      <c r="E23" s="1221">
        <v>2</v>
      </c>
      <c r="F23" s="866" t="s">
        <v>828</v>
      </c>
      <c r="G23" s="866"/>
      <c r="H23" s="866"/>
      <c r="I23" s="867"/>
      <c r="J23" s="866"/>
      <c r="K23" s="866"/>
      <c r="L23" s="866"/>
      <c r="M23" s="866"/>
      <c r="N23" s="866"/>
      <c r="O23" s="866"/>
      <c r="P23" s="1222"/>
      <c r="Q23" s="888">
        <v>2</v>
      </c>
      <c r="R23" s="1074" t="s">
        <v>835</v>
      </c>
    </row>
    <row r="24" spans="1:18" ht="29.25" customHeight="1">
      <c r="B24" s="1223">
        <v>6</v>
      </c>
      <c r="C24" s="858" t="s">
        <v>825</v>
      </c>
      <c r="D24" s="1224"/>
      <c r="E24" s="858"/>
      <c r="F24" s="858"/>
      <c r="G24" s="858"/>
      <c r="H24" s="858"/>
      <c r="I24" s="1225"/>
      <c r="J24" s="858"/>
      <c r="K24" s="858"/>
      <c r="L24" s="858"/>
      <c r="M24" s="858"/>
      <c r="N24" s="858"/>
      <c r="O24" s="858"/>
      <c r="P24" s="1226"/>
      <c r="Q24" s="843" t="s">
        <v>1495</v>
      </c>
      <c r="R24" s="1074" t="s">
        <v>835</v>
      </c>
    </row>
    <row r="25" spans="1:18" ht="29.25" customHeight="1">
      <c r="A25" s="302"/>
      <c r="B25" s="1227">
        <v>7</v>
      </c>
      <c r="C25" s="860" t="s">
        <v>826</v>
      </c>
      <c r="D25" s="1228"/>
      <c r="E25" s="860"/>
      <c r="F25" s="860"/>
      <c r="G25" s="860"/>
      <c r="H25" s="860"/>
      <c r="I25" s="870"/>
      <c r="J25" s="860"/>
      <c r="K25" s="860"/>
      <c r="L25" s="860"/>
      <c r="M25" s="860"/>
      <c r="N25" s="860"/>
      <c r="O25" s="860"/>
      <c r="P25" s="1229"/>
      <c r="Q25" s="886">
        <v>25</v>
      </c>
      <c r="R25" s="1074" t="s">
        <v>835</v>
      </c>
    </row>
    <row r="26" spans="1:18" ht="29.25" customHeight="1">
      <c r="A26" s="302"/>
      <c r="B26" s="1220"/>
      <c r="C26" s="1221">
        <v>7</v>
      </c>
      <c r="D26" s="1221" t="s">
        <v>818</v>
      </c>
      <c r="E26" s="1221">
        <v>1</v>
      </c>
      <c r="F26" s="866" t="s">
        <v>212</v>
      </c>
      <c r="G26" s="866"/>
      <c r="H26" s="866"/>
      <c r="I26" s="867"/>
      <c r="J26" s="866"/>
      <c r="K26" s="866"/>
      <c r="L26" s="866"/>
      <c r="M26" s="866"/>
      <c r="N26" s="866"/>
      <c r="O26" s="866"/>
      <c r="P26" s="1222"/>
      <c r="Q26" s="888">
        <v>26</v>
      </c>
      <c r="R26" s="1074" t="s">
        <v>835</v>
      </c>
    </row>
  </sheetData>
  <sheetProtection algorithmName="SHA-512" hashValue="2RCg50IItUobJFb9u8cmHtvA4+yXopzNG/4i3GReJAWr4jG0/O46vQStGdEoVPV/KCBOpcTUHytkFjyS24hZ3g==" saltValue="h52pm7atluVnwtzwbsIbRg==" spinCount="100000" sheet="1" objects="1" scenarios="1"/>
  <mergeCells count="2">
    <mergeCell ref="B5:O5"/>
    <mergeCell ref="A2:Q2"/>
  </mergeCells>
  <phoneticPr fontId="4"/>
  <pageMargins left="0.66" right="0.18" top="0.7"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F64"/>
  <sheetViews>
    <sheetView showGridLines="0" topLeftCell="A2" zoomScaleNormal="100" zoomScaleSheetLayoutView="100" workbookViewId="0"/>
  </sheetViews>
  <sheetFormatPr defaultRowHeight="13.5"/>
  <cols>
    <col min="1" max="1" width="5.125" style="306" customWidth="1"/>
    <col min="2" max="2" width="3.875" style="1698" customWidth="1"/>
    <col min="3" max="3" width="4.125" style="1698" customWidth="1"/>
    <col min="4" max="4" width="3.25" style="1698" customWidth="1"/>
    <col min="5" max="5" width="3.5" style="1698" customWidth="1"/>
    <col min="6" max="6" width="3" style="1698" customWidth="1"/>
    <col min="7" max="7" width="3.375" style="1698" customWidth="1"/>
    <col min="8" max="8" width="5.875" style="1698" customWidth="1"/>
    <col min="9" max="9" width="8.375" style="1698" hidden="1" customWidth="1"/>
    <col min="10" max="10" width="10.5" style="1698" hidden="1" customWidth="1"/>
    <col min="11" max="11" width="0.125" style="1698" hidden="1" customWidth="1"/>
    <col min="12" max="12" width="1.625" style="1698" customWidth="1"/>
    <col min="13" max="13" width="2.125" style="1698" customWidth="1"/>
    <col min="14" max="14" width="19.5" style="1698" customWidth="1"/>
    <col min="15" max="15" width="7.625" style="1698" customWidth="1"/>
    <col min="16" max="16" width="5.375" style="1698" bestFit="1" customWidth="1"/>
    <col min="17" max="17" width="2.875" style="1915" hidden="1" customWidth="1"/>
    <col min="18" max="18" width="9.25" style="486" hidden="1" customWidth="1"/>
    <col min="19" max="19" width="5.375" style="1698" hidden="1" customWidth="1"/>
    <col min="20" max="20" width="5.75" style="1698" hidden="1" customWidth="1"/>
    <col min="21" max="21" width="2.875" style="1915" customWidth="1"/>
    <col min="22" max="22" width="9.25" style="486" customWidth="1"/>
    <col min="23" max="23" width="2.875" style="1915" customWidth="1"/>
    <col min="24" max="24" width="9.25" style="486" customWidth="1"/>
    <col min="25" max="25" width="2.875" style="1915" customWidth="1"/>
    <col min="26" max="26" width="9.25" style="486" customWidth="1"/>
    <col min="27" max="27" width="2.875" style="1915" customWidth="1"/>
    <col min="28" max="28" width="9.25" style="486" customWidth="1"/>
    <col min="29" max="29" width="2.875" style="1915" customWidth="1"/>
    <col min="30" max="30" width="9.25" style="486" customWidth="1"/>
    <col min="31" max="31" width="15.625" style="306" hidden="1" customWidth="1"/>
    <col min="32" max="32" width="15.625" style="306" customWidth="1"/>
    <col min="33" max="16384" width="9" style="306"/>
  </cols>
  <sheetData>
    <row r="1" spans="1:32" ht="17.25" hidden="1">
      <c r="A1" s="179"/>
      <c r="AE1" s="1265" t="s">
        <v>357</v>
      </c>
      <c r="AF1" s="1266" t="s">
        <v>520</v>
      </c>
    </row>
    <row r="2" spans="1:32" ht="7.5" customHeight="1"/>
    <row r="3" spans="1:32" ht="13.5" customHeight="1">
      <c r="B3" s="1467" t="s">
        <v>109</v>
      </c>
    </row>
    <row r="4" spans="1:32" ht="6.75" customHeight="1">
      <c r="B4" s="1886"/>
      <c r="C4" s="1987"/>
      <c r="E4" s="486"/>
    </row>
    <row r="5" spans="1:32" ht="17.25" customHeight="1">
      <c r="A5" s="310"/>
      <c r="B5" s="1886"/>
      <c r="C5" s="1988"/>
      <c r="E5" s="1886"/>
      <c r="F5" s="1886"/>
      <c r="G5" s="1886"/>
      <c r="H5" s="1886"/>
      <c r="I5" s="1886"/>
      <c r="J5" s="1886"/>
      <c r="K5" s="1886"/>
      <c r="L5" s="1886"/>
      <c r="R5" s="1989"/>
      <c r="V5" s="1989"/>
      <c r="X5" s="1989"/>
      <c r="Z5" s="1989"/>
      <c r="AB5" s="1989"/>
      <c r="AD5" s="1989"/>
    </row>
    <row r="6" spans="1:32" ht="20.100000000000001" customHeight="1">
      <c r="B6" s="2497" t="s">
        <v>1008</v>
      </c>
      <c r="C6" s="2498"/>
      <c r="D6" s="2498"/>
      <c r="E6" s="2498"/>
      <c r="F6" s="2498"/>
      <c r="G6" s="2499"/>
      <c r="M6" s="1990"/>
      <c r="N6" s="1991"/>
      <c r="O6" s="1886"/>
      <c r="P6" s="1886"/>
    </row>
    <row r="7" spans="1:32" s="27" customFormat="1" ht="24" customHeight="1">
      <c r="A7" s="306"/>
      <c r="B7" s="2500">
        <v>5925</v>
      </c>
      <c r="C7" s="2501"/>
      <c r="D7" s="2501"/>
      <c r="E7" s="2501"/>
      <c r="F7" s="2501"/>
      <c r="G7" s="2502"/>
      <c r="H7" s="1698"/>
      <c r="I7" s="1698"/>
      <c r="J7" s="1992" t="s">
        <v>1274</v>
      </c>
      <c r="K7" s="1992">
        <v>1</v>
      </c>
      <c r="L7" s="1698"/>
      <c r="M7" s="1916" t="s">
        <v>256</v>
      </c>
      <c r="N7" s="1917" t="s">
        <v>1014</v>
      </c>
      <c r="O7" s="1918"/>
      <c r="P7" s="1707"/>
      <c r="Q7" s="1919"/>
      <c r="R7" s="1977"/>
      <c r="S7" s="1698"/>
      <c r="T7" s="1698"/>
      <c r="U7" s="1919">
        <v>1</v>
      </c>
      <c r="V7" s="1977" t="s">
        <v>157</v>
      </c>
      <c r="W7" s="1919">
        <v>2</v>
      </c>
      <c r="X7" s="1977" t="s">
        <v>158</v>
      </c>
      <c r="Y7" s="1919">
        <v>3</v>
      </c>
      <c r="Z7" s="1977" t="s">
        <v>159</v>
      </c>
      <c r="AA7" s="1919">
        <v>4</v>
      </c>
      <c r="AB7" s="1977" t="s">
        <v>160</v>
      </c>
      <c r="AC7" s="1919">
        <v>5</v>
      </c>
      <c r="AD7" s="1977" t="s">
        <v>161</v>
      </c>
    </row>
    <row r="8" spans="1:32" ht="15" customHeight="1">
      <c r="A8" s="27"/>
      <c r="J8" s="1992" t="s">
        <v>1276</v>
      </c>
      <c r="K8" s="1992">
        <v>2</v>
      </c>
      <c r="M8" s="1922" t="s">
        <v>257</v>
      </c>
      <c r="N8" s="1917" t="s">
        <v>1015</v>
      </c>
      <c r="O8" s="1918"/>
      <c r="P8" s="1707"/>
      <c r="Q8" s="1919"/>
      <c r="R8" s="1921"/>
      <c r="U8" s="1919"/>
      <c r="V8" s="1921"/>
      <c r="W8" s="1919"/>
      <c r="X8" s="1921"/>
      <c r="Y8" s="1919"/>
      <c r="Z8" s="1921"/>
      <c r="AA8" s="1919"/>
      <c r="AB8" s="1921"/>
      <c r="AC8" s="1919"/>
      <c r="AD8" s="1921"/>
    </row>
    <row r="9" spans="1:32" ht="15" customHeight="1">
      <c r="B9" s="1467"/>
      <c r="C9" s="1467"/>
      <c r="D9" s="1467"/>
      <c r="E9" s="1467"/>
      <c r="F9" s="1467"/>
      <c r="G9" s="1467"/>
      <c r="I9" s="1993" t="s">
        <v>1275</v>
      </c>
      <c r="J9" s="1994" t="s">
        <v>30</v>
      </c>
      <c r="K9" s="1992">
        <v>3</v>
      </c>
      <c r="M9" s="1922" t="s">
        <v>260</v>
      </c>
      <c r="N9" s="1917" t="s">
        <v>541</v>
      </c>
      <c r="O9" s="1918"/>
      <c r="P9" s="1707"/>
      <c r="Q9" s="1919"/>
      <c r="R9" s="1921"/>
      <c r="U9" s="1919"/>
      <c r="V9" s="1921"/>
      <c r="W9" s="1919"/>
      <c r="X9" s="1921"/>
      <c r="Y9" s="1919"/>
      <c r="Z9" s="1921"/>
      <c r="AA9" s="1919"/>
      <c r="AB9" s="1921"/>
      <c r="AC9" s="1919"/>
      <c r="AD9" s="1921"/>
    </row>
    <row r="10" spans="1:32" ht="15" customHeight="1">
      <c r="B10" s="1905" t="s">
        <v>29</v>
      </c>
      <c r="C10" s="1906"/>
      <c r="D10" s="1906"/>
      <c r="E10" s="1906"/>
      <c r="F10" s="1907"/>
      <c r="G10" s="1907"/>
      <c r="I10" s="1995">
        <v>5</v>
      </c>
      <c r="K10" s="1985"/>
      <c r="M10" s="1922" t="s">
        <v>261</v>
      </c>
      <c r="N10" s="1917" t="s">
        <v>543</v>
      </c>
      <c r="O10" s="1918"/>
      <c r="P10" s="1707"/>
      <c r="Q10" s="1919"/>
      <c r="R10" s="1921"/>
      <c r="U10" s="1919"/>
      <c r="V10" s="1921"/>
      <c r="W10" s="1919"/>
      <c r="X10" s="1921"/>
      <c r="Y10" s="1919"/>
      <c r="Z10" s="1921"/>
      <c r="AA10" s="1919"/>
      <c r="AB10" s="1921"/>
      <c r="AC10" s="1919"/>
      <c r="AD10" s="1921"/>
    </row>
    <row r="11" spans="1:32" ht="15" customHeight="1">
      <c r="B11" s="1908" t="s">
        <v>31</v>
      </c>
      <c r="C11" s="1899" t="s">
        <v>1608</v>
      </c>
      <c r="D11" s="1900"/>
      <c r="E11" s="2427" t="s">
        <v>1603</v>
      </c>
      <c r="F11" s="2428"/>
      <c r="G11" s="1901" t="s">
        <v>1523</v>
      </c>
      <c r="I11" s="1996">
        <v>14</v>
      </c>
      <c r="M11" s="1922" t="s">
        <v>262</v>
      </c>
      <c r="N11" s="1917" t="s">
        <v>545</v>
      </c>
      <c r="O11" s="1929" t="s">
        <v>546</v>
      </c>
      <c r="P11" s="1707"/>
      <c r="Q11" s="1919"/>
      <c r="R11" s="157"/>
      <c r="U11" s="1919"/>
      <c r="V11" s="157"/>
      <c r="W11" s="1919"/>
      <c r="X11" s="157"/>
      <c r="Y11" s="1919"/>
      <c r="Z11" s="157"/>
      <c r="AA11" s="1919"/>
      <c r="AB11" s="157"/>
      <c r="AC11" s="1919"/>
      <c r="AD11" s="157"/>
    </row>
    <row r="12" spans="1:32" ht="15" customHeight="1">
      <c r="B12" s="1909" t="s">
        <v>60</v>
      </c>
      <c r="C12" s="1902"/>
      <c r="D12" s="1903"/>
      <c r="E12" s="2429">
        <v>2</v>
      </c>
      <c r="F12" s="2430"/>
      <c r="G12" s="1904" t="s">
        <v>1524</v>
      </c>
      <c r="I12" s="1996">
        <v>8</v>
      </c>
      <c r="J12" s="1985"/>
      <c r="M12" s="1916" t="s">
        <v>1551</v>
      </c>
      <c r="N12" s="1917" t="s">
        <v>548</v>
      </c>
      <c r="O12" s="1929" t="s">
        <v>546</v>
      </c>
      <c r="P12" s="1707"/>
      <c r="Q12" s="1919"/>
      <c r="R12" s="157"/>
      <c r="U12" s="1919"/>
      <c r="V12" s="157"/>
      <c r="W12" s="1919"/>
      <c r="X12" s="157"/>
      <c r="Y12" s="1919"/>
      <c r="Z12" s="157"/>
      <c r="AA12" s="1919"/>
      <c r="AB12" s="157"/>
      <c r="AC12" s="1919"/>
      <c r="AD12" s="157"/>
    </row>
    <row r="13" spans="1:32" ht="15" customHeight="1">
      <c r="B13" s="1910" t="s">
        <v>32</v>
      </c>
      <c r="C13" s="1899" t="s">
        <v>1608</v>
      </c>
      <c r="D13" s="1900"/>
      <c r="E13" s="2427" t="s">
        <v>1604</v>
      </c>
      <c r="F13" s="2428"/>
      <c r="G13" s="1901" t="s">
        <v>1523</v>
      </c>
      <c r="I13" s="1996">
        <v>15</v>
      </c>
      <c r="J13" s="1985"/>
      <c r="M13" s="1916" t="s">
        <v>1552</v>
      </c>
      <c r="N13" s="1917" t="s">
        <v>550</v>
      </c>
      <c r="O13" s="1929" t="s">
        <v>546</v>
      </c>
      <c r="P13" s="1707"/>
      <c r="Q13" s="1919"/>
      <c r="R13" s="157"/>
      <c r="U13" s="1919"/>
      <c r="V13" s="157"/>
      <c r="W13" s="1919"/>
      <c r="X13" s="157"/>
      <c r="Y13" s="1919"/>
      <c r="Z13" s="157"/>
      <c r="AA13" s="1919"/>
      <c r="AB13" s="157"/>
      <c r="AC13" s="1919"/>
      <c r="AD13" s="157"/>
    </row>
    <row r="14" spans="1:32" ht="15" customHeight="1">
      <c r="B14" s="1909" t="s">
        <v>551</v>
      </c>
      <c r="C14" s="1902"/>
      <c r="D14" s="1903"/>
      <c r="E14" s="2429">
        <v>3</v>
      </c>
      <c r="F14" s="2430"/>
      <c r="G14" s="1904" t="s">
        <v>1524</v>
      </c>
      <c r="I14" s="1996">
        <v>10</v>
      </c>
      <c r="J14" s="1985"/>
      <c r="M14" s="1916" t="s">
        <v>1553</v>
      </c>
      <c r="N14" s="487" t="s">
        <v>554</v>
      </c>
      <c r="O14" s="1929" t="s">
        <v>546</v>
      </c>
      <c r="P14" s="1997"/>
      <c r="Q14" s="1998"/>
      <c r="R14" s="157"/>
      <c r="S14" s="1947"/>
      <c r="U14" s="1998"/>
      <c r="V14" s="157"/>
      <c r="W14" s="1998"/>
      <c r="X14" s="157"/>
      <c r="Y14" s="1998"/>
      <c r="Z14" s="157"/>
      <c r="AA14" s="1998"/>
      <c r="AB14" s="157"/>
      <c r="AC14" s="1998"/>
      <c r="AD14" s="157"/>
    </row>
    <row r="15" spans="1:32" ht="15" customHeight="1">
      <c r="I15" s="1993" t="s">
        <v>33</v>
      </c>
      <c r="J15" s="1985"/>
      <c r="M15" s="1916" t="s">
        <v>1554</v>
      </c>
      <c r="N15" s="931" t="s">
        <v>557</v>
      </c>
      <c r="O15" s="934" t="s">
        <v>546</v>
      </c>
      <c r="P15" s="1999"/>
      <c r="Q15" s="926" t="s">
        <v>854</v>
      </c>
      <c r="R15" s="937"/>
      <c r="S15" s="2000"/>
      <c r="T15" s="2001"/>
      <c r="U15" s="926" t="s">
        <v>850</v>
      </c>
      <c r="V15" s="937">
        <v>5475</v>
      </c>
      <c r="W15" s="926" t="s">
        <v>850</v>
      </c>
      <c r="X15" s="937">
        <v>450</v>
      </c>
      <c r="Y15" s="926" t="s">
        <v>850</v>
      </c>
      <c r="Z15" s="937">
        <v>0</v>
      </c>
      <c r="AA15" s="926" t="s">
        <v>850</v>
      </c>
      <c r="AB15" s="937">
        <v>0</v>
      </c>
      <c r="AC15" s="926" t="s">
        <v>850</v>
      </c>
      <c r="AD15" s="937">
        <v>0</v>
      </c>
    </row>
    <row r="16" spans="1:32" ht="15" hidden="1" customHeight="1">
      <c r="I16" s="1995">
        <v>2</v>
      </c>
      <c r="J16" s="1985"/>
      <c r="M16" s="1983"/>
      <c r="N16" s="1009"/>
      <c r="O16" s="1063"/>
      <c r="P16" s="2002"/>
      <c r="Q16" s="959"/>
      <c r="R16" s="1058"/>
      <c r="S16" s="2003"/>
      <c r="T16" s="2003"/>
      <c r="U16" s="959"/>
      <c r="V16" s="1058"/>
      <c r="W16" s="959"/>
      <c r="X16" s="1058"/>
      <c r="Y16" s="959"/>
      <c r="Z16" s="1058"/>
      <c r="AA16" s="959"/>
      <c r="AB16" s="1058"/>
      <c r="AC16" s="959"/>
      <c r="AD16" s="1058"/>
    </row>
    <row r="17" spans="2:30" ht="15" customHeight="1">
      <c r="I17" s="1993" t="s">
        <v>34</v>
      </c>
      <c r="J17" s="1985"/>
      <c r="M17" s="1916" t="s">
        <v>1555</v>
      </c>
      <c r="N17" s="2004" t="s">
        <v>1525</v>
      </c>
      <c r="O17" s="932" t="s">
        <v>1556</v>
      </c>
      <c r="P17" s="2002"/>
      <c r="Q17" s="926" t="s">
        <v>850</v>
      </c>
      <c r="R17" s="925">
        <v>0</v>
      </c>
      <c r="S17" s="2003"/>
      <c r="T17" s="2003"/>
      <c r="U17" s="926" t="s">
        <v>850</v>
      </c>
      <c r="V17" s="925">
        <v>16</v>
      </c>
      <c r="W17" s="926" t="s">
        <v>850</v>
      </c>
      <c r="X17" s="925">
        <v>1.8</v>
      </c>
      <c r="Y17" s="926" t="s">
        <v>850</v>
      </c>
      <c r="Z17" s="925">
        <v>0</v>
      </c>
      <c r="AA17" s="926" t="s">
        <v>850</v>
      </c>
      <c r="AB17" s="925">
        <v>0</v>
      </c>
      <c r="AC17" s="926" t="s">
        <v>850</v>
      </c>
      <c r="AD17" s="925">
        <v>0</v>
      </c>
    </row>
    <row r="18" spans="2:30">
      <c r="B18" s="1467"/>
      <c r="C18" s="1467"/>
      <c r="D18" s="1467"/>
      <c r="E18" s="1467"/>
      <c r="F18" s="2005"/>
      <c r="G18" s="2005"/>
      <c r="H18" s="1985"/>
      <c r="I18" s="1995">
        <v>15</v>
      </c>
      <c r="J18" s="1985"/>
      <c r="L18" s="2006"/>
      <c r="M18" s="1916" t="s">
        <v>414</v>
      </c>
      <c r="N18" s="1934" t="s">
        <v>1097</v>
      </c>
      <c r="O18" s="432"/>
      <c r="P18" s="2007"/>
      <c r="Q18" s="1936"/>
      <c r="R18" s="420"/>
      <c r="U18" s="1936"/>
      <c r="V18" s="420"/>
      <c r="W18" s="1936"/>
      <c r="X18" s="420"/>
      <c r="Y18" s="1936"/>
      <c r="Z18" s="420"/>
      <c r="AA18" s="1936"/>
      <c r="AB18" s="420"/>
      <c r="AC18" s="1936"/>
      <c r="AD18" s="420"/>
    </row>
    <row r="19" spans="2:30">
      <c r="C19" s="1984"/>
      <c r="I19" s="1985"/>
      <c r="M19" s="1937"/>
      <c r="N19" s="1938"/>
      <c r="O19" s="2008" t="s">
        <v>1603</v>
      </c>
      <c r="P19" s="2009">
        <v>2</v>
      </c>
      <c r="Q19" s="1941" t="s">
        <v>854</v>
      </c>
      <c r="R19" s="1942"/>
      <c r="U19" s="1941" t="s">
        <v>850</v>
      </c>
      <c r="V19" s="929">
        <v>0.5</v>
      </c>
      <c r="W19" s="930" t="s">
        <v>850</v>
      </c>
      <c r="X19" s="929">
        <v>0</v>
      </c>
      <c r="Y19" s="930" t="s">
        <v>850</v>
      </c>
      <c r="Z19" s="929">
        <v>0</v>
      </c>
      <c r="AA19" s="930" t="s">
        <v>850</v>
      </c>
      <c r="AB19" s="929">
        <v>0</v>
      </c>
      <c r="AC19" s="930" t="s">
        <v>850</v>
      </c>
      <c r="AD19" s="929">
        <v>0</v>
      </c>
    </row>
    <row r="20" spans="2:30">
      <c r="C20" s="1984"/>
      <c r="M20" s="1937"/>
      <c r="N20" s="1938"/>
      <c r="O20" s="2010">
        <v>2017</v>
      </c>
      <c r="P20" s="2009">
        <v>3</v>
      </c>
      <c r="Q20" s="1941" t="s">
        <v>854</v>
      </c>
      <c r="R20" s="1942"/>
      <c r="U20" s="1941" t="s">
        <v>850</v>
      </c>
      <c r="V20" s="929">
        <v>0.7</v>
      </c>
      <c r="W20" s="930" t="s">
        <v>850</v>
      </c>
      <c r="X20" s="929">
        <v>0</v>
      </c>
      <c r="Y20" s="930" t="s">
        <v>850</v>
      </c>
      <c r="Z20" s="929">
        <v>0</v>
      </c>
      <c r="AA20" s="930" t="s">
        <v>850</v>
      </c>
      <c r="AB20" s="929">
        <v>0</v>
      </c>
      <c r="AC20" s="930" t="s">
        <v>850</v>
      </c>
      <c r="AD20" s="929">
        <v>0</v>
      </c>
    </row>
    <row r="21" spans="2:30">
      <c r="C21" s="1984"/>
      <c r="M21" s="1937"/>
      <c r="N21" s="1938"/>
      <c r="O21" s="2010">
        <v>2017</v>
      </c>
      <c r="P21" s="2009">
        <v>4</v>
      </c>
      <c r="Q21" s="1941" t="s">
        <v>854</v>
      </c>
      <c r="R21" s="1942"/>
      <c r="U21" s="1941" t="s">
        <v>850</v>
      </c>
      <c r="V21" s="929">
        <v>0.7</v>
      </c>
      <c r="W21" s="930" t="s">
        <v>850</v>
      </c>
      <c r="X21" s="929">
        <v>0</v>
      </c>
      <c r="Y21" s="930" t="s">
        <v>850</v>
      </c>
      <c r="Z21" s="929">
        <v>0</v>
      </c>
      <c r="AA21" s="930" t="s">
        <v>850</v>
      </c>
      <c r="AB21" s="929">
        <v>0</v>
      </c>
      <c r="AC21" s="930" t="s">
        <v>850</v>
      </c>
      <c r="AD21" s="929">
        <v>0</v>
      </c>
    </row>
    <row r="22" spans="2:30">
      <c r="M22" s="1937"/>
      <c r="N22" s="1938"/>
      <c r="O22" s="2010">
        <v>2017</v>
      </c>
      <c r="P22" s="2009">
        <v>5</v>
      </c>
      <c r="Q22" s="1941" t="s">
        <v>854</v>
      </c>
      <c r="R22" s="1942"/>
      <c r="U22" s="1941" t="s">
        <v>850</v>
      </c>
      <c r="V22" s="929">
        <v>0.7</v>
      </c>
      <c r="W22" s="930" t="s">
        <v>850</v>
      </c>
      <c r="X22" s="929">
        <v>0</v>
      </c>
      <c r="Y22" s="930" t="s">
        <v>850</v>
      </c>
      <c r="Z22" s="929">
        <v>0</v>
      </c>
      <c r="AA22" s="930" t="s">
        <v>850</v>
      </c>
      <c r="AB22" s="929">
        <v>0</v>
      </c>
      <c r="AC22" s="930" t="s">
        <v>850</v>
      </c>
      <c r="AD22" s="929">
        <v>0</v>
      </c>
    </row>
    <row r="23" spans="2:30">
      <c r="C23" s="806"/>
      <c r="D23" s="806"/>
      <c r="E23" s="806"/>
      <c r="M23" s="1937"/>
      <c r="N23" s="1938"/>
      <c r="O23" s="2010">
        <v>2017</v>
      </c>
      <c r="P23" s="2009">
        <v>6</v>
      </c>
      <c r="Q23" s="1941" t="s">
        <v>854</v>
      </c>
      <c r="R23" s="1942"/>
      <c r="U23" s="1941" t="s">
        <v>850</v>
      </c>
      <c r="V23" s="929">
        <v>0.7</v>
      </c>
      <c r="W23" s="930" t="s">
        <v>850</v>
      </c>
      <c r="X23" s="929">
        <v>0</v>
      </c>
      <c r="Y23" s="930" t="s">
        <v>850</v>
      </c>
      <c r="Z23" s="929">
        <v>0</v>
      </c>
      <c r="AA23" s="930" t="s">
        <v>850</v>
      </c>
      <c r="AB23" s="929">
        <v>0</v>
      </c>
      <c r="AC23" s="930" t="s">
        <v>850</v>
      </c>
      <c r="AD23" s="929">
        <v>0</v>
      </c>
    </row>
    <row r="24" spans="2:30">
      <c r="C24" s="486"/>
      <c r="M24" s="1937"/>
      <c r="N24" s="1938"/>
      <c r="O24" s="2010">
        <v>2017</v>
      </c>
      <c r="P24" s="2009">
        <v>7</v>
      </c>
      <c r="Q24" s="1941" t="s">
        <v>854</v>
      </c>
      <c r="R24" s="1942"/>
      <c r="U24" s="1941" t="s">
        <v>850</v>
      </c>
      <c r="V24" s="929">
        <v>0.9</v>
      </c>
      <c r="W24" s="930" t="s">
        <v>850</v>
      </c>
      <c r="X24" s="929">
        <v>0</v>
      </c>
      <c r="Y24" s="930" t="s">
        <v>850</v>
      </c>
      <c r="Z24" s="929">
        <v>0</v>
      </c>
      <c r="AA24" s="930" t="s">
        <v>850</v>
      </c>
      <c r="AB24" s="929">
        <v>0</v>
      </c>
      <c r="AC24" s="930" t="s">
        <v>850</v>
      </c>
      <c r="AD24" s="929">
        <v>0</v>
      </c>
    </row>
    <row r="25" spans="2:30">
      <c r="C25" s="1425"/>
      <c r="D25" s="1425"/>
      <c r="E25" s="1425"/>
      <c r="F25" s="1425"/>
      <c r="G25" s="1425"/>
      <c r="H25" s="1425"/>
      <c r="M25" s="1937"/>
      <c r="N25" s="1938"/>
      <c r="O25" s="2010">
        <v>2017</v>
      </c>
      <c r="P25" s="2009">
        <v>8</v>
      </c>
      <c r="Q25" s="1941" t="s">
        <v>854</v>
      </c>
      <c r="R25" s="1942"/>
      <c r="U25" s="1941" t="s">
        <v>850</v>
      </c>
      <c r="V25" s="929">
        <v>1.3</v>
      </c>
      <c r="W25" s="930" t="s">
        <v>850</v>
      </c>
      <c r="X25" s="929">
        <v>0</v>
      </c>
      <c r="Y25" s="930" t="s">
        <v>850</v>
      </c>
      <c r="Z25" s="929">
        <v>0</v>
      </c>
      <c r="AA25" s="930" t="s">
        <v>850</v>
      </c>
      <c r="AB25" s="929">
        <v>0</v>
      </c>
      <c r="AC25" s="930" t="s">
        <v>850</v>
      </c>
      <c r="AD25" s="929">
        <v>0</v>
      </c>
    </row>
    <row r="26" spans="2:30">
      <c r="C26" s="2011"/>
      <c r="D26" s="486"/>
      <c r="E26" s="486"/>
      <c r="F26" s="486"/>
      <c r="G26" s="486"/>
      <c r="H26" s="486"/>
      <c r="M26" s="1937"/>
      <c r="N26" s="1938"/>
      <c r="O26" s="2010">
        <v>2017</v>
      </c>
      <c r="P26" s="2009">
        <v>9</v>
      </c>
      <c r="Q26" s="1941" t="s">
        <v>854</v>
      </c>
      <c r="R26" s="1942"/>
      <c r="U26" s="1941" t="s">
        <v>850</v>
      </c>
      <c r="V26" s="929">
        <v>1.3</v>
      </c>
      <c r="W26" s="930" t="s">
        <v>850</v>
      </c>
      <c r="X26" s="929">
        <v>0</v>
      </c>
      <c r="Y26" s="930" t="s">
        <v>850</v>
      </c>
      <c r="Z26" s="929">
        <v>0</v>
      </c>
      <c r="AA26" s="930" t="s">
        <v>850</v>
      </c>
      <c r="AB26" s="929">
        <v>0</v>
      </c>
      <c r="AC26" s="930" t="s">
        <v>850</v>
      </c>
      <c r="AD26" s="929">
        <v>0</v>
      </c>
    </row>
    <row r="27" spans="2:30">
      <c r="C27" s="486"/>
      <c r="D27" s="486"/>
      <c r="E27" s="486"/>
      <c r="F27" s="486"/>
      <c r="G27" s="486"/>
      <c r="H27" s="486"/>
      <c r="M27" s="1937"/>
      <c r="N27" s="1938"/>
      <c r="O27" s="2010">
        <v>2017</v>
      </c>
      <c r="P27" s="2009">
        <v>10</v>
      </c>
      <c r="Q27" s="1941" t="s">
        <v>854</v>
      </c>
      <c r="R27" s="1942"/>
      <c r="U27" s="1941" t="s">
        <v>850</v>
      </c>
      <c r="V27" s="929">
        <v>1.5</v>
      </c>
      <c r="W27" s="930" t="s">
        <v>850</v>
      </c>
      <c r="X27" s="929">
        <v>0.3</v>
      </c>
      <c r="Y27" s="930" t="s">
        <v>850</v>
      </c>
      <c r="Z27" s="929">
        <v>0</v>
      </c>
      <c r="AA27" s="930" t="s">
        <v>850</v>
      </c>
      <c r="AB27" s="929">
        <v>0</v>
      </c>
      <c r="AC27" s="930" t="s">
        <v>850</v>
      </c>
      <c r="AD27" s="929">
        <v>0</v>
      </c>
    </row>
    <row r="28" spans="2:30">
      <c r="C28" s="1425"/>
      <c r="D28" s="1425"/>
      <c r="E28" s="1425"/>
      <c r="F28" s="1425"/>
      <c r="G28" s="1425"/>
      <c r="H28" s="1425"/>
      <c r="M28" s="1937"/>
      <c r="N28" s="1938"/>
      <c r="O28" s="2010">
        <v>2017</v>
      </c>
      <c r="P28" s="2009">
        <v>11</v>
      </c>
      <c r="Q28" s="1941" t="s">
        <v>854</v>
      </c>
      <c r="R28" s="1942"/>
      <c r="U28" s="1941" t="s">
        <v>850</v>
      </c>
      <c r="V28" s="929">
        <v>1.5</v>
      </c>
      <c r="W28" s="930" t="s">
        <v>850</v>
      </c>
      <c r="X28" s="929">
        <v>0.3</v>
      </c>
      <c r="Y28" s="930" t="s">
        <v>850</v>
      </c>
      <c r="Z28" s="929">
        <v>0</v>
      </c>
      <c r="AA28" s="930" t="s">
        <v>850</v>
      </c>
      <c r="AB28" s="929">
        <v>0</v>
      </c>
      <c r="AC28" s="930" t="s">
        <v>850</v>
      </c>
      <c r="AD28" s="929">
        <v>0</v>
      </c>
    </row>
    <row r="29" spans="2:30">
      <c r="C29" s="2011"/>
      <c r="D29" s="486"/>
      <c r="E29" s="486"/>
      <c r="F29" s="486"/>
      <c r="G29" s="486"/>
      <c r="H29" s="486"/>
      <c r="M29" s="1937"/>
      <c r="N29" s="1938"/>
      <c r="O29" s="2010">
        <v>2017</v>
      </c>
      <c r="P29" s="2009">
        <v>12</v>
      </c>
      <c r="Q29" s="1941" t="s">
        <v>854</v>
      </c>
      <c r="R29" s="1942"/>
      <c r="U29" s="1941" t="s">
        <v>850</v>
      </c>
      <c r="V29" s="929">
        <v>1.5</v>
      </c>
      <c r="W29" s="930" t="s">
        <v>850</v>
      </c>
      <c r="X29" s="929">
        <v>0.3</v>
      </c>
      <c r="Y29" s="930" t="s">
        <v>850</v>
      </c>
      <c r="Z29" s="929">
        <v>0</v>
      </c>
      <c r="AA29" s="930" t="s">
        <v>850</v>
      </c>
      <c r="AB29" s="929">
        <v>0</v>
      </c>
      <c r="AC29" s="930" t="s">
        <v>850</v>
      </c>
      <c r="AD29" s="929">
        <v>0</v>
      </c>
    </row>
    <row r="30" spans="2:30">
      <c r="C30" s="486"/>
      <c r="D30" s="486"/>
      <c r="E30" s="486"/>
      <c r="F30" s="486"/>
      <c r="G30" s="486"/>
      <c r="H30" s="486"/>
      <c r="M30" s="1937"/>
      <c r="N30" s="1938"/>
      <c r="O30" s="2012" t="s">
        <v>1604</v>
      </c>
      <c r="P30" s="2009">
        <v>1</v>
      </c>
      <c r="Q30" s="1941" t="s">
        <v>854</v>
      </c>
      <c r="R30" s="1942"/>
      <c r="U30" s="1941" t="s">
        <v>850</v>
      </c>
      <c r="V30" s="929">
        <v>1.5</v>
      </c>
      <c r="W30" s="930" t="s">
        <v>850</v>
      </c>
      <c r="X30" s="929">
        <v>0.3</v>
      </c>
      <c r="Y30" s="930" t="s">
        <v>850</v>
      </c>
      <c r="Z30" s="929">
        <v>0</v>
      </c>
      <c r="AA30" s="930" t="s">
        <v>850</v>
      </c>
      <c r="AB30" s="929">
        <v>0</v>
      </c>
      <c r="AC30" s="930" t="s">
        <v>850</v>
      </c>
      <c r="AD30" s="929">
        <v>0</v>
      </c>
    </row>
    <row r="31" spans="2:30">
      <c r="C31" s="2013"/>
      <c r="D31" s="1425"/>
      <c r="E31" s="1425"/>
      <c r="F31" s="1425"/>
      <c r="G31" s="1425"/>
      <c r="H31" s="1425"/>
      <c r="M31" s="1937"/>
      <c r="N31" s="1938"/>
      <c r="O31" s="2010">
        <v>2018</v>
      </c>
      <c r="P31" s="2009">
        <v>2</v>
      </c>
      <c r="Q31" s="1941" t="s">
        <v>854</v>
      </c>
      <c r="R31" s="1942"/>
      <c r="U31" s="1941" t="s">
        <v>850</v>
      </c>
      <c r="V31" s="929">
        <v>1.5</v>
      </c>
      <c r="W31" s="930" t="s">
        <v>850</v>
      </c>
      <c r="X31" s="929">
        <v>0.3</v>
      </c>
      <c r="Y31" s="930" t="s">
        <v>850</v>
      </c>
      <c r="Z31" s="929">
        <v>0</v>
      </c>
      <c r="AA31" s="930" t="s">
        <v>850</v>
      </c>
      <c r="AB31" s="929">
        <v>0</v>
      </c>
      <c r="AC31" s="930" t="s">
        <v>850</v>
      </c>
      <c r="AD31" s="929">
        <v>0</v>
      </c>
    </row>
    <row r="32" spans="2:30">
      <c r="C32" s="2011"/>
      <c r="D32" s="2011"/>
      <c r="E32" s="2011"/>
      <c r="F32" s="2011"/>
      <c r="G32" s="2011"/>
      <c r="H32" s="1425"/>
      <c r="M32" s="1937"/>
      <c r="N32" s="1938"/>
      <c r="O32" s="2010">
        <v>2018</v>
      </c>
      <c r="P32" s="2009">
        <v>3</v>
      </c>
      <c r="Q32" s="1941" t="s">
        <v>854</v>
      </c>
      <c r="R32" s="1942"/>
      <c r="U32" s="1941" t="s">
        <v>850</v>
      </c>
      <c r="V32" s="929">
        <v>1.7</v>
      </c>
      <c r="W32" s="930" t="s">
        <v>850</v>
      </c>
      <c r="X32" s="929">
        <v>0.3</v>
      </c>
      <c r="Y32" s="930" t="s">
        <v>850</v>
      </c>
      <c r="Z32" s="929">
        <v>0</v>
      </c>
      <c r="AA32" s="930" t="s">
        <v>850</v>
      </c>
      <c r="AB32" s="929">
        <v>0</v>
      </c>
      <c r="AC32" s="930" t="s">
        <v>850</v>
      </c>
      <c r="AD32" s="929">
        <v>0</v>
      </c>
    </row>
    <row r="33" spans="8:30">
      <c r="H33" s="1425"/>
      <c r="M33" s="1937"/>
      <c r="N33" s="1938"/>
      <c r="O33" s="2010">
        <v>2018</v>
      </c>
      <c r="P33" s="2009">
        <v>4</v>
      </c>
      <c r="Q33" s="1946"/>
      <c r="R33" s="423"/>
      <c r="U33" s="1941"/>
      <c r="V33" s="2014"/>
      <c r="W33" s="2015"/>
      <c r="X33" s="2014"/>
      <c r="Y33" s="2015"/>
      <c r="Z33" s="2014"/>
      <c r="AA33" s="2015"/>
      <c r="AB33" s="2014"/>
      <c r="AC33" s="2015"/>
      <c r="AD33" s="2014"/>
    </row>
    <row r="34" spans="8:30">
      <c r="H34" s="1425"/>
      <c r="M34" s="1937"/>
      <c r="N34" s="1938"/>
      <c r="O34" s="2010">
        <v>2018</v>
      </c>
      <c r="P34" s="2016">
        <v>5</v>
      </c>
      <c r="U34" s="1941"/>
      <c r="V34" s="2014"/>
      <c r="W34" s="2015"/>
      <c r="X34" s="2014"/>
      <c r="Y34" s="2015"/>
      <c r="Z34" s="2014"/>
      <c r="AA34" s="2015"/>
      <c r="AB34" s="2014"/>
      <c r="AC34" s="2015"/>
      <c r="AD34" s="2014"/>
    </row>
    <row r="35" spans="8:30">
      <c r="H35" s="1425"/>
      <c r="M35" s="1937"/>
      <c r="N35" s="1938"/>
      <c r="O35" s="2010">
        <v>2018</v>
      </c>
      <c r="P35" s="2009">
        <v>6</v>
      </c>
      <c r="U35" s="1941"/>
      <c r="V35" s="2014"/>
      <c r="W35" s="2015"/>
      <c r="X35" s="2014"/>
      <c r="Y35" s="2015"/>
      <c r="Z35" s="2014"/>
      <c r="AA35" s="2015"/>
      <c r="AB35" s="2014"/>
      <c r="AC35" s="2015"/>
      <c r="AD35" s="2014"/>
    </row>
    <row r="36" spans="8:30">
      <c r="H36" s="1425"/>
      <c r="M36" s="1937"/>
      <c r="N36" s="1938"/>
      <c r="O36" s="2010">
        <v>2018</v>
      </c>
      <c r="P36" s="2009">
        <v>7</v>
      </c>
      <c r="U36" s="1941"/>
      <c r="V36" s="2014"/>
      <c r="W36" s="2015"/>
      <c r="X36" s="2014"/>
      <c r="Y36" s="2015"/>
      <c r="Z36" s="2014"/>
      <c r="AA36" s="2015"/>
      <c r="AB36" s="2014"/>
      <c r="AC36" s="2015"/>
      <c r="AD36" s="2014"/>
    </row>
    <row r="37" spans="8:30">
      <c r="H37" s="1425"/>
      <c r="M37" s="1937"/>
      <c r="N37" s="1938"/>
      <c r="O37" s="2010">
        <v>2018</v>
      </c>
      <c r="P37" s="2009">
        <v>8</v>
      </c>
      <c r="U37" s="1941"/>
      <c r="V37" s="2014"/>
      <c r="W37" s="2015"/>
      <c r="X37" s="2014"/>
      <c r="Y37" s="2015"/>
      <c r="Z37" s="2014"/>
      <c r="AA37" s="2015"/>
      <c r="AB37" s="2014"/>
      <c r="AC37" s="2015"/>
      <c r="AD37" s="2014"/>
    </row>
    <row r="38" spans="8:30">
      <c r="H38" s="1425"/>
      <c r="M38" s="1937"/>
      <c r="N38" s="1938"/>
      <c r="O38" s="2010">
        <v>2018</v>
      </c>
      <c r="P38" s="2009">
        <v>9</v>
      </c>
      <c r="U38" s="1941"/>
      <c r="V38" s="2014"/>
      <c r="W38" s="2015"/>
      <c r="X38" s="2014"/>
      <c r="Y38" s="2015"/>
      <c r="Z38" s="2014"/>
      <c r="AA38" s="2015"/>
      <c r="AB38" s="2014"/>
      <c r="AC38" s="2015"/>
      <c r="AD38" s="2014"/>
    </row>
    <row r="39" spans="8:30">
      <c r="H39" s="1425"/>
      <c r="M39" s="1937"/>
      <c r="N39" s="1938"/>
      <c r="O39" s="2010">
        <v>2018</v>
      </c>
      <c r="P39" s="2009">
        <v>10</v>
      </c>
      <c r="U39" s="1941"/>
      <c r="V39" s="2014"/>
      <c r="W39" s="2015"/>
      <c r="X39" s="2014"/>
      <c r="Y39" s="2015"/>
      <c r="Z39" s="2014"/>
      <c r="AA39" s="2015"/>
      <c r="AB39" s="2014"/>
      <c r="AC39" s="2015"/>
      <c r="AD39" s="2014"/>
    </row>
    <row r="40" spans="8:30">
      <c r="H40" s="1425"/>
      <c r="M40" s="1937"/>
      <c r="N40" s="1938"/>
      <c r="O40" s="2010">
        <v>2018</v>
      </c>
      <c r="P40" s="2009">
        <v>11</v>
      </c>
      <c r="U40" s="1941"/>
      <c r="V40" s="2014"/>
      <c r="W40" s="2015"/>
      <c r="X40" s="2014"/>
      <c r="Y40" s="2015"/>
      <c r="Z40" s="2014"/>
      <c r="AA40" s="2015"/>
      <c r="AB40" s="2014"/>
      <c r="AC40" s="2015"/>
      <c r="AD40" s="2014"/>
    </row>
    <row r="41" spans="8:30">
      <c r="H41" s="1425"/>
      <c r="M41" s="1937"/>
      <c r="N41" s="1938"/>
      <c r="O41" s="2010">
        <v>2018</v>
      </c>
      <c r="P41" s="2009">
        <v>12</v>
      </c>
      <c r="U41" s="1941"/>
      <c r="V41" s="2014"/>
      <c r="W41" s="2015"/>
      <c r="X41" s="2014"/>
      <c r="Y41" s="2015"/>
      <c r="Z41" s="2014"/>
      <c r="AA41" s="2015"/>
      <c r="AB41" s="2014"/>
      <c r="AC41" s="2015"/>
      <c r="AD41" s="2014"/>
    </row>
    <row r="42" spans="8:30">
      <c r="I42" s="1944"/>
      <c r="J42" s="1568"/>
      <c r="M42" s="1944"/>
      <c r="N42" s="1568"/>
      <c r="O42" s="2017">
        <v>2018</v>
      </c>
      <c r="P42" s="2018"/>
      <c r="U42" s="1941"/>
      <c r="V42" s="2014"/>
      <c r="W42" s="2015"/>
      <c r="X42" s="2014"/>
      <c r="Y42" s="2015"/>
      <c r="Z42" s="2014"/>
      <c r="AA42" s="2015"/>
      <c r="AB42" s="2014"/>
      <c r="AC42" s="2015"/>
      <c r="AD42" s="2014"/>
    </row>
    <row r="43" spans="8:30">
      <c r="W43" s="486"/>
    </row>
    <row r="44" spans="8:30">
      <c r="W44" s="486"/>
    </row>
    <row r="45" spans="8:30">
      <c r="W45" s="486"/>
    </row>
    <row r="46" spans="8:30">
      <c r="W46" s="486"/>
    </row>
    <row r="47" spans="8:30">
      <c r="W47" s="486"/>
    </row>
    <row r="48" spans="8:30">
      <c r="W48" s="486"/>
    </row>
    <row r="49" spans="23:23">
      <c r="W49" s="486"/>
    </row>
    <row r="50" spans="23:23">
      <c r="W50" s="486"/>
    </row>
    <row r="51" spans="23:23">
      <c r="W51" s="486"/>
    </row>
    <row r="52" spans="23:23">
      <c r="W52" s="486"/>
    </row>
    <row r="53" spans="23:23">
      <c r="W53" s="486"/>
    </row>
    <row r="54" spans="23:23">
      <c r="W54" s="486"/>
    </row>
    <row r="55" spans="23:23">
      <c r="W55" s="486"/>
    </row>
    <row r="56" spans="23:23">
      <c r="W56" s="486"/>
    </row>
    <row r="57" spans="23:23">
      <c r="W57" s="486"/>
    </row>
    <row r="58" spans="23:23">
      <c r="W58" s="486"/>
    </row>
    <row r="59" spans="23:23">
      <c r="W59" s="486"/>
    </row>
    <row r="60" spans="23:23">
      <c r="W60" s="486"/>
    </row>
    <row r="61" spans="23:23">
      <c r="W61" s="486"/>
    </row>
    <row r="62" spans="23:23">
      <c r="W62" s="486"/>
    </row>
    <row r="63" spans="23:23">
      <c r="W63" s="486"/>
    </row>
    <row r="64" spans="23:23">
      <c r="W64" s="486"/>
    </row>
  </sheetData>
  <sheetProtection algorithmName="SHA-512" hashValue="B2oOkd51fuyTfdIGvo9XEhyD0PvelTPI/ITC2BJdL07b61rtPY7ZDEcW9SyGGfOofTG/ilgqiJ4Rxe898OVQzw==" saltValue="bpk0BxP9xUyVD1I7vwlBnQ==" spinCount="100000" sheet="1" objects="1" scenarios="1"/>
  <mergeCells count="6">
    <mergeCell ref="E14:F14"/>
    <mergeCell ref="B6:G6"/>
    <mergeCell ref="B7:G7"/>
    <mergeCell ref="E11:F11"/>
    <mergeCell ref="E12:F12"/>
    <mergeCell ref="E13:F13"/>
  </mergeCells>
  <phoneticPr fontId="4"/>
  <conditionalFormatting sqref="O19:O42">
    <cfRule type="expression" dxfId="2" priority="1">
      <formula>$N19=12</formula>
    </cfRule>
  </conditionalFormatting>
  <dataValidations count="4">
    <dataValidation type="whole" allowBlank="1" showInputMessage="1" showErrorMessage="1" sqref="E12 E14" xr:uid="{1419A10E-67EC-4DD0-8332-40AE92736D5D}">
      <formula1>1</formula1>
      <formula2>12</formula2>
    </dataValidation>
    <dataValidation type="decimal" operator="greaterThanOrEqual" allowBlank="1" showInputMessage="1" showErrorMessage="1" sqref="AD19:AD32 AB19:AB32 Z19:Z32 X19:X32 V19:V32 R19:R32" xr:uid="{6414C7FF-1BB1-47A4-ADCC-61A0E9C1431B}">
      <formula1>0</formula1>
    </dataValidation>
    <dataValidation type="decimal" operator="greaterThanOrEqual" allowBlank="1" showInputMessage="1" showErrorMessage="1" promptTitle="二次下請がある場合の入力" prompt="二次下請があり、一次下請とまとめている場合のみ金額を入力_x000a_その際、項目e～gには０を入力して下さい_x000a_上記以外の場合、０を入力" sqref="R16 V16 X16 Z16 AB16 AD16" xr:uid="{D1A4DD92-5672-4E17-84A6-CCF1A89040AB}">
      <formula1>0</formula1>
    </dataValidation>
    <dataValidation type="whole" operator="greaterThanOrEqual" allowBlank="1" showInputMessage="1" showErrorMessage="1" sqref="R15 V15 X15 Z15 AB15 AD15" xr:uid="{F343F7A4-41E6-46E5-8F5F-CC7FDFCE0C38}">
      <formula1>0</formula1>
    </dataValidation>
  </dataValidations>
  <pageMargins left="0.26" right="0.17" top="1" bottom="1" header="0.51200000000000001" footer="0.2"/>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M72"/>
  <sheetViews>
    <sheetView showGridLines="0" topLeftCell="B1" zoomScaleNormal="100" workbookViewId="0"/>
  </sheetViews>
  <sheetFormatPr defaultRowHeight="13.5"/>
  <cols>
    <col min="1" max="1" width="5.125" style="27" hidden="1" customWidth="1"/>
    <col min="2" max="2" width="6.625" style="27" customWidth="1"/>
    <col min="3" max="3" width="6.625" style="31" customWidth="1"/>
    <col min="4" max="4" width="6.625" style="452" customWidth="1"/>
    <col min="5" max="5" width="1.875" style="452" customWidth="1"/>
    <col min="6" max="6" width="2.5" style="452" hidden="1" customWidth="1"/>
    <col min="7" max="7" width="15.125" style="486" hidden="1" customWidth="1"/>
    <col min="8" max="8" width="52.625" style="486" hidden="1" customWidth="1"/>
    <col min="9" max="9" width="12.5" style="1423" hidden="1" customWidth="1"/>
    <col min="10" max="10" width="12.25" style="486" hidden="1" customWidth="1"/>
    <col min="11" max="12" width="3.25" style="452" hidden="1" customWidth="1"/>
    <col min="13" max="13" width="2.125" style="452" customWidth="1"/>
    <col min="14" max="14" width="30" style="452" customWidth="1"/>
    <col min="15" max="15" width="7" style="452" customWidth="1"/>
    <col min="16" max="16" width="4.125" style="452" hidden="1" customWidth="1"/>
    <col min="17" max="17" width="36.375" style="452" hidden="1" customWidth="1"/>
    <col min="18" max="18" width="4.125" style="306" customWidth="1"/>
    <col min="19" max="19" width="36.375" style="306" customWidth="1"/>
    <col min="20" max="20" width="4.125" style="306" customWidth="1"/>
    <col min="21" max="21" width="36.375" style="306" customWidth="1"/>
    <col min="22" max="22" width="4.125" style="306" customWidth="1"/>
    <col min="23" max="23" width="36.375" style="306" customWidth="1"/>
    <col min="24" max="24" width="4.125" style="306" customWidth="1"/>
    <col min="25" max="25" width="36.375" style="306" customWidth="1"/>
    <col min="26" max="26" width="4.125" style="306" customWidth="1"/>
    <col min="27" max="27" width="36.375" style="306" customWidth="1"/>
    <col min="28" max="28" width="9" style="452"/>
    <col min="29" max="39" width="0" style="452" hidden="1" customWidth="1"/>
    <col min="40" max="16384" width="9" style="452"/>
  </cols>
  <sheetData>
    <row r="1" spans="1:27" ht="0.75" customHeight="1">
      <c r="A1" s="1136"/>
      <c r="B1" s="33"/>
      <c r="F1" s="1136"/>
      <c r="G1" s="441"/>
      <c r="H1" s="441"/>
      <c r="I1" s="1421"/>
      <c r="J1" s="441"/>
      <c r="K1" s="1136"/>
      <c r="L1" s="1136"/>
      <c r="P1" s="1136"/>
      <c r="Q1" s="1136"/>
      <c r="R1" s="27"/>
      <c r="S1" s="27"/>
      <c r="T1" s="27"/>
      <c r="U1" s="27"/>
      <c r="V1" s="27"/>
      <c r="W1" s="27"/>
      <c r="X1" s="27"/>
      <c r="Y1" s="27"/>
      <c r="Z1" s="27"/>
      <c r="AA1" s="27"/>
    </row>
    <row r="2" spans="1:27" ht="15" customHeight="1">
      <c r="B2" s="1711" t="s">
        <v>110</v>
      </c>
      <c r="C2" s="1422"/>
      <c r="E2" s="486"/>
      <c r="R2" s="27"/>
      <c r="S2" s="27"/>
      <c r="T2" s="27"/>
      <c r="U2" s="27"/>
      <c r="V2" s="27"/>
      <c r="W2" s="27"/>
      <c r="X2" s="27"/>
      <c r="Y2" s="27"/>
      <c r="Z2" s="27"/>
      <c r="AA2" s="27"/>
    </row>
    <row r="3" spans="1:27" ht="30" customHeight="1">
      <c r="A3" s="49"/>
      <c r="B3" s="1424"/>
      <c r="E3" s="1424"/>
      <c r="F3" s="49"/>
      <c r="G3" s="1425"/>
      <c r="J3" s="1426"/>
      <c r="R3" s="27"/>
      <c r="S3" s="27"/>
      <c r="T3" s="27"/>
      <c r="U3" s="27"/>
      <c r="V3" s="27"/>
      <c r="W3" s="27"/>
      <c r="X3" s="27"/>
      <c r="Y3" s="27"/>
      <c r="Z3" s="27"/>
      <c r="AA3" s="27"/>
    </row>
    <row r="4" spans="1:27" ht="13.5" customHeight="1">
      <c r="B4" s="452"/>
      <c r="C4" s="452"/>
      <c r="G4" s="10"/>
      <c r="H4" s="55"/>
      <c r="I4" s="1427"/>
      <c r="J4" s="1300"/>
      <c r="N4" s="1508"/>
      <c r="R4" s="27"/>
      <c r="S4" s="27"/>
      <c r="T4" s="27"/>
      <c r="U4" s="27"/>
      <c r="V4" s="27"/>
      <c r="W4" s="27"/>
      <c r="X4" s="27"/>
      <c r="Y4" s="27"/>
      <c r="Z4" s="27"/>
      <c r="AA4" s="27"/>
    </row>
    <row r="5" spans="1:27" ht="27" customHeight="1">
      <c r="B5" s="1428" t="s">
        <v>908</v>
      </c>
      <c r="C5" s="1429"/>
      <c r="D5" s="1430"/>
      <c r="G5" s="1348"/>
      <c r="H5" s="1348"/>
      <c r="I5" s="1348"/>
      <c r="J5" s="1348"/>
      <c r="K5" s="1348"/>
      <c r="L5" s="1348"/>
      <c r="M5" s="1431"/>
      <c r="O5" s="1432"/>
      <c r="P5" s="1433"/>
      <c r="Q5" s="1433"/>
      <c r="R5" s="1433"/>
      <c r="S5" s="1433"/>
      <c r="T5" s="1433"/>
      <c r="U5" s="1433"/>
      <c r="V5" s="1433"/>
      <c r="W5" s="1433"/>
      <c r="X5" s="1433"/>
      <c r="Y5" s="1433"/>
      <c r="Z5" s="1433"/>
      <c r="AA5" s="1433"/>
    </row>
    <row r="6" spans="1:27" ht="27" customHeight="1">
      <c r="B6" s="187">
        <f>SUM($Q$70:$IV$70)</f>
        <v>17638</v>
      </c>
      <c r="C6" s="1434"/>
      <c r="D6" s="1435"/>
      <c r="G6" s="1350" t="s">
        <v>936</v>
      </c>
      <c r="H6" s="1352" t="s">
        <v>937</v>
      </c>
      <c r="I6" s="1350"/>
      <c r="J6" s="1350"/>
      <c r="K6" s="1348"/>
      <c r="L6" s="1348"/>
      <c r="M6" s="2507" t="s">
        <v>909</v>
      </c>
      <c r="N6" s="2508"/>
      <c r="O6" s="2509"/>
      <c r="P6" s="1437"/>
      <c r="Q6" s="1438"/>
      <c r="R6" s="188">
        <v>1</v>
      </c>
      <c r="S6" s="189" t="s">
        <v>180</v>
      </c>
      <c r="T6" s="188">
        <v>2</v>
      </c>
      <c r="U6" s="189" t="s">
        <v>181</v>
      </c>
      <c r="V6" s="188">
        <v>3</v>
      </c>
      <c r="W6" s="189" t="s">
        <v>182</v>
      </c>
      <c r="X6" s="188">
        <v>4</v>
      </c>
      <c r="Y6" s="189" t="s">
        <v>183</v>
      </c>
      <c r="Z6" s="188">
        <v>5</v>
      </c>
      <c r="AA6" s="189" t="s">
        <v>184</v>
      </c>
    </row>
    <row r="7" spans="1:27" ht="27" customHeight="1">
      <c r="B7" s="452"/>
      <c r="C7" s="452"/>
      <c r="G7" s="1354" t="s">
        <v>940</v>
      </c>
      <c r="H7" s="1355" t="s">
        <v>941</v>
      </c>
      <c r="I7" s="1354" t="s">
        <v>910</v>
      </c>
      <c r="J7" s="1354" t="s">
        <v>943</v>
      </c>
      <c r="K7" s="1348"/>
      <c r="L7" s="1348"/>
      <c r="M7" s="2433" t="s">
        <v>911</v>
      </c>
      <c r="N7" s="2434"/>
      <c r="O7" s="2510"/>
      <c r="P7" s="1440"/>
      <c r="Q7" s="1441"/>
      <c r="R7" s="190"/>
      <c r="S7" s="191" t="s">
        <v>185</v>
      </c>
      <c r="T7" s="190"/>
      <c r="U7" s="191" t="s">
        <v>186</v>
      </c>
      <c r="V7" s="190"/>
      <c r="W7" s="191" t="s">
        <v>187</v>
      </c>
      <c r="X7" s="190"/>
      <c r="Y7" s="191" t="s">
        <v>188</v>
      </c>
      <c r="Z7" s="190"/>
      <c r="AA7" s="191" t="s">
        <v>189</v>
      </c>
    </row>
    <row r="8" spans="1:27" s="1442" customFormat="1" ht="27" customHeight="1">
      <c r="A8" s="51"/>
      <c r="B8" s="2506"/>
      <c r="C8" s="2506"/>
      <c r="D8" s="2506"/>
      <c r="G8" s="1357" t="s">
        <v>944</v>
      </c>
      <c r="H8" s="1355"/>
      <c r="I8" s="1354"/>
      <c r="J8" s="1358"/>
      <c r="K8" s="1348"/>
      <c r="L8" s="1348"/>
      <c r="M8" s="1443" t="s">
        <v>945</v>
      </c>
      <c r="N8" s="1360"/>
      <c r="O8" s="1444"/>
      <c r="P8" s="1445"/>
      <c r="Q8" s="1446"/>
      <c r="R8" s="1445"/>
      <c r="S8" s="1446"/>
      <c r="T8" s="1445"/>
      <c r="U8" s="1446"/>
      <c r="V8" s="1445"/>
      <c r="W8" s="1446"/>
      <c r="X8" s="1445"/>
      <c r="Y8" s="1446"/>
      <c r="Z8" s="1445"/>
      <c r="AA8" s="1446"/>
    </row>
    <row r="9" spans="1:27" ht="27" customHeight="1">
      <c r="B9" s="2506"/>
      <c r="C9" s="2506"/>
      <c r="D9" s="2506"/>
      <c r="G9" s="1361"/>
      <c r="H9" s="1355" t="s">
        <v>946</v>
      </c>
      <c r="I9" s="1362">
        <v>0.19</v>
      </c>
      <c r="J9" s="1358">
        <v>103</v>
      </c>
      <c r="K9" s="1348"/>
      <c r="L9" s="1348"/>
      <c r="M9" s="1359"/>
      <c r="N9" s="1363" t="s">
        <v>292</v>
      </c>
      <c r="O9" s="1447"/>
      <c r="P9" s="1448" t="str">
        <f>IF(Q9="","※","")</f>
        <v>※</v>
      </c>
      <c r="Q9" s="1449"/>
      <c r="R9" s="1537" t="str">
        <f>IF(S9="","※","")</f>
        <v/>
      </c>
      <c r="S9" s="1511">
        <v>94000</v>
      </c>
      <c r="T9" s="1537" t="str">
        <f>IF(U9="","※","")</f>
        <v/>
      </c>
      <c r="U9" s="1511">
        <v>11000</v>
      </c>
      <c r="V9" s="1537" t="str">
        <f>IF(W9="","※","")</f>
        <v/>
      </c>
      <c r="W9" s="1511">
        <v>4200</v>
      </c>
      <c r="X9" s="1537" t="str">
        <f>IF(Y9="","※","")</f>
        <v/>
      </c>
      <c r="Y9" s="1511">
        <v>500</v>
      </c>
      <c r="Z9" s="1537" t="str">
        <f>IF(AA9="","※","")</f>
        <v/>
      </c>
      <c r="AA9" s="1511">
        <v>1000</v>
      </c>
    </row>
    <row r="10" spans="1:27" ht="27" customHeight="1">
      <c r="B10" s="2506"/>
      <c r="C10" s="2506"/>
      <c r="D10" s="2506"/>
      <c r="G10" s="1365"/>
      <c r="H10" s="1355" t="s">
        <v>293</v>
      </c>
      <c r="I10" s="1362">
        <v>0.21</v>
      </c>
      <c r="J10" s="1358">
        <v>15</v>
      </c>
      <c r="K10" s="1348"/>
      <c r="L10" s="1348"/>
      <c r="M10" s="1359"/>
      <c r="N10" s="1366" t="s">
        <v>294</v>
      </c>
      <c r="O10" s="676"/>
      <c r="P10" s="1450" t="str">
        <f>IF(Q10="","※","")</f>
        <v>※</v>
      </c>
      <c r="Q10" s="1451"/>
      <c r="R10" s="1538" t="str">
        <f>IF(S10="","※","")</f>
        <v/>
      </c>
      <c r="S10" s="1512">
        <v>2700</v>
      </c>
      <c r="T10" s="1538" t="str">
        <f>IF(U10="","※","")</f>
        <v/>
      </c>
      <c r="U10" s="1512">
        <v>350</v>
      </c>
      <c r="V10" s="1538" t="str">
        <f>IF(W10="","※","")</f>
        <v/>
      </c>
      <c r="W10" s="1512">
        <v>150</v>
      </c>
      <c r="X10" s="1538" t="str">
        <f>IF(Y10="","※","")</f>
        <v/>
      </c>
      <c r="Y10" s="1512">
        <v>15</v>
      </c>
      <c r="Z10" s="1538" t="str">
        <f>IF(AA10="","※","")</f>
        <v/>
      </c>
      <c r="AA10" s="1512">
        <v>30</v>
      </c>
    </row>
    <row r="11" spans="1:27" ht="27" customHeight="1">
      <c r="B11" s="2506"/>
      <c r="C11" s="2506"/>
      <c r="D11" s="2506"/>
      <c r="G11" s="1365"/>
      <c r="H11" s="1355" t="s">
        <v>295</v>
      </c>
      <c r="I11" s="1362">
        <v>0.19</v>
      </c>
      <c r="J11" s="1358">
        <v>11</v>
      </c>
      <c r="K11" s="1348"/>
      <c r="L11" s="1348"/>
      <c r="M11" s="1359"/>
      <c r="N11" s="1367" t="s">
        <v>296</v>
      </c>
      <c r="O11" s="1452"/>
      <c r="P11" s="1450"/>
      <c r="Q11" s="1453" t="str">
        <f>IF(OR(Q9="",Q10=""),"",ROUND(Q9/Q10,0))</f>
        <v/>
      </c>
      <c r="R11" s="1538"/>
      <c r="S11" s="1513">
        <v>35</v>
      </c>
      <c r="T11" s="1538"/>
      <c r="U11" s="1513">
        <v>31</v>
      </c>
      <c r="V11" s="1538"/>
      <c r="W11" s="1513">
        <v>28</v>
      </c>
      <c r="X11" s="1538"/>
      <c r="Y11" s="1513">
        <v>33</v>
      </c>
      <c r="Z11" s="1538"/>
      <c r="AA11" s="1513">
        <v>33</v>
      </c>
    </row>
    <row r="12" spans="1:27" ht="42" customHeight="1">
      <c r="B12" s="2506"/>
      <c r="C12" s="2506"/>
      <c r="D12" s="2506"/>
      <c r="G12" s="1365"/>
      <c r="H12" s="1355" t="s">
        <v>297</v>
      </c>
      <c r="I12" s="1362">
        <v>0.24</v>
      </c>
      <c r="J12" s="1358">
        <v>18</v>
      </c>
      <c r="K12" s="1348"/>
      <c r="L12" s="1348"/>
      <c r="M12" s="1359"/>
      <c r="N12" s="1369" t="s">
        <v>298</v>
      </c>
      <c r="O12" s="1452"/>
      <c r="P12" s="1450"/>
      <c r="Q12" s="1370" t="str">
        <f>IF(Q11="","",IF(Q11&lt;=5,"一人一日当たりの賃金が過小になっていると思われます。「支払い賃金総額」「従事者延べ人数」に間違いがないか確認してください。",IF(Q11&gt;=50,"一人一日当たりの賃金が過大になっていると思われます。「支払い賃金総額」「従事者延べ人数」に間違いがないか確認してください。","ＯＫ")))</f>
        <v/>
      </c>
      <c r="R12" s="1538"/>
      <c r="S12" s="1539" t="str">
        <f>IF(S11="","",IF(S11&lt;=5,"一人一日当たりの賃金が過小になっていると思われます。「支払い賃金総額」「従事者延べ人数」に間違いがないか確認してください。",IF(S11&gt;=50,"一人一日当たりの賃金が過大になっていると思われます。「支払い賃金総額」「従事者延べ人数」に間違いがないか確認してください。","ＯＫ")))</f>
        <v>ＯＫ</v>
      </c>
      <c r="T12" s="1538"/>
      <c r="U12" s="1539" t="str">
        <f>IF(U11="","",IF(U11&lt;=5,"一人一日当たりの賃金が過小になっていると思われます。「支払い賃金総額」「従事者延べ人数」に間違いがないか確認してください。",IF(U11&gt;=50,"一人一日当たりの賃金が過大になっていると思われます。「支払い賃金総額」「従事者延べ人数」に間違いがないか確認してください。","ＯＫ")))</f>
        <v>ＯＫ</v>
      </c>
      <c r="V12" s="1538"/>
      <c r="W12" s="1539" t="str">
        <f>IF(W11="","",IF(W11&lt;=5,"一人一日当たりの賃金が過小になっていると思われます。「支払い賃金総額」「従事者延べ人数」に間違いがないか確認してください。",IF(W11&gt;=50,"一人一日当たりの賃金が過大になっていると思われます。「支払い賃金総額」「従事者延べ人数」に間違いがないか確認してください。","ＯＫ")))</f>
        <v>ＯＫ</v>
      </c>
      <c r="X12" s="1538"/>
      <c r="Y12" s="1539" t="str">
        <f>IF(Y11="","",IF(Y11&lt;=5,"一人一日当たりの賃金が過小になっていると思われます。「支払い賃金総額」「従事者延べ人数」に間違いがないか確認してください。",IF(Y11&gt;=50,"一人一日当たりの賃金が過大になっていると思われます。「支払い賃金総額」「従事者延べ人数」に間違いがないか確認してください。","ＯＫ")))</f>
        <v>ＯＫ</v>
      </c>
      <c r="Z12" s="1538"/>
      <c r="AA12" s="1539" t="str">
        <f>IF(AA11="","",IF(AA11&lt;=5,"一人一日当たりの賃金が過小になっていると思われます。「支払い賃金総額」「従事者延べ人数」に間違いがないか確認してください。",IF(AA11&gt;=50,"一人一日当たりの賃金が過大になっていると思われます。「支払い賃金総額」「従事者延べ人数」に間違いがないか確認してください。","ＯＫ")))</f>
        <v>ＯＫ</v>
      </c>
    </row>
    <row r="13" spans="1:27" ht="57" customHeight="1">
      <c r="B13" s="2506"/>
      <c r="C13" s="2506"/>
      <c r="D13" s="2506"/>
      <c r="G13" s="1365"/>
      <c r="H13" s="1355" t="s">
        <v>299</v>
      </c>
      <c r="I13" s="1362">
        <v>0.21</v>
      </c>
      <c r="J13" s="1358">
        <v>13</v>
      </c>
      <c r="K13" s="1348"/>
      <c r="L13" s="1348"/>
      <c r="M13" s="1359"/>
      <c r="N13" s="1371" t="s">
        <v>300</v>
      </c>
      <c r="O13" s="1439"/>
      <c r="P13" s="1454" t="str">
        <f>IF(Q12="","",IF(AND(Q12&lt;&gt;"ＯＫ",Q13=""),"※",""))</f>
        <v/>
      </c>
      <c r="Q13" s="1455"/>
      <c r="R13" s="1540" t="str">
        <f>IF(S12="","",IF(AND(S12&lt;&gt;"ＯＫ",S13=""),"※",""))</f>
        <v/>
      </c>
      <c r="S13" s="1514"/>
      <c r="T13" s="1540" t="str">
        <f>IF(U12="","",IF(AND(U12&lt;&gt;"ＯＫ",U13=""),"※",""))</f>
        <v/>
      </c>
      <c r="U13" s="1514"/>
      <c r="V13" s="1540" t="str">
        <f>IF(W12="","",IF(AND(W12&lt;&gt;"ＯＫ",W13=""),"※",""))</f>
        <v/>
      </c>
      <c r="W13" s="1514"/>
      <c r="X13" s="1540" t="str">
        <f>IF(Y12="","",IF(AND(Y12&lt;&gt;"ＯＫ",Y13=""),"※",""))</f>
        <v/>
      </c>
      <c r="Y13" s="1514"/>
      <c r="Z13" s="1540" t="str">
        <f>IF(AA12="","",IF(AND(AA12&lt;&gt;"ＯＫ",AA13=""),"※",""))</f>
        <v/>
      </c>
      <c r="AA13" s="1514"/>
    </row>
    <row r="14" spans="1:27" ht="27" customHeight="1">
      <c r="B14" s="1456"/>
      <c r="C14" s="33"/>
      <c r="D14" s="1457"/>
      <c r="G14" s="1365"/>
      <c r="H14" s="1355" t="s">
        <v>303</v>
      </c>
      <c r="I14" s="1362">
        <v>0.22</v>
      </c>
      <c r="J14" s="1358">
        <v>14</v>
      </c>
      <c r="K14" s="1348"/>
      <c r="L14" s="1348"/>
      <c r="M14" s="1372" t="s">
        <v>304</v>
      </c>
      <c r="N14" s="1373"/>
      <c r="O14" s="1458"/>
      <c r="P14" s="1375"/>
      <c r="Q14" s="1376"/>
      <c r="R14" s="1515"/>
      <c r="S14" s="1376"/>
      <c r="T14" s="1515"/>
      <c r="U14" s="1376"/>
      <c r="V14" s="1515"/>
      <c r="W14" s="1376"/>
      <c r="X14" s="1515"/>
      <c r="Y14" s="1376"/>
      <c r="Z14" s="1515"/>
      <c r="AA14" s="1376"/>
    </row>
    <row r="15" spans="1:27" ht="27" customHeight="1">
      <c r="B15" s="31"/>
      <c r="D15" s="1459"/>
      <c r="E15" s="1460"/>
      <c r="G15" s="1365"/>
      <c r="H15" s="1355" t="s">
        <v>305</v>
      </c>
      <c r="I15" s="1362">
        <v>0.4</v>
      </c>
      <c r="J15" s="1358">
        <v>9</v>
      </c>
      <c r="K15" s="1348"/>
      <c r="L15" s="1348"/>
      <c r="M15" s="1361"/>
      <c r="N15" s="1377" t="s">
        <v>306</v>
      </c>
      <c r="O15" s="1461"/>
      <c r="P15" s="1462" t="str">
        <f>IF(Q15="","※","")</f>
        <v>※</v>
      </c>
      <c r="Q15" s="1463"/>
      <c r="R15" s="1551" t="str">
        <f>IF(S15="","※","")</f>
        <v/>
      </c>
      <c r="S15" s="1533">
        <v>0</v>
      </c>
      <c r="T15" s="1551" t="str">
        <f>IF(U15="","※","")</f>
        <v/>
      </c>
      <c r="U15" s="1533">
        <v>0</v>
      </c>
      <c r="V15" s="1551" t="str">
        <f>IF(W15="","※","")</f>
        <v/>
      </c>
      <c r="W15" s="1533">
        <v>0</v>
      </c>
      <c r="X15" s="1551" t="str">
        <f>IF(Y15="","※","")</f>
        <v/>
      </c>
      <c r="Y15" s="1533">
        <v>0</v>
      </c>
      <c r="Z15" s="1551" t="str">
        <f>IF(AA15="","※","")</f>
        <v/>
      </c>
      <c r="AA15" s="1533">
        <v>0</v>
      </c>
    </row>
    <row r="16" spans="1:27" ht="27" customHeight="1">
      <c r="B16" s="2511"/>
      <c r="C16" s="2511"/>
      <c r="D16" s="2511"/>
      <c r="E16" s="1509"/>
      <c r="G16" s="1365"/>
      <c r="H16" s="1355" t="s">
        <v>307</v>
      </c>
      <c r="I16" s="1362">
        <v>0.22</v>
      </c>
      <c r="J16" s="1358">
        <v>9</v>
      </c>
      <c r="K16" s="1348"/>
      <c r="L16" s="1348"/>
      <c r="M16" s="1361"/>
      <c r="N16" s="1379" t="s">
        <v>308</v>
      </c>
      <c r="O16" s="1464"/>
      <c r="P16" s="1465" t="str">
        <f>IF(Q15="","",IF(Q15=0,"入力不要→",IF(Q16="","※","")))</f>
        <v/>
      </c>
      <c r="Q16" s="1466"/>
      <c r="R16" s="1541" t="str">
        <f>IF(S15="","",IF(S15=0,"入力不要→",IF(S16="","※","")))</f>
        <v>入力不要→</v>
      </c>
      <c r="S16" s="1535"/>
      <c r="T16" s="1541" t="str">
        <f>IF(U15="","",IF(U15=0,"入力不要→",IF(U16="","※","")))</f>
        <v>入力不要→</v>
      </c>
      <c r="U16" s="1535"/>
      <c r="V16" s="1541" t="str">
        <f>IF(W15="","",IF(W15=0,"入力不要→",IF(W16="","※","")))</f>
        <v>入力不要→</v>
      </c>
      <c r="W16" s="1535"/>
      <c r="X16" s="1541" t="str">
        <f>IF(Y15="","",IF(Y15=0,"入力不要→",IF(Y16="","※","")))</f>
        <v>入力不要→</v>
      </c>
      <c r="Y16" s="1535"/>
      <c r="Z16" s="1541" t="str">
        <f>IF(AA15="","",IF(AA15=0,"入力不要→",IF(AA16="","※","")))</f>
        <v>入力不要→</v>
      </c>
      <c r="AA16" s="1535"/>
    </row>
    <row r="17" spans="2:27" ht="27" customHeight="1">
      <c r="B17" s="2512"/>
      <c r="C17" s="2512"/>
      <c r="D17" s="2512"/>
      <c r="E17" s="1509"/>
      <c r="F17" s="1467"/>
      <c r="G17" s="1365"/>
      <c r="H17" s="1355" t="s">
        <v>309</v>
      </c>
      <c r="I17" s="1362">
        <v>0.24</v>
      </c>
      <c r="J17" s="1358">
        <v>19</v>
      </c>
      <c r="K17" s="1348"/>
      <c r="L17" s="1348"/>
      <c r="M17" s="1381"/>
      <c r="N17" s="1379" t="s">
        <v>310</v>
      </c>
      <c r="O17" s="1464"/>
      <c r="P17" s="1465" t="str">
        <f>IF(Q15="","",IF(Q15=0,"入力不要→",IF(Q17="","※","")))</f>
        <v/>
      </c>
      <c r="Q17" s="1468"/>
      <c r="R17" s="1541" t="str">
        <f>IF(S15="","",IF(S15=0,"入力不要→",IF(S17="","※","")))</f>
        <v>入力不要→</v>
      </c>
      <c r="S17" s="1536"/>
      <c r="T17" s="1541" t="str">
        <f>IF(U15="","",IF(U15=0,"入力不要→",IF(U17="","※","")))</f>
        <v>入力不要→</v>
      </c>
      <c r="U17" s="1536"/>
      <c r="V17" s="1541" t="str">
        <f>IF(W15="","",IF(W15=0,"入力不要→",IF(W17="","※","")))</f>
        <v>入力不要→</v>
      </c>
      <c r="W17" s="1536"/>
      <c r="X17" s="1541" t="str">
        <f>IF(Y15="","",IF(Y15=0,"入力不要→",IF(Y17="","※","")))</f>
        <v>入力不要→</v>
      </c>
      <c r="Y17" s="1536"/>
      <c r="Z17" s="1541" t="str">
        <f>IF(AA15="","",IF(AA15=0,"入力不要→",IF(AA17="","※","")))</f>
        <v>入力不要→</v>
      </c>
      <c r="AA17" s="1536"/>
    </row>
    <row r="18" spans="2:27" ht="27" customHeight="1">
      <c r="B18" s="2512"/>
      <c r="C18" s="2512"/>
      <c r="D18" s="2512"/>
      <c r="E18" s="1509"/>
      <c r="F18" s="1467"/>
      <c r="G18" s="1382"/>
      <c r="H18" s="1355"/>
      <c r="I18" s="1383"/>
      <c r="J18" s="1383"/>
      <c r="K18" s="1348"/>
      <c r="L18" s="1348"/>
      <c r="M18" s="1361"/>
      <c r="N18" s="1384" t="s">
        <v>958</v>
      </c>
      <c r="O18" s="1469"/>
      <c r="P18" s="1465" t="str">
        <f>IF(AND(Q17=$G$24,Q18=""),"※",IF(Q17=$G$25,"入力不要→",IF(P17="入力不要→","入力不要→","")))</f>
        <v/>
      </c>
      <c r="Q18" s="1451"/>
      <c r="R18" s="1541" t="str">
        <f>IF(AND(S17=$G$24,S18=""),"※",IF(S17=$G$25,"入力不要→",IF(R17="入力不要→","入力不要→","")))</f>
        <v>入力不要→</v>
      </c>
      <c r="S18" s="1512"/>
      <c r="T18" s="1541" t="str">
        <f>IF(AND(U17=$G$24,U18=""),"※",IF(U17=$G$25,"入力不要→",IF(T17="入力不要→","入力不要→","")))</f>
        <v>入力不要→</v>
      </c>
      <c r="U18" s="1512"/>
      <c r="V18" s="1541" t="str">
        <f>IF(AND(W17=$G$24,W18=""),"※",IF(W17=$G$25,"入力不要→",IF(V17="入力不要→","入力不要→","")))</f>
        <v>入力不要→</v>
      </c>
      <c r="W18" s="1512"/>
      <c r="X18" s="1541" t="str">
        <f>IF(AND(Y17=$G$24,Y18=""),"※",IF(Y17=$G$25,"入力不要→",IF(X17="入力不要→","入力不要→","")))</f>
        <v>入力不要→</v>
      </c>
      <c r="Y18" s="1512"/>
      <c r="Z18" s="1541" t="str">
        <f>IF(AND(AA17=$G$24,AA18=""),"※",IF(AA17=$G$25,"入力不要→",IF(Z17="入力不要→","入力不要→","")))</f>
        <v>入力不要→</v>
      </c>
      <c r="AA18" s="1512"/>
    </row>
    <row r="19" spans="2:27" ht="27" customHeight="1">
      <c r="B19" s="2512"/>
      <c r="C19" s="2512"/>
      <c r="D19" s="2512"/>
      <c r="E19" s="1509"/>
      <c r="G19" s="1386"/>
      <c r="H19" s="628"/>
      <c r="I19" s="1386"/>
      <c r="J19" s="1386"/>
      <c r="K19" s="1348"/>
      <c r="L19" s="1348"/>
      <c r="M19" s="1361"/>
      <c r="N19" s="1387" t="s">
        <v>959</v>
      </c>
      <c r="O19" s="1470"/>
      <c r="P19" s="1465" t="str">
        <f>IF(AND(Q17=$G$25,Q19=""),"※",IF(Q17=$G$24,"入力不要→",IF(P17="入力不要→","入力不要→","")))</f>
        <v/>
      </c>
      <c r="Q19" s="1451"/>
      <c r="R19" s="1541" t="str">
        <f>IF(AND(S17=$G$25,S19=""),"※",IF(S17=$G$24,"入力不要→",IF(R17="入力不要→","入力不要→","")))</f>
        <v>入力不要→</v>
      </c>
      <c r="S19" s="1512"/>
      <c r="T19" s="1541" t="str">
        <f>IF(AND(U17=$G$25,U19=""),"※",IF(U17=$G$24,"入力不要→",IF(T17="入力不要→","入力不要→","")))</f>
        <v>入力不要→</v>
      </c>
      <c r="U19" s="1512"/>
      <c r="V19" s="1541" t="str">
        <f>IF(AND(W17=$G$25,W19=""),"※",IF(W17=$G$24,"入力不要→",IF(V17="入力不要→","入力不要→","")))</f>
        <v>入力不要→</v>
      </c>
      <c r="W19" s="1512"/>
      <c r="X19" s="1541" t="str">
        <f>IF(AND(Y17=$G$25,Y19=""),"※",IF(Y17=$G$24,"入力不要→",IF(X17="入力不要→","入力不要→","")))</f>
        <v>入力不要→</v>
      </c>
      <c r="Y19" s="1512"/>
      <c r="Z19" s="1541" t="str">
        <f>IF(AND(AA17=$G$25,AA19=""),"※",IF(AA17=$G$24,"入力不要→",IF(Z17="入力不要→","入力不要→","")))</f>
        <v>入力不要→</v>
      </c>
      <c r="AA19" s="1512"/>
    </row>
    <row r="20" spans="2:27" ht="27" hidden="1" customHeight="1">
      <c r="B20" s="595"/>
      <c r="C20" s="595"/>
      <c r="D20" s="595"/>
      <c r="G20" s="1348"/>
      <c r="H20" s="1348"/>
      <c r="I20" s="1348"/>
      <c r="J20" s="1348"/>
      <c r="K20" s="1348"/>
      <c r="L20" s="1348"/>
      <c r="M20" s="1471"/>
      <c r="N20" s="1472" t="s">
        <v>311</v>
      </c>
      <c r="O20" s="1473"/>
      <c r="P20" s="1474"/>
      <c r="Q20" s="1475"/>
      <c r="R20" s="1542"/>
      <c r="S20" s="1516"/>
      <c r="T20" s="1542"/>
      <c r="U20" s="1516"/>
      <c r="V20" s="1542"/>
      <c r="W20" s="1516"/>
      <c r="X20" s="1542"/>
      <c r="Y20" s="1516"/>
      <c r="Z20" s="1542"/>
      <c r="AA20" s="1516"/>
    </row>
    <row r="21" spans="2:27" ht="27" customHeight="1">
      <c r="G21" s="1348"/>
      <c r="H21" s="1348"/>
      <c r="I21" s="1348"/>
      <c r="J21" s="1348"/>
      <c r="K21" s="1348"/>
      <c r="L21" s="1348"/>
      <c r="M21" s="1361"/>
      <c r="N21" s="1390" t="s">
        <v>912</v>
      </c>
      <c r="O21" s="1476"/>
      <c r="P21" s="1477"/>
      <c r="Q21" s="1478" t="str">
        <f>IF(Q16="","",VLOOKUP(Q16,$H$8:$J$18,2,FALSE))</f>
        <v/>
      </c>
      <c r="R21" s="1538"/>
      <c r="S21" s="1517" t="str">
        <f>IF(S16="","",VLOOKUP(S16,$H$8:$J$18,2,FALSE))</f>
        <v/>
      </c>
      <c r="T21" s="1538"/>
      <c r="U21" s="1517" t="str">
        <f>IF(U16="","",VLOOKUP(U16,$H$8:$J$18,2,FALSE))</f>
        <v/>
      </c>
      <c r="V21" s="1538"/>
      <c r="W21" s="1517" t="str">
        <f>IF(W16="","",VLOOKUP(W16,$H$8:$J$18,2,FALSE))</f>
        <v/>
      </c>
      <c r="X21" s="1538"/>
      <c r="Y21" s="1517" t="str">
        <f>IF(Y16="","",VLOOKUP(Y16,$H$8:$J$18,2,FALSE))</f>
        <v/>
      </c>
      <c r="Z21" s="1538"/>
      <c r="AA21" s="1517" t="str">
        <f>IF(AA16="","",VLOOKUP(AA16,$H$8:$J$18,2,FALSE))</f>
        <v/>
      </c>
    </row>
    <row r="22" spans="2:27" ht="27" customHeight="1">
      <c r="G22" s="1352" t="s">
        <v>313</v>
      </c>
      <c r="H22" s="1348"/>
      <c r="I22" s="1348"/>
      <c r="J22" s="1348"/>
      <c r="K22" s="1348"/>
      <c r="L22" s="1348"/>
      <c r="M22" s="1361"/>
      <c r="N22" s="1390" t="s">
        <v>913</v>
      </c>
      <c r="O22" s="1476"/>
      <c r="P22" s="1477"/>
      <c r="Q22" s="1479" t="str">
        <f>IF(Q16="","",VLOOKUP(Q16,$H$8:$J$18,3,FALSE))</f>
        <v/>
      </c>
      <c r="R22" s="1538"/>
      <c r="S22" s="1518" t="str">
        <f>IF(S16="","",VLOOKUP(S16,$H$8:$J$18,3,FALSE))</f>
        <v/>
      </c>
      <c r="T22" s="1538"/>
      <c r="U22" s="1518" t="str">
        <f>IF(U16="","",VLOOKUP(U16,$H$8:$J$18,3,FALSE))</f>
        <v/>
      </c>
      <c r="V22" s="1538"/>
      <c r="W22" s="1518" t="str">
        <f>IF(W16="","",VLOOKUP(W16,$H$8:$J$18,3,FALSE))</f>
        <v/>
      </c>
      <c r="X22" s="1538"/>
      <c r="Y22" s="1518" t="str">
        <f>IF(Y16="","",VLOOKUP(Y16,$H$8:$J$18,3,FALSE))</f>
        <v/>
      </c>
      <c r="Z22" s="1538"/>
      <c r="AA22" s="1518" t="str">
        <f>IF(AA16="","",VLOOKUP(AA16,$H$8:$J$18,3,FALSE))</f>
        <v/>
      </c>
    </row>
    <row r="23" spans="2:27" ht="27" customHeight="1">
      <c r="G23" s="1392"/>
      <c r="H23" s="1393"/>
      <c r="I23" s="1348"/>
      <c r="J23" s="1348"/>
      <c r="K23" s="1348"/>
      <c r="L23" s="1348"/>
      <c r="M23" s="1361"/>
      <c r="N23" s="1394" t="s">
        <v>914</v>
      </c>
      <c r="O23" s="1452"/>
      <c r="P23" s="1477"/>
      <c r="Q23" s="1480" t="str">
        <f>IF(OR(Q16="",Q17="",AND(Q18="",Q19="")),"",IF(Q17=$G$24,ROUND(Q18*Q22/1000,0),ROUND((Q19*Q21)*Q22/1000,0)))</f>
        <v/>
      </c>
      <c r="R23" s="1538"/>
      <c r="S23" s="1519" t="str">
        <f>IF(OR(S16="",S17="",AND(S18="",S19="")),"",IF(S17=$G$24,ROUND(S18*S22/1000,0),ROUND((S19*S21)*S22/1000,0)))</f>
        <v/>
      </c>
      <c r="T23" s="1538"/>
      <c r="U23" s="1519" t="str">
        <f>IF(OR(U16="",U17="",AND(U18="",U19="")),"",IF(U17=$G$24,ROUND(U18*U22/1000,0),ROUND((U19*U21)*U22/1000,0)))</f>
        <v/>
      </c>
      <c r="V23" s="1538"/>
      <c r="W23" s="1519" t="str">
        <f>IF(OR(W16="",W17="",AND(W18="",W19="")),"",IF(W17=$G$24,ROUND(W18*W22/1000,0),ROUND((W19*W21)*W22/1000,0)))</f>
        <v/>
      </c>
      <c r="X23" s="1538"/>
      <c r="Y23" s="1519" t="str">
        <f>IF(OR(Y16="",Y17="",AND(Y18="",Y19="")),"",IF(Y17=$G$24,ROUND(Y18*Y22/1000,0),ROUND((Y19*Y21)*Y22/1000,0)))</f>
        <v/>
      </c>
      <c r="Z23" s="1538"/>
      <c r="AA23" s="1519" t="str">
        <f>IF(OR(AA16="",AA17="",AND(AA18="",AA19="")),"",IF(AA17=$G$24,ROUND(AA18*AA22/1000,0),ROUND((AA19*AA21)*AA22/1000,0)))</f>
        <v/>
      </c>
    </row>
    <row r="24" spans="2:27" ht="42" customHeight="1">
      <c r="G24" s="1395" t="s">
        <v>316</v>
      </c>
      <c r="H24" s="1396"/>
      <c r="I24" s="1348"/>
      <c r="J24" s="1348"/>
      <c r="K24" s="1348"/>
      <c r="L24" s="1348"/>
      <c r="M24" s="1361"/>
      <c r="N24" s="1387" t="s">
        <v>915</v>
      </c>
      <c r="O24" s="1481"/>
      <c r="P24" s="1482"/>
      <c r="Q24" s="1397" t="str">
        <f>IF(AND(Q23="",P16&lt;&gt;"入力不要→"),"",IF(AND(P6&lt;&gt;"元請業者名",Q15=0),"",IF(AND(P6="元請業者名",Q15=0),"事業主負担額が0になっています。入力値を確認してください。",IF(OR(Q23*1.1&lt;=Q15,Q23*0.9&gt;=Q15),"事業主負担額の入力値"&amp;"「"&amp;Q15&amp;"」"&amp;"は自動計算値"&amp;"「"&amp;Q23&amp;"」"&amp;"に比べて乖離が大きくなっています。黄色セルの各入力値に間違いがないか確認してください。","ＯＫ"))))</f>
        <v/>
      </c>
      <c r="R24" s="1542"/>
      <c r="S24" s="1543" t="str">
        <f>IF(AND(S23="",R16&lt;&gt;"入力不要→"),"",IF(AND(R6&lt;&gt;"元請業者名",S15=0),"",IF(AND(R6="元請業者名",S15=0),"事業主負担額が0になっています。入力値を確認してください。",IF(OR(S23*1.1&lt;=S15,S23*0.9&gt;=S15),"事業主負担額の入力値"&amp;"「"&amp;S15&amp;"」"&amp;"は自動計算値"&amp;"「"&amp;S23&amp;"」"&amp;"に比べて乖離が大きくなっています。黄色セルの各入力値に間違いがないか確認してください。","ＯＫ"))))</f>
        <v/>
      </c>
      <c r="T24" s="1542"/>
      <c r="U24" s="1543" t="str">
        <f>IF(AND(U23="",T16&lt;&gt;"入力不要→"),"",IF(AND(T6&lt;&gt;"元請業者名",U15=0),"",IF(AND(T6="元請業者名",U15=0),"事業主負担額が0になっています。入力値を確認してください。",IF(OR(U23*1.1&lt;=U15,U23*0.9&gt;=U15),"事業主負担額の入力値"&amp;"「"&amp;U15&amp;"」"&amp;"は自動計算値"&amp;"「"&amp;U23&amp;"」"&amp;"に比べて乖離が大きくなっています。黄色セルの各入力値に間違いがないか確認してください。","ＯＫ"))))</f>
        <v/>
      </c>
      <c r="V24" s="1542"/>
      <c r="W24" s="1543" t="str">
        <f>IF(AND(W23="",V16&lt;&gt;"入力不要→"),"",IF(AND(V6&lt;&gt;"元請業者名",W15=0),"",IF(AND(V6="元請業者名",W15=0),"事業主負担額が0になっています。入力値を確認してください。",IF(OR(W23*1.1&lt;=W15,W23*0.9&gt;=W15),"事業主負担額の入力値"&amp;"「"&amp;W15&amp;"」"&amp;"は自動計算値"&amp;"「"&amp;W23&amp;"」"&amp;"に比べて乖離が大きくなっています。黄色セルの各入力値に間違いがないか確認してください。","ＯＫ"))))</f>
        <v/>
      </c>
      <c r="X24" s="1542"/>
      <c r="Y24" s="1543" t="str">
        <f>IF(AND(Y23="",X16&lt;&gt;"入力不要→"),"",IF(AND(X6&lt;&gt;"元請業者名",Y15=0),"",IF(AND(X6="元請業者名",Y15=0),"事業主負担額が0になっています。入力値を確認してください。",IF(OR(Y23*1.1&lt;=Y15,Y23*0.9&gt;=Y15),"事業主負担額の入力値"&amp;"「"&amp;Y15&amp;"」"&amp;"は自動計算値"&amp;"「"&amp;Y23&amp;"」"&amp;"に比べて乖離が大きくなっています。黄色セルの各入力値に間違いがないか確認してください。","ＯＫ"))))</f>
        <v/>
      </c>
      <c r="Z24" s="1542"/>
      <c r="AA24" s="1543" t="str">
        <f>IF(AND(AA23="",Z16&lt;&gt;"入力不要→"),"",IF(AND(Z6&lt;&gt;"元請業者名",AA15=0),"",IF(AND(Z6="元請業者名",AA15=0),"事業主負担額が0になっています。入力値を確認してください。",IF(OR(AA23*1.1&lt;=AA15,AA23*0.9&gt;=AA15),"事業主負担額の入力値"&amp;"「"&amp;AA15&amp;"」"&amp;"は自動計算値"&amp;"「"&amp;AA23&amp;"」"&amp;"に比べて乖離が大きくなっています。黄色セルの各入力値に間違いがないか確認してください。","ＯＫ"))))</f>
        <v/>
      </c>
    </row>
    <row r="25" spans="2:27" ht="42" customHeight="1">
      <c r="G25" s="1398" t="s">
        <v>318</v>
      </c>
      <c r="H25" s="1399"/>
      <c r="I25" s="1348" t="s">
        <v>319</v>
      </c>
      <c r="J25" s="1348"/>
      <c r="K25" s="1348"/>
      <c r="L25" s="1348"/>
      <c r="M25" s="1361"/>
      <c r="N25" s="1394" t="s">
        <v>320</v>
      </c>
      <c r="O25" s="1483"/>
      <c r="P25" s="1450"/>
      <c r="Q25" s="1401" t="str">
        <f>IF(Q23="","",IF(AND(Q17=$G$24,Q18&lt;&gt;Q9),"4支払い賃金合計"&amp;"「"&amp;Q18&amp;"」"&amp;"は基本情報の支払い賃金総額"&amp;"「"&amp;Q9&amp;"」"&amp;"と整合していません。入力値を確認してください。","ＯＫ"))</f>
        <v/>
      </c>
      <c r="R25" s="1538"/>
      <c r="S25" s="1544" t="str">
        <f>IF(S23="","",IF(AND(S17=$G$24,S18&lt;&gt;S9),"4支払い賃金合計"&amp;"「"&amp;S18&amp;"」"&amp;"は基本情報の支払い賃金総額"&amp;"「"&amp;S9&amp;"」"&amp;"と整合していません。入力値を確認してください。","ＯＫ"))</f>
        <v/>
      </c>
      <c r="T25" s="1538"/>
      <c r="U25" s="1544" t="str">
        <f>IF(U23="","",IF(AND(U17=$G$24,U18&lt;&gt;U9),"4支払い賃金合計"&amp;"「"&amp;U18&amp;"」"&amp;"は基本情報の支払い賃金総額"&amp;"「"&amp;U9&amp;"」"&amp;"と整合していません。入力値を確認してください。","ＯＫ"))</f>
        <v/>
      </c>
      <c r="V25" s="1538"/>
      <c r="W25" s="1544" t="str">
        <f>IF(W23="","",IF(AND(W17=$G$24,W18&lt;&gt;W9),"4支払い賃金合計"&amp;"「"&amp;W18&amp;"」"&amp;"は基本情報の支払い賃金総額"&amp;"「"&amp;W9&amp;"」"&amp;"と整合していません。入力値を確認してください。","ＯＫ"))</f>
        <v/>
      </c>
      <c r="X25" s="1538"/>
      <c r="Y25" s="1544" t="str">
        <f>IF(Y23="","",IF(AND(Y17=$G$24,Y18&lt;&gt;Y9),"4支払い賃金合計"&amp;"「"&amp;Y18&amp;"」"&amp;"は基本情報の支払い賃金総額"&amp;"「"&amp;Y9&amp;"」"&amp;"と整合していません。入力値を確認してください。","ＯＫ"))</f>
        <v/>
      </c>
      <c r="Z25" s="1538"/>
      <c r="AA25" s="1544" t="str">
        <f>IF(AA23="","",IF(AND(AA17=$G$24,AA18&lt;&gt;AA9),"4支払い賃金合計"&amp;"「"&amp;AA18&amp;"」"&amp;"は基本情報の支払い賃金総額"&amp;"「"&amp;AA9&amp;"」"&amp;"と整合していません。入力値を確認してください。","ＯＫ"))</f>
        <v/>
      </c>
    </row>
    <row r="26" spans="2:27" ht="42" hidden="1" customHeight="1">
      <c r="G26" s="1402"/>
      <c r="H26" s="1402"/>
      <c r="I26" s="1348"/>
      <c r="J26" s="1348"/>
      <c r="K26" s="1348"/>
      <c r="L26" s="1348"/>
      <c r="M26" s="1471"/>
      <c r="N26" s="1484" t="s">
        <v>321</v>
      </c>
      <c r="O26" s="1485"/>
      <c r="P26" s="1486"/>
      <c r="Q26" s="1487"/>
      <c r="R26" s="1545"/>
      <c r="S26" s="1546"/>
      <c r="T26" s="1545"/>
      <c r="U26" s="1546"/>
      <c r="V26" s="1545"/>
      <c r="W26" s="1546"/>
      <c r="X26" s="1545"/>
      <c r="Y26" s="1546"/>
      <c r="Z26" s="1545"/>
      <c r="AA26" s="1546"/>
    </row>
    <row r="27" spans="2:27" ht="57" customHeight="1">
      <c r="G27" s="628"/>
      <c r="H27" s="1404"/>
      <c r="I27" s="1348"/>
      <c r="J27" s="1348"/>
      <c r="K27" s="1348"/>
      <c r="L27" s="1348"/>
      <c r="M27" s="1405"/>
      <c r="N27" s="1371" t="s">
        <v>916</v>
      </c>
      <c r="O27" s="1439"/>
      <c r="P27" s="1454" t="str">
        <f>IF(Q24="","",IF(AND(OR(Q24&lt;&gt;"ＯＫ",Q25&lt;&gt;"ＯＫ"),Q27=""),"※",""))</f>
        <v/>
      </c>
      <c r="Q27" s="1455"/>
      <c r="R27" s="1540" t="str">
        <f>IF(S24="","",IF(AND(OR(S24&lt;&gt;"ＯＫ",S25&lt;&gt;"ＯＫ"),S27=""),"※",""))</f>
        <v/>
      </c>
      <c r="S27" s="1514"/>
      <c r="T27" s="1540" t="str">
        <f>IF(U24="","",IF(AND(OR(U24&lt;&gt;"ＯＫ",U25&lt;&gt;"ＯＫ"),U27=""),"※",""))</f>
        <v/>
      </c>
      <c r="U27" s="1514"/>
      <c r="V27" s="1540" t="str">
        <f>IF(W24="","",IF(AND(OR(W24&lt;&gt;"ＯＫ",W25&lt;&gt;"ＯＫ"),W27=""),"※",""))</f>
        <v/>
      </c>
      <c r="W27" s="1514"/>
      <c r="X27" s="1540" t="str">
        <f>IF(Y24="","",IF(AND(OR(Y24&lt;&gt;"ＯＫ",Y25&lt;&gt;"ＯＫ"),Y27=""),"※",""))</f>
        <v/>
      </c>
      <c r="Y27" s="1514"/>
      <c r="Z27" s="1540" t="str">
        <f>IF(AA24="","",IF(AND(OR(AA24&lt;&gt;"ＯＫ",AA25&lt;&gt;"ＯＫ"),AA27=""),"※",""))</f>
        <v/>
      </c>
      <c r="AA27" s="1514"/>
    </row>
    <row r="28" spans="2:27" ht="27" customHeight="1">
      <c r="G28" s="1386"/>
      <c r="H28" s="1386"/>
      <c r="I28" s="1348"/>
      <c r="J28" s="1348"/>
      <c r="K28" s="1348"/>
      <c r="L28" s="1348"/>
      <c r="M28" s="1372" t="s">
        <v>323</v>
      </c>
      <c r="N28" s="1373"/>
      <c r="O28" s="1458"/>
      <c r="P28" s="1375"/>
      <c r="Q28" s="1376"/>
      <c r="R28" s="1515"/>
      <c r="S28" s="1376"/>
      <c r="T28" s="1515"/>
      <c r="U28" s="1376"/>
      <c r="V28" s="1515"/>
      <c r="W28" s="1376"/>
      <c r="X28" s="1515"/>
      <c r="Y28" s="1376"/>
      <c r="Z28" s="1515"/>
      <c r="AA28" s="1376"/>
    </row>
    <row r="29" spans="2:27" ht="27" customHeight="1">
      <c r="G29" s="3"/>
      <c r="H29" s="3"/>
      <c r="I29" s="1348"/>
      <c r="J29" s="1348"/>
      <c r="K29" s="1348"/>
      <c r="L29" s="1348"/>
      <c r="M29" s="1361"/>
      <c r="N29" s="1377" t="s">
        <v>306</v>
      </c>
      <c r="O29" s="1436"/>
      <c r="P29" s="1488" t="str">
        <f>IF(Q29="","※","")</f>
        <v>※</v>
      </c>
      <c r="Q29" s="1463"/>
      <c r="R29" s="1552" t="str">
        <f>IF(S29="","※","")</f>
        <v/>
      </c>
      <c r="S29" s="1533">
        <v>752</v>
      </c>
      <c r="T29" s="1552" t="s">
        <v>850</v>
      </c>
      <c r="U29" s="1533">
        <v>88</v>
      </c>
      <c r="V29" s="1552" t="s">
        <v>850</v>
      </c>
      <c r="W29" s="1533">
        <v>34</v>
      </c>
      <c r="X29" s="1552" t="s">
        <v>850</v>
      </c>
      <c r="Y29" s="1533">
        <v>4</v>
      </c>
      <c r="Z29" s="1552" t="s">
        <v>850</v>
      </c>
      <c r="AA29" s="1533">
        <v>8</v>
      </c>
    </row>
    <row r="30" spans="2:27" ht="27" customHeight="1">
      <c r="G30" s="3"/>
      <c r="H30" s="3"/>
      <c r="I30" s="1348"/>
      <c r="J30" s="1348"/>
      <c r="K30" s="1348"/>
      <c r="L30" s="1348"/>
      <c r="M30" s="1361"/>
      <c r="N30" s="1407" t="s">
        <v>324</v>
      </c>
      <c r="O30" s="1489"/>
      <c r="P30" s="1477" t="str">
        <f>IF(Q30="","※","")</f>
        <v>※</v>
      </c>
      <c r="Q30" s="1451"/>
      <c r="R30" s="1538" t="str">
        <f>IF(S30="","※","")</f>
        <v/>
      </c>
      <c r="S30" s="1512">
        <v>94000</v>
      </c>
      <c r="T30" s="1538" t="s">
        <v>850</v>
      </c>
      <c r="U30" s="1512">
        <v>11000</v>
      </c>
      <c r="V30" s="1538" t="s">
        <v>850</v>
      </c>
      <c r="W30" s="1512">
        <v>4200</v>
      </c>
      <c r="X30" s="1538" t="s">
        <v>850</v>
      </c>
      <c r="Y30" s="1512">
        <v>500</v>
      </c>
      <c r="Z30" s="1538" t="s">
        <v>850</v>
      </c>
      <c r="AA30" s="1512">
        <v>1000</v>
      </c>
    </row>
    <row r="31" spans="2:27" ht="27" customHeight="1">
      <c r="G31" s="3"/>
      <c r="H31" s="3"/>
      <c r="I31" s="1348"/>
      <c r="J31" s="1348"/>
      <c r="K31" s="1348"/>
      <c r="L31" s="1348"/>
      <c r="M31" s="1361"/>
      <c r="N31" s="1394" t="s">
        <v>325</v>
      </c>
      <c r="O31" s="1483"/>
      <c r="P31" s="1477" t="str">
        <f>IF(Q31="","※","")</f>
        <v>※</v>
      </c>
      <c r="Q31" s="1451"/>
      <c r="R31" s="1538" t="str">
        <f>IF(S31="","※","")</f>
        <v/>
      </c>
      <c r="S31" s="1512">
        <v>2700</v>
      </c>
      <c r="T31" s="1538" t="s">
        <v>850</v>
      </c>
      <c r="U31" s="1512">
        <v>350</v>
      </c>
      <c r="V31" s="1538" t="s">
        <v>850</v>
      </c>
      <c r="W31" s="1512">
        <v>150</v>
      </c>
      <c r="X31" s="1538" t="s">
        <v>850</v>
      </c>
      <c r="Y31" s="1512">
        <v>15</v>
      </c>
      <c r="Z31" s="1538" t="s">
        <v>850</v>
      </c>
      <c r="AA31" s="1512">
        <v>30</v>
      </c>
    </row>
    <row r="32" spans="2:27" ht="27" customHeight="1">
      <c r="G32" s="3"/>
      <c r="H32" s="3"/>
      <c r="I32" s="1348"/>
      <c r="J32" s="1348"/>
      <c r="K32" s="1348"/>
      <c r="L32" s="1348"/>
      <c r="M32" s="1361"/>
      <c r="N32" s="1394" t="s">
        <v>326</v>
      </c>
      <c r="O32" s="1490">
        <v>8</v>
      </c>
      <c r="P32" s="1477"/>
      <c r="Q32" s="1480" t="str">
        <f>IF(OR(Q29="",Q30="",Q31=""),"",ROUND(Q30*$O$32/1000,0))</f>
        <v/>
      </c>
      <c r="R32" s="1538"/>
      <c r="S32" s="1519">
        <v>752</v>
      </c>
      <c r="T32" s="1538"/>
      <c r="U32" s="1519">
        <v>88</v>
      </c>
      <c r="V32" s="1538"/>
      <c r="W32" s="1519">
        <v>34</v>
      </c>
      <c r="X32" s="1538"/>
      <c r="Y32" s="1519">
        <v>4</v>
      </c>
      <c r="Z32" s="1538"/>
      <c r="AA32" s="1519">
        <v>8</v>
      </c>
    </row>
    <row r="33" spans="7:27" ht="42" customHeight="1">
      <c r="G33" s="3"/>
      <c r="H33" s="3"/>
      <c r="I33" s="1348"/>
      <c r="J33" s="1348"/>
      <c r="K33" s="1348"/>
      <c r="L33" s="1348"/>
      <c r="M33" s="1361"/>
      <c r="N33" s="1407" t="s">
        <v>327</v>
      </c>
      <c r="O33" s="1483"/>
      <c r="P33" s="1450"/>
      <c r="Q33" s="1397" t="str">
        <f>IF(Q32="","",IF(Q29=0,"事業主負担額が0になっています。入力値を確認してください。",IF(OR(Q32*1.1&lt;=Q29,Q32*0.9&gt;=Q29),"事業主負担額の入力値"&amp;"「"&amp;Q29&amp;"」"&amp;"は自動計算値"&amp;"「"&amp;Q32&amp;"」"&amp;"と比べて乖離が大きくなっています。黄色セルの各入力値に間違いがないか確認してください。","ＯＫ")))</f>
        <v/>
      </c>
      <c r="R33" s="1538"/>
      <c r="S33" s="1543" t="str">
        <f>IF(S32="","",IF(S29=0,"事業主負担額が0になっています。入力値を確認してください。",IF(OR(S32*1.1&lt;=S29,S32*0.9&gt;=S29),"事業主負担額の入力値"&amp;"「"&amp;S29&amp;"」"&amp;"は自動計算値"&amp;"「"&amp;S32&amp;"」"&amp;"と比べて乖離が大きくなっています。黄色セルの各入力値に間違いがないか確認してください。","ＯＫ")))</f>
        <v>ＯＫ</v>
      </c>
      <c r="T33" s="1538"/>
      <c r="U33" s="1543" t="str">
        <f>IF(U32="","",IF(U29=0,"事業主負担額が0になっています。入力値を確認してください。",IF(OR(U32*1.1&lt;=U29,U32*0.9&gt;=U29),"事業主負担額の入力値"&amp;"「"&amp;U29&amp;"」"&amp;"は自動計算値"&amp;"「"&amp;U32&amp;"」"&amp;"と比べて乖離が大きくなっています。黄色セルの各入力値に間違いがないか確認してください。","ＯＫ")))</f>
        <v>ＯＫ</v>
      </c>
      <c r="V33" s="1538"/>
      <c r="W33" s="1543" t="s">
        <v>757</v>
      </c>
      <c r="X33" s="1538"/>
      <c r="Y33" s="1543" t="s">
        <v>757</v>
      </c>
      <c r="Z33" s="1538"/>
      <c r="AA33" s="1543" t="str">
        <f>IF(AA32="","",IF(AA29=0,"事業主負担額が0になっています。入力値を確認してください。",IF(OR(AA32*1.1&lt;=AA29,AA32*0.9&gt;=AA29),"事業主負担額の入力値"&amp;"「"&amp;AA29&amp;"」"&amp;"は自動計算値"&amp;"「"&amp;AA32&amp;"」"&amp;"と比べて乖離が大きくなっています。黄色セルの各入力値に間違いがないか確認してください。","ＯＫ")))</f>
        <v>ＯＫ</v>
      </c>
    </row>
    <row r="34" spans="7:27" ht="42" customHeight="1">
      <c r="G34" s="3"/>
      <c r="H34" s="3"/>
      <c r="I34" s="1348"/>
      <c r="J34" s="1348"/>
      <c r="K34" s="1348"/>
      <c r="L34" s="1348"/>
      <c r="M34" s="1361"/>
      <c r="N34" s="1394" t="s">
        <v>320</v>
      </c>
      <c r="O34" s="1483"/>
      <c r="P34" s="1450"/>
      <c r="Q34" s="1401" t="str">
        <f>IF(Q32="","",IF(Q30&lt;&gt;Q9,"2支払い賃金合計"&amp;"「"&amp;Q30&amp;"」"&amp;"は基本情報の支払い賃金総額"&amp;"「"&amp;Q9&amp;"」"&amp;"と整合していません。入力値を確認してください。","ＯＫ"))</f>
        <v/>
      </c>
      <c r="R34" s="1538"/>
      <c r="S34" s="1544" t="str">
        <f>IF(S32="","",IF(S30&lt;&gt;S9,"2支払い賃金合計"&amp;"「"&amp;S30&amp;"」"&amp;"は基本情報の支払い賃金総額"&amp;"「"&amp;S9&amp;"」"&amp;"と整合していません。入力値を確認してください。","ＯＫ"))</f>
        <v>ＯＫ</v>
      </c>
      <c r="T34" s="1538"/>
      <c r="U34" s="1544" t="str">
        <f>IF(U32="","",IF(U30&lt;&gt;U9,"2支払い賃金合計"&amp;"「"&amp;U30&amp;"」"&amp;"は基本情報の支払い賃金総額"&amp;"「"&amp;U9&amp;"」"&amp;"と整合していません。入力値を確認してください。","ＯＫ"))</f>
        <v>ＯＫ</v>
      </c>
      <c r="V34" s="1538"/>
      <c r="W34" s="1544" t="str">
        <f>IF(W32="","",IF(W30&lt;&gt;W9,"2支払い賃金合計"&amp;"「"&amp;W30&amp;"」"&amp;"は基本情報の支払い賃金総額"&amp;"「"&amp;W9&amp;"」"&amp;"と整合していません。入力値を確認してください。","ＯＫ"))</f>
        <v>ＯＫ</v>
      </c>
      <c r="X34" s="1538"/>
      <c r="Y34" s="1544" t="str">
        <f>IF(Y32="","",IF(Y30&lt;&gt;Y9,"2支払い賃金合計"&amp;"「"&amp;Y30&amp;"」"&amp;"は基本情報の支払い賃金総額"&amp;"「"&amp;Y9&amp;"」"&amp;"と整合していません。入力値を確認してください。","ＯＫ"))</f>
        <v>ＯＫ</v>
      </c>
      <c r="Z34" s="1538"/>
      <c r="AA34" s="1544" t="str">
        <f>IF(AA32="","",IF(AA30&lt;&gt;AA9,"2支払い賃金合計"&amp;"「"&amp;AA30&amp;"」"&amp;"は基本情報の支払い賃金総額"&amp;"「"&amp;AA9&amp;"」"&amp;"と整合していません。入力値を確認してください。","ＯＫ"))</f>
        <v>ＯＫ</v>
      </c>
    </row>
    <row r="35" spans="7:27" ht="42" customHeight="1">
      <c r="G35" s="3"/>
      <c r="H35" s="3"/>
      <c r="I35" s="1348"/>
      <c r="J35" s="1348"/>
      <c r="K35" s="1348"/>
      <c r="L35" s="1348"/>
      <c r="M35" s="1361"/>
      <c r="N35" s="1394" t="s">
        <v>328</v>
      </c>
      <c r="O35" s="1483"/>
      <c r="P35" s="1450"/>
      <c r="Q35" s="1401" t="str">
        <f>IF(Q32="","",IF(Q31&lt;&gt;Q10,"3対象者延べ人数"&amp;"「"&amp;Q31&amp;"」"&amp;"は基本情報の従事者延べ人数"&amp;"「"&amp;Q10&amp;"」"&amp;"と整合していません。入力値を確認してください。","ＯＫ"))</f>
        <v/>
      </c>
      <c r="R35" s="1538"/>
      <c r="S35" s="1544" t="str">
        <f>IF(S32="","",IF(S31&lt;&gt;S10,"3対象者延べ人数"&amp;"「"&amp;S31&amp;"」"&amp;"は基本情報の従事者延べ人数"&amp;"「"&amp;S10&amp;"」"&amp;"と整合していません。入力値を確認してください。","ＯＫ"))</f>
        <v>ＯＫ</v>
      </c>
      <c r="T35" s="1538"/>
      <c r="U35" s="1544" t="str">
        <f>IF(U32="","",IF(U31&lt;&gt;U10,"3対象者延べ人数"&amp;"「"&amp;U31&amp;"」"&amp;"は基本情報の従事者延べ人数"&amp;"「"&amp;U10&amp;"」"&amp;"と整合していません。入力値を確認してください。","ＯＫ"))</f>
        <v>ＯＫ</v>
      </c>
      <c r="V35" s="1538"/>
      <c r="W35" s="1544" t="str">
        <f>IF(W32="","",IF(W31&lt;&gt;W10,"3対象者延べ人数"&amp;"「"&amp;W31&amp;"」"&amp;"は基本情報の従事者延べ人数"&amp;"「"&amp;W10&amp;"」"&amp;"と整合していません。入力値を確認してください。","ＯＫ"))</f>
        <v>ＯＫ</v>
      </c>
      <c r="X35" s="1538"/>
      <c r="Y35" s="1544" t="str">
        <f>IF(Y32="","",IF(Y31&lt;&gt;Y10,"3対象者延べ人数"&amp;"「"&amp;Y31&amp;"」"&amp;"は基本情報の従事者延べ人数"&amp;"「"&amp;Y10&amp;"」"&amp;"と整合していません。入力値を確認してください。","ＯＫ"))</f>
        <v>ＯＫ</v>
      </c>
      <c r="Z35" s="1538"/>
      <c r="AA35" s="1544" t="str">
        <f>IF(AA32="","",IF(AA31&lt;&gt;AA10,"3対象者延べ人数"&amp;"「"&amp;AA31&amp;"」"&amp;"は基本情報の従事者延べ人数"&amp;"「"&amp;AA10&amp;"」"&amp;"と整合していません。入力値を確認してください。","ＯＫ"))</f>
        <v>ＯＫ</v>
      </c>
    </row>
    <row r="36" spans="7:27" ht="57" customHeight="1">
      <c r="G36" s="3"/>
      <c r="H36" s="3"/>
      <c r="I36" s="1348"/>
      <c r="J36" s="1348"/>
      <c r="K36" s="1348"/>
      <c r="L36" s="1348"/>
      <c r="M36" s="1410"/>
      <c r="N36" s="1371" t="s">
        <v>329</v>
      </c>
      <c r="O36" s="1439"/>
      <c r="P36" s="1454" t="str">
        <f>IF(Q33="","",IF(AND(OR(Q33&lt;&gt;"ＯＫ",Q34&lt;&gt;"ＯＫ",Q35&lt;&gt;"ＯＫ"),Q36=""),"※",""))</f>
        <v/>
      </c>
      <c r="Q36" s="1455"/>
      <c r="R36" s="1540" t="str">
        <f>IF(S33="","",IF(AND(OR(S33&lt;&gt;"ＯＫ",S34&lt;&gt;"ＯＫ",S35&lt;&gt;"ＯＫ"),S36=""),"※",""))</f>
        <v/>
      </c>
      <c r="S36" s="1514"/>
      <c r="T36" s="1540" t="str">
        <f>IF(U33="","",IF(AND(OR(U33&lt;&gt;"ＯＫ",U34&lt;&gt;"ＯＫ",U35&lt;&gt;"ＯＫ"),U36=""),"※",""))</f>
        <v/>
      </c>
      <c r="U36" s="1514"/>
      <c r="V36" s="1540" t="str">
        <f>IF(W33="","",IF(AND(OR(W33&lt;&gt;"ＯＫ",W34&lt;&gt;"ＯＫ",W35&lt;&gt;"ＯＫ"),W36=""),"※",""))</f>
        <v/>
      </c>
      <c r="W36" s="1514"/>
      <c r="X36" s="1540" t="str">
        <f>IF(Y33="","",IF(AND(OR(Y33&lt;&gt;"ＯＫ",Y34&lt;&gt;"ＯＫ",Y35&lt;&gt;"ＯＫ"),Y36=""),"※",""))</f>
        <v/>
      </c>
      <c r="Y36" s="1514"/>
      <c r="Z36" s="1540" t="str">
        <f>IF(AA33="","",IF(AND(OR(AA33&lt;&gt;"ＯＫ",AA34&lt;&gt;"ＯＫ",AA35&lt;&gt;"ＯＫ"),AA36=""),"※",""))</f>
        <v/>
      </c>
      <c r="AA36" s="1514"/>
    </row>
    <row r="37" spans="7:27" ht="27" customHeight="1">
      <c r="G37" s="3"/>
      <c r="H37" s="3"/>
      <c r="I37" s="1348"/>
      <c r="J37" s="1348"/>
      <c r="K37" s="1348"/>
      <c r="L37" s="1348"/>
      <c r="M37" s="1491" t="s">
        <v>330</v>
      </c>
      <c r="N37" s="1404"/>
      <c r="O37" s="1470"/>
      <c r="P37" s="1375"/>
      <c r="Q37" s="1376"/>
      <c r="R37" s="1515"/>
      <c r="S37" s="1376"/>
      <c r="T37" s="1515"/>
      <c r="U37" s="1376"/>
      <c r="V37" s="1515"/>
      <c r="W37" s="1376"/>
      <c r="X37" s="1515"/>
      <c r="Y37" s="1376"/>
      <c r="Z37" s="1515"/>
      <c r="AA37" s="1376"/>
    </row>
    <row r="38" spans="7:27" ht="27" customHeight="1">
      <c r="G38" s="1348"/>
      <c r="H38" s="1348"/>
      <c r="I38" s="1348"/>
      <c r="J38" s="1348"/>
      <c r="K38" s="1348"/>
      <c r="L38" s="1348"/>
      <c r="M38" s="1381"/>
      <c r="N38" s="1377" t="s">
        <v>306</v>
      </c>
      <c r="O38" s="1436"/>
      <c r="P38" s="1488" t="str">
        <f>IF(Q38="","※","")</f>
        <v>※</v>
      </c>
      <c r="Q38" s="1463"/>
      <c r="R38" s="1552" t="str">
        <f>IF(S38="","※","")</f>
        <v/>
      </c>
      <c r="S38" s="1533">
        <v>4277</v>
      </c>
      <c r="T38" s="1552" t="s">
        <v>850</v>
      </c>
      <c r="U38" s="1533">
        <v>636</v>
      </c>
      <c r="V38" s="1552" t="s">
        <v>850</v>
      </c>
      <c r="W38" s="1533">
        <v>243</v>
      </c>
      <c r="X38" s="1552" t="s">
        <v>850</v>
      </c>
      <c r="Y38" s="1533">
        <v>29</v>
      </c>
      <c r="Z38" s="1552" t="s">
        <v>850</v>
      </c>
      <c r="AA38" s="1533">
        <v>58</v>
      </c>
    </row>
    <row r="39" spans="7:27" ht="27" customHeight="1">
      <c r="G39" s="1348"/>
      <c r="H39" s="1348"/>
      <c r="I39" s="1348"/>
      <c r="J39" s="1348"/>
      <c r="K39" s="1348"/>
      <c r="L39" s="1348"/>
      <c r="M39" s="1381"/>
      <c r="N39" s="1407" t="s">
        <v>324</v>
      </c>
      <c r="O39" s="1489"/>
      <c r="P39" s="1477" t="str">
        <f>IF(Q39="","※","")</f>
        <v>※</v>
      </c>
      <c r="Q39" s="1451"/>
      <c r="R39" s="1538" t="str">
        <f>IF(S39="","※","")</f>
        <v/>
      </c>
      <c r="S39" s="1512">
        <v>74000</v>
      </c>
      <c r="T39" s="1538" t="s">
        <v>850</v>
      </c>
      <c r="U39" s="1512">
        <v>11000</v>
      </c>
      <c r="V39" s="1538" t="s">
        <v>850</v>
      </c>
      <c r="W39" s="1512">
        <v>4200</v>
      </c>
      <c r="X39" s="1538" t="s">
        <v>850</v>
      </c>
      <c r="Y39" s="1512">
        <v>500</v>
      </c>
      <c r="Z39" s="1538" t="s">
        <v>850</v>
      </c>
      <c r="AA39" s="1512">
        <v>1000</v>
      </c>
    </row>
    <row r="40" spans="7:27" ht="27" customHeight="1">
      <c r="G40" s="1348"/>
      <c r="H40" s="1348"/>
      <c r="I40" s="1348"/>
      <c r="J40" s="1348"/>
      <c r="K40" s="1348"/>
      <c r="L40" s="1348"/>
      <c r="M40" s="1381"/>
      <c r="N40" s="1394" t="s">
        <v>325</v>
      </c>
      <c r="O40" s="1483"/>
      <c r="P40" s="1477" t="str">
        <f>IF(Q40="","※","")</f>
        <v>※</v>
      </c>
      <c r="Q40" s="1451"/>
      <c r="R40" s="1538" t="str">
        <f>IF(S40="","※","")</f>
        <v/>
      </c>
      <c r="S40" s="1512">
        <v>2200</v>
      </c>
      <c r="T40" s="1538" t="s">
        <v>850</v>
      </c>
      <c r="U40" s="1512">
        <v>350</v>
      </c>
      <c r="V40" s="1538" t="s">
        <v>850</v>
      </c>
      <c r="W40" s="1512">
        <v>150</v>
      </c>
      <c r="X40" s="1538" t="s">
        <v>850</v>
      </c>
      <c r="Y40" s="1512">
        <v>15</v>
      </c>
      <c r="Z40" s="1538" t="s">
        <v>850</v>
      </c>
      <c r="AA40" s="1512">
        <v>30</v>
      </c>
    </row>
    <row r="41" spans="7:27" ht="27" customHeight="1">
      <c r="G41" s="1348"/>
      <c r="H41" s="1348"/>
      <c r="I41" s="1348"/>
      <c r="J41" s="1348"/>
      <c r="K41" s="1348"/>
      <c r="L41" s="1348"/>
      <c r="M41" s="1381"/>
      <c r="N41" s="1407" t="s">
        <v>331</v>
      </c>
      <c r="O41" s="1492">
        <v>5.8299999999999998E-2</v>
      </c>
      <c r="P41" s="1477"/>
      <c r="Q41" s="1480" t="str">
        <f>IF(OR(Q38="",Q39="",Q40=""),"",ROUND(Q39*$O$41,0))</f>
        <v/>
      </c>
      <c r="R41" s="1538"/>
      <c r="S41" s="1519">
        <v>4277</v>
      </c>
      <c r="T41" s="1538"/>
      <c r="U41" s="1519">
        <v>636</v>
      </c>
      <c r="V41" s="1538"/>
      <c r="W41" s="1519">
        <v>243</v>
      </c>
      <c r="X41" s="1538"/>
      <c r="Y41" s="1519">
        <v>29</v>
      </c>
      <c r="Z41" s="1538"/>
      <c r="AA41" s="1519">
        <v>58</v>
      </c>
    </row>
    <row r="42" spans="7:27" ht="27" customHeight="1">
      <c r="G42" s="1348"/>
      <c r="H42" s="1348"/>
      <c r="I42" s="1348"/>
      <c r="J42" s="1348"/>
      <c r="K42" s="1348"/>
      <c r="L42" s="1348"/>
      <c r="M42" s="1381"/>
      <c r="N42" s="1407" t="s">
        <v>332</v>
      </c>
      <c r="O42" s="1493">
        <v>4.9349999999999998E-2</v>
      </c>
      <c r="P42" s="1494"/>
      <c r="Q42" s="1480" t="str">
        <f>IF(OR(Q38="",Q39="",Q40=""),"",ROUND(Q39*$O$42,0))</f>
        <v/>
      </c>
      <c r="R42" s="1542"/>
      <c r="S42" s="1519">
        <v>3667</v>
      </c>
      <c r="T42" s="1542"/>
      <c r="U42" s="1519">
        <v>545</v>
      </c>
      <c r="V42" s="1542"/>
      <c r="W42" s="1519">
        <v>208</v>
      </c>
      <c r="X42" s="1542"/>
      <c r="Y42" s="1519">
        <v>25</v>
      </c>
      <c r="Z42" s="1542"/>
      <c r="AA42" s="1519">
        <v>50</v>
      </c>
    </row>
    <row r="43" spans="7:27" ht="49.5" customHeight="1">
      <c r="G43" s="1348"/>
      <c r="H43" s="1348"/>
      <c r="I43" s="1348"/>
      <c r="J43" s="1348"/>
      <c r="K43" s="1348"/>
      <c r="L43" s="1348"/>
      <c r="M43" s="1381"/>
      <c r="N43" s="1407" t="s">
        <v>333</v>
      </c>
      <c r="O43" s="1483"/>
      <c r="P43" s="1450"/>
      <c r="Q43" s="1397" t="str">
        <f>IF(Q42="","",IF(Q38=0,"事業主負担額が0になっています。入力値を確認してください。",IF(OR(Q41*1.1&lt;=Q38,Q42*0.9&gt;=Q38),"事業主負担額の入力値"&amp;"「"&amp;Q38&amp;"」"&amp;"は自動計算値"&amp;"「"&amp;Q41&amp;"」"&amp;"～"&amp;"「"&amp;Q42&amp;"」"&amp;"の範囲に比べて乖離が大きくなっています。黄色セルの各入力値に間違いがないか確認してください。","ＯＫ")))</f>
        <v/>
      </c>
      <c r="R43" s="1538"/>
      <c r="S43" s="1543" t="str">
        <f>IF(S42="","",IF(S38=0,"事業主負担額が0になっています。入力値を確認してください。",IF(OR(S41*1.1&lt;=S38,S42*0.9&gt;=S38),"事業主負担額の入力値"&amp;"「"&amp;S38&amp;"」"&amp;"は自動計算値"&amp;"「"&amp;S41&amp;"」"&amp;"～"&amp;"「"&amp;S42&amp;"」"&amp;"の範囲に比べて乖離が大きくなっています。黄色セルの各入力値に間違いがないか確認してください。","ＯＫ")))</f>
        <v>ＯＫ</v>
      </c>
      <c r="T43" s="1538"/>
      <c r="U43" s="1543" t="str">
        <f>IF(U42="","",IF(U38=0,"事業主負担額が0になっています。入力値を確認してください。",IF(OR(U41*1.1&lt;=U38,U42*0.9&gt;=U38),"事業主負担額の入力値"&amp;"「"&amp;U38&amp;"」"&amp;"は自動計算値"&amp;"「"&amp;U41&amp;"」"&amp;"～"&amp;"「"&amp;U42&amp;"」"&amp;"の範囲に比べて乖離が大きくなっています。黄色セルの各入力値に間違いがないか確認してください。","ＯＫ")))</f>
        <v>ＯＫ</v>
      </c>
      <c r="V43" s="1538"/>
      <c r="W43" s="1543" t="str">
        <f>IF(W42="","",IF(W38=0,"事業主負担額が0になっています。入力値を確認してください。",IF(OR(W41*1.1&lt;=W38,W42*0.9&gt;=W38),"事業主負担額の入力値"&amp;"「"&amp;W38&amp;"」"&amp;"は自動計算値"&amp;"「"&amp;W41&amp;"」"&amp;"～"&amp;"「"&amp;W42&amp;"」"&amp;"の範囲に比べて乖離が大きくなっています。黄色セルの各入力値に間違いがないか確認してください。","ＯＫ")))</f>
        <v>ＯＫ</v>
      </c>
      <c r="X43" s="1538"/>
      <c r="Y43" s="1543" t="str">
        <f>IF(Y42="","",IF(Y38=0,"事業主負担額が0になっています。入力値を確認してください。",IF(OR(Y41*1.1&lt;=Y38,Y42*0.9&gt;=Y38),"事業主負担額の入力値"&amp;"「"&amp;Y38&amp;"」"&amp;"は自動計算値"&amp;"「"&amp;Y41&amp;"」"&amp;"～"&amp;"「"&amp;Y42&amp;"」"&amp;"の範囲に比べて乖離が大きくなっています。黄色セルの各入力値に間違いがないか確認してください。","ＯＫ")))</f>
        <v>ＯＫ</v>
      </c>
      <c r="Z43" s="1538"/>
      <c r="AA43" s="1543" t="str">
        <f>IF(AA42="","",IF(AA38=0,"事業主負担額が0になっています。入力値を確認してください。",IF(OR(AA41*1.1&lt;=AA38,AA42*0.9&gt;=AA38),"事業主負担額の入力値"&amp;"「"&amp;AA38&amp;"」"&amp;"は自動計算値"&amp;"「"&amp;AA41&amp;"」"&amp;"～"&amp;"「"&amp;AA42&amp;"」"&amp;"の範囲に比べて乖離が大きくなっています。黄色セルの各入力値に間違いがないか確認してください。","ＯＫ")))</f>
        <v>ＯＫ</v>
      </c>
    </row>
    <row r="44" spans="7:27" ht="49.5" customHeight="1">
      <c r="G44" s="1348"/>
      <c r="H44" s="1348"/>
      <c r="I44" s="1348"/>
      <c r="J44" s="1348"/>
      <c r="K44" s="1348"/>
      <c r="L44" s="1348"/>
      <c r="M44" s="1381"/>
      <c r="N44" s="1411" t="s">
        <v>320</v>
      </c>
      <c r="O44" s="1470"/>
      <c r="P44" s="1495"/>
      <c r="Q44" s="1397" t="str">
        <f>IF(Q42="","",IF(Q39+Q62&lt;&gt;Q9,"C.2支払い賃金合計（健康保険）"&amp;"「"&amp;Q39&amp;"」"&amp;"とF.2支払い賃金合計（船員保険）"&amp;"「"&amp;Q62&amp;"」"&amp;"の合計が基本情報の支払い賃金総額"&amp;"「"&amp;Q9&amp;"」"&amp;"と整合していません。入力値を確認してください。","ＯＫ"))</f>
        <v/>
      </c>
      <c r="R44" s="1548"/>
      <c r="S44" s="1543" t="str">
        <f>IF(S42="","",IF(S39+S62&lt;&gt;S9,"C.2支払い賃金合計（健康保険）"&amp;"「"&amp;S39&amp;"」"&amp;"とF.2支払い賃金合計（船員保険）"&amp;"「"&amp;S62&amp;"」"&amp;"の合計が基本情報の支払い賃金総額"&amp;"「"&amp;S9&amp;"」"&amp;"と整合していません。入力値を確認してください。","ＯＫ"))</f>
        <v>ＯＫ</v>
      </c>
      <c r="T44" s="1548"/>
      <c r="U44" s="1543" t="str">
        <f>IF(U42="","",IF(U39+U62&lt;&gt;U9,"C.2支払い賃金合計（健康保険）"&amp;"「"&amp;U39&amp;"」"&amp;"とF.2支払い賃金合計（船員保険）"&amp;"「"&amp;U62&amp;"」"&amp;"の合計が基本情報の支払い賃金総額"&amp;"「"&amp;U9&amp;"」"&amp;"と整合していません。入力値を確認してください。","ＯＫ"))</f>
        <v>ＯＫ</v>
      </c>
      <c r="V44" s="1548"/>
      <c r="W44" s="1543" t="str">
        <f>IF(W42="","",IF(W39+W62&lt;&gt;W9,"C.2支払い賃金合計（健康保険）"&amp;"「"&amp;W39&amp;"」"&amp;"とF.2支払い賃金合計（船員保険）"&amp;"「"&amp;W62&amp;"」"&amp;"の合計が基本情報の支払い賃金総額"&amp;"「"&amp;W9&amp;"」"&amp;"と整合していません。入力値を確認してください。","ＯＫ"))</f>
        <v>ＯＫ</v>
      </c>
      <c r="X44" s="1548"/>
      <c r="Y44" s="1543" t="str">
        <f>IF(Y42="","",IF(Y39+Y62&lt;&gt;Y9,"C.2支払い賃金合計（健康保険）"&amp;"「"&amp;Y39&amp;"」"&amp;"とF.2支払い賃金合計（船員保険）"&amp;"「"&amp;Y62&amp;"」"&amp;"の合計が基本情報の支払い賃金総額"&amp;"「"&amp;Y9&amp;"」"&amp;"と整合していません。入力値を確認してください。","ＯＫ"))</f>
        <v>ＯＫ</v>
      </c>
      <c r="Z44" s="1548"/>
      <c r="AA44" s="1543" t="str">
        <f>IF(AA42="","",IF(AA39+AA62&lt;&gt;AA9,"C.2支払い賃金合計（健康保険）"&amp;"「"&amp;AA39&amp;"」"&amp;"とF.2支払い賃金合計（船員保険）"&amp;"「"&amp;AA62&amp;"」"&amp;"の合計が基本情報の支払い賃金総額"&amp;"「"&amp;AA9&amp;"」"&amp;"と整合していません。入力値を確認してください。","ＯＫ"))</f>
        <v>ＯＫ</v>
      </c>
    </row>
    <row r="45" spans="7:27" ht="49.5" customHeight="1">
      <c r="G45" s="1348"/>
      <c r="H45" s="1348"/>
      <c r="I45" s="1348"/>
      <c r="J45" s="1348"/>
      <c r="K45" s="1348"/>
      <c r="L45" s="1348"/>
      <c r="M45" s="1381"/>
      <c r="N45" s="1394" t="s">
        <v>328</v>
      </c>
      <c r="O45" s="1483"/>
      <c r="P45" s="1450"/>
      <c r="Q45" s="1401" t="str">
        <f>IF(Q42="","",IF(Q40+Q63&lt;&gt;Q10,"C.3対象者延べ人数（健康保険）"&amp;"「"&amp;Q40&amp;"」"&amp;"とF.3対象者延べ人数（船員保険）"&amp;"「"&amp;Q63&amp;"」"&amp;"の合計が基本情報の従事者延べ人数"&amp;"「"&amp;Q10&amp;"」"&amp;"と整合していません。入力値を確認してください。","ＯＫ"))</f>
        <v/>
      </c>
      <c r="R45" s="1538"/>
      <c r="S45" s="1544" t="str">
        <f>IF(S42="","",IF(S40+S63&lt;&gt;S10,"C.3対象者延べ人数（健康保険）"&amp;"「"&amp;S40&amp;"」"&amp;"とF.3対象者延べ人数（船員保険）"&amp;"「"&amp;S63&amp;"」"&amp;"の合計が基本情報の従事者延べ人数"&amp;"「"&amp;S10&amp;"」"&amp;"と整合していません。入力値を確認してください。","ＯＫ"))</f>
        <v>ＯＫ</v>
      </c>
      <c r="T45" s="1538"/>
      <c r="U45" s="1544" t="str">
        <f>IF(U42="","",IF(U40+U63&lt;&gt;U10,"C.3対象者延べ人数（健康保険）"&amp;"「"&amp;U40&amp;"」"&amp;"とF.3対象者延べ人数（船員保険）"&amp;"「"&amp;U63&amp;"」"&amp;"の合計が基本情報の従事者延べ人数"&amp;"「"&amp;U10&amp;"」"&amp;"と整合していません。入力値を確認してください。","ＯＫ"))</f>
        <v>ＯＫ</v>
      </c>
      <c r="V45" s="1538"/>
      <c r="W45" s="1544" t="str">
        <f>IF(W42="","",IF(W40+W63&lt;&gt;W10,"C.3対象者延べ人数（健康保険）"&amp;"「"&amp;W40&amp;"」"&amp;"とF.3対象者延べ人数（船員保険）"&amp;"「"&amp;W63&amp;"」"&amp;"の合計が基本情報の従事者延べ人数"&amp;"「"&amp;W10&amp;"」"&amp;"と整合していません。入力値を確認してください。","ＯＫ"))</f>
        <v>ＯＫ</v>
      </c>
      <c r="X45" s="1538"/>
      <c r="Y45" s="1544" t="str">
        <f>IF(Y42="","",IF(Y40+Y63&lt;&gt;Y10,"C.3対象者延べ人数（健康保険）"&amp;"「"&amp;Y40&amp;"」"&amp;"とF.3対象者延べ人数（船員保険）"&amp;"「"&amp;Y63&amp;"」"&amp;"の合計が基本情報の従事者延べ人数"&amp;"「"&amp;Y10&amp;"」"&amp;"と整合していません。入力値を確認してください。","ＯＫ"))</f>
        <v>ＯＫ</v>
      </c>
      <c r="Z45" s="1538"/>
      <c r="AA45" s="1544" t="str">
        <f>IF(AA42="","",IF(AA40+AA63&lt;&gt;AA10,"C.3対象者延べ人数（健康保険）"&amp;"「"&amp;AA40&amp;"」"&amp;"とF.3対象者延べ人数（船員保険）"&amp;"「"&amp;AA63&amp;"」"&amp;"の合計が基本情報の従事者延べ人数"&amp;"「"&amp;AA10&amp;"」"&amp;"と整合していません。入力値を確認してください。","ＯＫ"))</f>
        <v>ＯＫ</v>
      </c>
    </row>
    <row r="46" spans="7:27" ht="57" customHeight="1">
      <c r="G46" s="1348"/>
      <c r="H46" s="1348"/>
      <c r="I46" s="1348"/>
      <c r="J46" s="1348"/>
      <c r="K46" s="1348"/>
      <c r="L46" s="1348"/>
      <c r="M46" s="1410"/>
      <c r="N46" s="1371" t="s">
        <v>334</v>
      </c>
      <c r="O46" s="1439"/>
      <c r="P46" s="1454" t="str">
        <f>IF(Q43="","",IF(AND(OR(Q43&lt;&gt;"ＯＫ",Q44&lt;&gt;"ＯＫ",Q45&lt;&gt;"ＯＫ"),Q46=""),"※",""))</f>
        <v/>
      </c>
      <c r="Q46" s="1455"/>
      <c r="R46" s="1540" t="str">
        <f>IF(S43="","",IF(AND(OR(S43&lt;&gt;"ＯＫ",S44&lt;&gt;"ＯＫ",S45&lt;&gt;"ＯＫ"),S46=""),"※",""))</f>
        <v/>
      </c>
      <c r="S46" s="1514"/>
      <c r="T46" s="1540" t="str">
        <f>IF(U43="","",IF(AND(OR(U43&lt;&gt;"ＯＫ",U44&lt;&gt;"ＯＫ",U45&lt;&gt;"ＯＫ"),U46=""),"※",""))</f>
        <v/>
      </c>
      <c r="U46" s="1514"/>
      <c r="V46" s="1540" t="str">
        <f>IF(W43="","",IF(AND(OR(W43&lt;&gt;"ＯＫ",W44&lt;&gt;"ＯＫ",W45&lt;&gt;"ＯＫ"),W46=""),"※",""))</f>
        <v/>
      </c>
      <c r="W46" s="1514"/>
      <c r="X46" s="1540" t="str">
        <f>IF(Y43="","",IF(AND(OR(Y43&lt;&gt;"ＯＫ",Y44&lt;&gt;"ＯＫ",Y45&lt;&gt;"ＯＫ"),Y46=""),"※",""))</f>
        <v/>
      </c>
      <c r="Y46" s="1514"/>
      <c r="Z46" s="1540" t="str">
        <f>IF(AA43="","",IF(AND(OR(AA43&lt;&gt;"ＯＫ",AA44&lt;&gt;"ＯＫ",AA45&lt;&gt;"ＯＫ"),AA46=""),"※",""))</f>
        <v/>
      </c>
      <c r="AA46" s="1514"/>
    </row>
    <row r="47" spans="7:27" ht="27" customHeight="1">
      <c r="G47" s="1348"/>
      <c r="H47" s="1348"/>
      <c r="I47" s="1348"/>
      <c r="J47" s="1348"/>
      <c r="K47" s="1348"/>
      <c r="L47" s="1348"/>
      <c r="M47" s="1372" t="s">
        <v>918</v>
      </c>
      <c r="N47" s="1404"/>
      <c r="O47" s="1470"/>
      <c r="P47" s="1375"/>
      <c r="Q47" s="1376"/>
      <c r="R47" s="1515"/>
      <c r="S47" s="1376"/>
      <c r="T47" s="1515"/>
      <c r="U47" s="1376"/>
      <c r="V47" s="1515"/>
      <c r="W47" s="1376"/>
      <c r="X47" s="1515"/>
      <c r="Y47" s="1376"/>
      <c r="Z47" s="1515"/>
      <c r="AA47" s="1376"/>
    </row>
    <row r="48" spans="7:27" ht="27" customHeight="1">
      <c r="G48" s="1348"/>
      <c r="H48" s="1348"/>
      <c r="I48" s="1348"/>
      <c r="J48" s="1348"/>
      <c r="K48" s="1348"/>
      <c r="L48" s="1348"/>
      <c r="M48" s="1381"/>
      <c r="N48" s="1377" t="s">
        <v>306</v>
      </c>
      <c r="O48" s="1436"/>
      <c r="P48" s="1488" t="str">
        <f>IF(Q48="","※","")</f>
        <v>※</v>
      </c>
      <c r="Q48" s="1463"/>
      <c r="R48" s="1552" t="str">
        <f>IF(S48="","※","")</f>
        <v/>
      </c>
      <c r="S48" s="1533">
        <v>8601</v>
      </c>
      <c r="T48" s="1552" t="s">
        <v>850</v>
      </c>
      <c r="U48" s="1533">
        <v>1007</v>
      </c>
      <c r="V48" s="1552" t="s">
        <v>850</v>
      </c>
      <c r="W48" s="1533">
        <v>384</v>
      </c>
      <c r="X48" s="1552" t="s">
        <v>850</v>
      </c>
      <c r="Y48" s="1533">
        <v>46</v>
      </c>
      <c r="Z48" s="1552" t="s">
        <v>850</v>
      </c>
      <c r="AA48" s="1533">
        <v>92</v>
      </c>
    </row>
    <row r="49" spans="7:27" ht="27" customHeight="1">
      <c r="G49" s="1348"/>
      <c r="H49" s="1348"/>
      <c r="I49" s="1348"/>
      <c r="J49" s="1348"/>
      <c r="K49" s="1348"/>
      <c r="L49" s="1348"/>
      <c r="M49" s="1381"/>
      <c r="N49" s="1407" t="s">
        <v>324</v>
      </c>
      <c r="O49" s="1489"/>
      <c r="P49" s="1477" t="str">
        <f>IF(Q49="","※","")</f>
        <v>※</v>
      </c>
      <c r="Q49" s="1451"/>
      <c r="R49" s="1538" t="str">
        <f>IF(S49="","※","")</f>
        <v/>
      </c>
      <c r="S49" s="1512">
        <v>94000</v>
      </c>
      <c r="T49" s="1538" t="s">
        <v>850</v>
      </c>
      <c r="U49" s="1512">
        <v>11000</v>
      </c>
      <c r="V49" s="1538" t="s">
        <v>850</v>
      </c>
      <c r="W49" s="1512">
        <v>4200</v>
      </c>
      <c r="X49" s="1538" t="s">
        <v>850</v>
      </c>
      <c r="Y49" s="1512">
        <v>500</v>
      </c>
      <c r="Z49" s="1538" t="s">
        <v>850</v>
      </c>
      <c r="AA49" s="1512">
        <v>1000</v>
      </c>
    </row>
    <row r="50" spans="7:27" ht="27" customHeight="1">
      <c r="G50" s="1348"/>
      <c r="H50" s="1348"/>
      <c r="I50" s="1348"/>
      <c r="J50" s="1348"/>
      <c r="K50" s="1348"/>
      <c r="L50" s="1348"/>
      <c r="M50" s="1381"/>
      <c r="N50" s="1394" t="s">
        <v>325</v>
      </c>
      <c r="O50" s="1483"/>
      <c r="P50" s="1477" t="str">
        <f>IF(Q50="","※","")</f>
        <v>※</v>
      </c>
      <c r="Q50" s="1451"/>
      <c r="R50" s="1538" t="str">
        <f>IF(S50="","※","")</f>
        <v/>
      </c>
      <c r="S50" s="1512">
        <v>2700</v>
      </c>
      <c r="T50" s="1538" t="s">
        <v>850</v>
      </c>
      <c r="U50" s="1512">
        <v>350</v>
      </c>
      <c r="V50" s="1538" t="s">
        <v>850</v>
      </c>
      <c r="W50" s="1512">
        <v>150</v>
      </c>
      <c r="X50" s="1538" t="s">
        <v>850</v>
      </c>
      <c r="Y50" s="1512">
        <v>15</v>
      </c>
      <c r="Z50" s="1538" t="s">
        <v>850</v>
      </c>
      <c r="AA50" s="1512">
        <v>30</v>
      </c>
    </row>
    <row r="51" spans="7:27" ht="27" customHeight="1">
      <c r="G51" s="1348"/>
      <c r="H51" s="1348"/>
      <c r="I51" s="1348"/>
      <c r="J51" s="1348"/>
      <c r="K51" s="1348"/>
      <c r="L51" s="1348"/>
      <c r="M51" s="1381"/>
      <c r="N51" s="1407" t="s">
        <v>336</v>
      </c>
      <c r="O51" s="1496">
        <v>9.1499999999999998E-2</v>
      </c>
      <c r="P51" s="1477"/>
      <c r="Q51" s="1480" t="str">
        <f>IF(OR(Q48="",Q49="",Q50=""),"",ROUND(Q49*$O$51,0))</f>
        <v/>
      </c>
      <c r="R51" s="1538"/>
      <c r="S51" s="1519">
        <v>8601</v>
      </c>
      <c r="T51" s="1538"/>
      <c r="U51" s="1519">
        <v>1007</v>
      </c>
      <c r="V51" s="1538"/>
      <c r="W51" s="1519">
        <v>384</v>
      </c>
      <c r="X51" s="1538"/>
      <c r="Y51" s="1519">
        <v>46</v>
      </c>
      <c r="Z51" s="1538"/>
      <c r="AA51" s="1519">
        <v>92</v>
      </c>
    </row>
    <row r="52" spans="7:27" ht="27" customHeight="1">
      <c r="G52" s="1348"/>
      <c r="H52" s="1348"/>
      <c r="I52" s="1348"/>
      <c r="J52" s="1348"/>
      <c r="K52" s="1348"/>
      <c r="L52" s="1348"/>
      <c r="M52" s="1381"/>
      <c r="N52" s="1407" t="s">
        <v>337</v>
      </c>
      <c r="O52" s="1497">
        <v>9.1499999999999998E-2</v>
      </c>
      <c r="P52" s="1494"/>
      <c r="Q52" s="1480" t="str">
        <f>IF(OR(Q48="",Q49="",Q50=""),"",ROUND(Q49*$O$52,0))</f>
        <v/>
      </c>
      <c r="R52" s="1542"/>
      <c r="S52" s="1519">
        <v>8601</v>
      </c>
      <c r="T52" s="1542"/>
      <c r="U52" s="1519">
        <v>1007</v>
      </c>
      <c r="V52" s="1542"/>
      <c r="W52" s="1519">
        <v>384</v>
      </c>
      <c r="X52" s="1542"/>
      <c r="Y52" s="1519">
        <v>46</v>
      </c>
      <c r="Z52" s="1542"/>
      <c r="AA52" s="1519">
        <v>92</v>
      </c>
    </row>
    <row r="53" spans="7:27" ht="49.5" customHeight="1">
      <c r="G53" s="1348"/>
      <c r="H53" s="1348"/>
      <c r="I53" s="1348"/>
      <c r="J53" s="1348"/>
      <c r="K53" s="1348"/>
      <c r="L53" s="1348"/>
      <c r="M53" s="1381"/>
      <c r="N53" s="1407" t="s">
        <v>333</v>
      </c>
      <c r="O53" s="1483"/>
      <c r="P53" s="1450"/>
      <c r="Q53" s="1397" t="str">
        <f>IF(Q52="","",IF(Q48=0,"事業主負担額が0になっています。入力値を確認してください。",IF(OR(Q51*1.1&lt;=Q48,Q52*0.9&gt;=Q48),"事業主負担額の入力値"&amp;"「"&amp;Q48&amp;"」"&amp;"は自動計算値"&amp;"「"&amp;Q51&amp;"」"&amp;"～"&amp;"「"&amp;Q52&amp;"」"&amp;"の範囲に比べて乖離が大きくなっています。黄色セルの各入力値に間違いがないか確認してください。","ＯＫ")))</f>
        <v/>
      </c>
      <c r="R53" s="1538"/>
      <c r="S53" s="1543" t="str">
        <f>IF(S52="","",IF(S48=0,"事業主負担額が0になっています。入力値を確認してください。",IF(OR(S51*1.1&lt;=S48,S52*0.9&gt;=S48),"事業主負担額の入力値"&amp;"「"&amp;S48&amp;"」"&amp;"は自動計算値"&amp;"「"&amp;S51&amp;"」"&amp;"～"&amp;"「"&amp;S52&amp;"」"&amp;"の範囲に比べて乖離が大きくなっています。黄色セルの各入力値に間違いがないか確認してください。","ＯＫ")))</f>
        <v>ＯＫ</v>
      </c>
      <c r="T53" s="1538"/>
      <c r="U53" s="1543" t="str">
        <f>IF(U52="","",IF(U48=0,"事業主負担額が0になっています。入力値を確認してください。",IF(OR(U51*1.1&lt;=U48,U52*0.9&gt;=U48),"事業主負担額の入力値"&amp;"「"&amp;U48&amp;"」"&amp;"は自動計算値"&amp;"「"&amp;U51&amp;"」"&amp;"～"&amp;"「"&amp;U52&amp;"」"&amp;"の範囲に比べて乖離が大きくなっています。黄色セルの各入力値に間違いがないか確認してください。","ＯＫ")))</f>
        <v>ＯＫ</v>
      </c>
      <c r="V53" s="1538"/>
      <c r="W53" s="1543" t="str">
        <f>IF(W52="","",IF(W48=0,"事業主負担額が0になっています。入力値を確認してください。",IF(OR(W51*1.1&lt;=W48,W52*0.9&gt;=W48),"事業主負担額の入力値"&amp;"「"&amp;W48&amp;"」"&amp;"は自動計算値"&amp;"「"&amp;W51&amp;"」"&amp;"～"&amp;"「"&amp;W52&amp;"」"&amp;"の範囲に比べて乖離が大きくなっています。黄色セルの各入力値に間違いがないか確認してください。","ＯＫ")))</f>
        <v>ＯＫ</v>
      </c>
      <c r="X53" s="1538"/>
      <c r="Y53" s="1543" t="str">
        <f>IF(Y52="","",IF(Y48=0,"事業主負担額が0になっています。入力値を確認してください。",IF(OR(Y51*1.1&lt;=Y48,Y52*0.9&gt;=Y48),"事業主負担額の入力値"&amp;"「"&amp;Y48&amp;"」"&amp;"は自動計算値"&amp;"「"&amp;Y51&amp;"」"&amp;"～"&amp;"「"&amp;Y52&amp;"」"&amp;"の範囲に比べて乖離が大きくなっています。黄色セルの各入力値に間違いがないか確認してください。","ＯＫ")))</f>
        <v>ＯＫ</v>
      </c>
      <c r="Z53" s="1538"/>
      <c r="AA53" s="1543" t="str">
        <f>IF(AA52="","",IF(AA48=0,"事業主負担額が0になっています。入力値を確認してください。",IF(OR(AA51*1.1&lt;=AA48,AA52*0.9&gt;=AA48),"事業主負担額の入力値"&amp;"「"&amp;AA48&amp;"」"&amp;"は自動計算値"&amp;"「"&amp;AA51&amp;"」"&amp;"～"&amp;"「"&amp;AA52&amp;"」"&amp;"の範囲に比べて乖離が大きくなっています。黄色セルの各入力値に間違いがないか確認してください。","ＯＫ")))</f>
        <v>ＯＫ</v>
      </c>
    </row>
    <row r="54" spans="7:27" ht="49.5" customHeight="1">
      <c r="G54" s="1348"/>
      <c r="H54" s="1348"/>
      <c r="I54" s="1348"/>
      <c r="J54" s="1348"/>
      <c r="K54" s="1348"/>
      <c r="L54" s="1348"/>
      <c r="M54" s="1381"/>
      <c r="N54" s="1394" t="s">
        <v>320</v>
      </c>
      <c r="O54" s="1470"/>
      <c r="P54" s="1495"/>
      <c r="Q54" s="1401" t="str">
        <f>IF(Q52="","",IF(Q49&lt;&gt;Q9,"2支払い賃金合計"&amp;"「"&amp;Q49&amp;"」"&amp;"は基本情報の支払い賃金総額"&amp;"「"&amp;Q9&amp;"」"&amp;"と整合していません。入力値を確認してください。","ＯＫ"))</f>
        <v/>
      </c>
      <c r="R54" s="1548"/>
      <c r="S54" s="1544" t="str">
        <f>IF(S52="","",IF(S49&lt;&gt;S9,"2支払い賃金合計"&amp;"「"&amp;S49&amp;"」"&amp;"は基本情報の支払い賃金総額"&amp;"「"&amp;S9&amp;"」"&amp;"と整合していません。入力値を確認してください。","ＯＫ"))</f>
        <v>ＯＫ</v>
      </c>
      <c r="T54" s="1548"/>
      <c r="U54" s="1544" t="str">
        <f>IF(U52="","",IF(U49&lt;&gt;U9,"2支払い賃金合計"&amp;"「"&amp;U49&amp;"」"&amp;"は基本情報の支払い賃金総額"&amp;"「"&amp;U9&amp;"」"&amp;"と整合していません。入力値を確認してください。","ＯＫ"))</f>
        <v>ＯＫ</v>
      </c>
      <c r="V54" s="1548"/>
      <c r="W54" s="1544" t="str">
        <f>IF(W52="","",IF(W49&lt;&gt;W9,"2支払い賃金合計"&amp;"「"&amp;W49&amp;"」"&amp;"は基本情報の支払い賃金総額"&amp;"「"&amp;W9&amp;"」"&amp;"と整合していません。入力値を確認してください。","ＯＫ"))</f>
        <v>ＯＫ</v>
      </c>
      <c r="X54" s="1548"/>
      <c r="Y54" s="1544" t="str">
        <f>IF(Y52="","",IF(Y49&lt;&gt;Y9,"2支払い賃金合計"&amp;"「"&amp;Y49&amp;"」"&amp;"は基本情報の支払い賃金総額"&amp;"「"&amp;Y9&amp;"」"&amp;"と整合していません。入力値を確認してください。","ＯＫ"))</f>
        <v>ＯＫ</v>
      </c>
      <c r="Z54" s="1548"/>
      <c r="AA54" s="1544" t="str">
        <f>IF(AA52="","",IF(AA49&lt;&gt;AA9,"2支払い賃金合計"&amp;"「"&amp;AA49&amp;"」"&amp;"は基本情報の支払い賃金総額"&amp;"「"&amp;AA9&amp;"」"&amp;"と整合していません。入力値を確認してください。","ＯＫ"))</f>
        <v>ＯＫ</v>
      </c>
    </row>
    <row r="55" spans="7:27" ht="49.5" customHeight="1">
      <c r="G55" s="1348"/>
      <c r="H55" s="1348"/>
      <c r="I55" s="1348"/>
      <c r="J55" s="1348"/>
      <c r="K55" s="1348"/>
      <c r="L55" s="1348"/>
      <c r="M55" s="1381"/>
      <c r="N55" s="1379" t="s">
        <v>328</v>
      </c>
      <c r="O55" s="1483"/>
      <c r="P55" s="1450"/>
      <c r="Q55" s="1401" t="str">
        <f>IF(Q52="","",IF(Q50&lt;&gt;Q10,"3対象者延べ人数"&amp;"「"&amp;Q50&amp;"」"&amp;"は基本情報の従事者延べ人数"&amp;"「"&amp;Q10&amp;"」"&amp;"と整合していません。入力値を確認してください。","ＯＫ"))</f>
        <v/>
      </c>
      <c r="R55" s="1538"/>
      <c r="S55" s="1544" t="str">
        <f>IF(S52="","",IF(S50&lt;&gt;S10,"3対象者延べ人数"&amp;"「"&amp;S50&amp;"」"&amp;"は基本情報の従事者延べ人数"&amp;"「"&amp;S10&amp;"」"&amp;"と整合していません。入力値を確認してください。","ＯＫ"))</f>
        <v>ＯＫ</v>
      </c>
      <c r="T55" s="1538"/>
      <c r="U55" s="1544" t="str">
        <f>IF(U52="","",IF(U50&lt;&gt;U10,"3対象者延べ人数"&amp;"「"&amp;U50&amp;"」"&amp;"は基本情報の従事者延べ人数"&amp;"「"&amp;U10&amp;"」"&amp;"と整合していません。入力値を確認してください。","ＯＫ"))</f>
        <v>ＯＫ</v>
      </c>
      <c r="V55" s="1538"/>
      <c r="W55" s="1544" t="str">
        <f>IF(W52="","",IF(W50&lt;&gt;W10,"3対象者延べ人数"&amp;"「"&amp;W50&amp;"」"&amp;"は基本情報の従事者延べ人数"&amp;"「"&amp;W10&amp;"」"&amp;"と整合していません。入力値を確認してください。","ＯＫ"))</f>
        <v>ＯＫ</v>
      </c>
      <c r="X55" s="1538"/>
      <c r="Y55" s="1544" t="str">
        <f>IF(Y52="","",IF(Y50&lt;&gt;Y10,"3対象者延べ人数"&amp;"「"&amp;Y50&amp;"」"&amp;"は基本情報の従事者延べ人数"&amp;"「"&amp;Y10&amp;"」"&amp;"と整合していません。入力値を確認してください。","ＯＫ"))</f>
        <v>ＯＫ</v>
      </c>
      <c r="Z55" s="1538"/>
      <c r="AA55" s="1544" t="str">
        <f>IF(AA52="","",IF(AA50&lt;&gt;AA10,"3対象者延べ人数"&amp;"「"&amp;AA50&amp;"」"&amp;"は基本情報の従事者延べ人数"&amp;"「"&amp;AA10&amp;"」"&amp;"と整合していません。入力値を確認してください。","ＯＫ"))</f>
        <v>ＯＫ</v>
      </c>
    </row>
    <row r="56" spans="7:27" ht="57" customHeight="1">
      <c r="G56" s="1348"/>
      <c r="H56" s="1348"/>
      <c r="I56" s="1348"/>
      <c r="J56" s="1348"/>
      <c r="K56" s="1348"/>
      <c r="L56" s="1348"/>
      <c r="M56" s="1410"/>
      <c r="N56" s="1371" t="s">
        <v>334</v>
      </c>
      <c r="O56" s="1439"/>
      <c r="P56" s="1454" t="str">
        <f>IF(Q53="","",IF(AND(OR(Q53&lt;&gt;"ＯＫ",Q54&lt;&gt;"ＯＫ",Q55&lt;&gt;"ＯＫ"),Q56=""),"※",""))</f>
        <v/>
      </c>
      <c r="Q56" s="1455"/>
      <c r="R56" s="1540" t="str">
        <f>IF(S53="","",IF(AND(OR(S53&lt;&gt;"ＯＫ",S54&lt;&gt;"ＯＫ",S55&lt;&gt;"ＯＫ"),S56=""),"※",""))</f>
        <v/>
      </c>
      <c r="S56" s="1514"/>
      <c r="T56" s="1540" t="str">
        <f>IF(U53="","",IF(AND(OR(U53&lt;&gt;"ＯＫ",U54&lt;&gt;"ＯＫ",U55&lt;&gt;"ＯＫ"),U56=""),"※",""))</f>
        <v/>
      </c>
      <c r="U56" s="1514"/>
      <c r="V56" s="1540" t="str">
        <f>IF(W53="","",IF(AND(OR(W53&lt;&gt;"ＯＫ",W54&lt;&gt;"ＯＫ",W55&lt;&gt;"ＯＫ"),W56=""),"※",""))</f>
        <v/>
      </c>
      <c r="W56" s="1514"/>
      <c r="X56" s="1540" t="str">
        <f>IF(Y53="","",IF(AND(OR(Y53&lt;&gt;"ＯＫ",Y54&lt;&gt;"ＯＫ",Y55&lt;&gt;"ＯＫ"),Y56=""),"※",""))</f>
        <v/>
      </c>
      <c r="Y56" s="1514"/>
      <c r="Z56" s="1540" t="str">
        <f>IF(AA53="","",IF(AND(OR(AA53&lt;&gt;"ＯＫ",AA54&lt;&gt;"ＯＫ",AA55&lt;&gt;"ＯＫ"),AA56=""),"※",""))</f>
        <v/>
      </c>
      <c r="AA56" s="1514"/>
    </row>
    <row r="57" spans="7:27" ht="27" customHeight="1">
      <c r="G57" s="1348"/>
      <c r="H57" s="1348"/>
      <c r="I57" s="1348"/>
      <c r="J57" s="1348"/>
      <c r="K57" s="1348"/>
      <c r="L57" s="1348"/>
      <c r="M57" s="1372" t="s">
        <v>338</v>
      </c>
      <c r="N57" s="1402"/>
      <c r="O57" s="1498"/>
      <c r="P57" s="1375"/>
      <c r="Q57" s="1376"/>
      <c r="R57" s="1515"/>
      <c r="S57" s="1376"/>
      <c r="T57" s="1515"/>
      <c r="U57" s="1376"/>
      <c r="V57" s="1515"/>
      <c r="W57" s="1376"/>
      <c r="X57" s="1515"/>
      <c r="Y57" s="1376"/>
      <c r="Z57" s="1515"/>
      <c r="AA57" s="1376"/>
    </row>
    <row r="58" spans="7:27" ht="27" customHeight="1">
      <c r="G58" s="1348"/>
      <c r="H58" s="1348"/>
      <c r="I58" s="1348"/>
      <c r="J58" s="1348"/>
      <c r="K58" s="1348"/>
      <c r="L58" s="1348"/>
      <c r="M58" s="1381"/>
      <c r="N58" s="1377" t="s">
        <v>306</v>
      </c>
      <c r="O58" s="1436"/>
      <c r="P58" s="1488"/>
      <c r="Q58" s="1499"/>
      <c r="R58" s="1547"/>
      <c r="S58" s="1499"/>
      <c r="T58" s="1547"/>
      <c r="U58" s="1499"/>
      <c r="V58" s="1547"/>
      <c r="W58" s="1499"/>
      <c r="X58" s="1547"/>
      <c r="Y58" s="1499"/>
      <c r="Z58" s="1547"/>
      <c r="AA58" s="1499"/>
    </row>
    <row r="59" spans="7:27" ht="27" customHeight="1">
      <c r="G59" s="1348"/>
      <c r="H59" s="1348"/>
      <c r="I59" s="1348"/>
      <c r="J59" s="1348"/>
      <c r="K59" s="1348"/>
      <c r="L59" s="1348"/>
      <c r="M59" s="1415"/>
      <c r="N59" s="1416" t="s">
        <v>339</v>
      </c>
      <c r="O59" s="1500"/>
      <c r="P59" s="1501"/>
      <c r="Q59" s="1502"/>
      <c r="R59" s="1549"/>
      <c r="S59" s="1502"/>
      <c r="T59" s="1549"/>
      <c r="U59" s="1502"/>
      <c r="V59" s="1549"/>
      <c r="W59" s="1502"/>
      <c r="X59" s="1549"/>
      <c r="Y59" s="1502"/>
      <c r="Z59" s="1549"/>
      <c r="AA59" s="1502"/>
    </row>
    <row r="60" spans="7:27" ht="27" customHeight="1">
      <c r="G60" s="1348"/>
      <c r="H60" s="1348"/>
      <c r="I60" s="1348"/>
      <c r="J60" s="1348"/>
      <c r="K60" s="1348"/>
      <c r="L60" s="1348"/>
      <c r="M60" s="1491" t="s">
        <v>340</v>
      </c>
      <c r="N60" s="1404"/>
      <c r="O60" s="1470"/>
      <c r="P60" s="1375"/>
      <c r="Q60" s="1376"/>
      <c r="R60" s="1515"/>
      <c r="S60" s="1376"/>
      <c r="T60" s="1515"/>
      <c r="U60" s="1376"/>
      <c r="V60" s="1515"/>
      <c r="W60" s="1376"/>
      <c r="X60" s="1515"/>
      <c r="Y60" s="1376"/>
      <c r="Z60" s="1515"/>
      <c r="AA60" s="1376"/>
    </row>
    <row r="61" spans="7:27" ht="27" customHeight="1">
      <c r="G61" s="1348"/>
      <c r="H61" s="1348"/>
      <c r="I61" s="1348"/>
      <c r="J61" s="1348"/>
      <c r="K61" s="1348"/>
      <c r="L61" s="1348"/>
      <c r="M61" s="1381"/>
      <c r="N61" s="1377" t="s">
        <v>306</v>
      </c>
      <c r="O61" s="1436"/>
      <c r="P61" s="1488" t="str">
        <f>IF(Q61="","※","")</f>
        <v>※</v>
      </c>
      <c r="Q61" s="1463"/>
      <c r="R61" s="1552" t="str">
        <f>IF(S61="","※","")</f>
        <v/>
      </c>
      <c r="S61" s="1533">
        <v>1379</v>
      </c>
      <c r="T61" s="1552" t="s">
        <v>850</v>
      </c>
      <c r="U61" s="1533">
        <v>0</v>
      </c>
      <c r="V61" s="1552" t="s">
        <v>850</v>
      </c>
      <c r="W61" s="1533">
        <v>0</v>
      </c>
      <c r="X61" s="1552" t="s">
        <v>850</v>
      </c>
      <c r="Y61" s="1533">
        <v>0</v>
      </c>
      <c r="Z61" s="1552" t="s">
        <v>850</v>
      </c>
      <c r="AA61" s="1533">
        <v>0</v>
      </c>
    </row>
    <row r="62" spans="7:27" ht="27" customHeight="1">
      <c r="G62" s="1348"/>
      <c r="H62" s="1348"/>
      <c r="I62" s="1348"/>
      <c r="J62" s="1348"/>
      <c r="K62" s="1348"/>
      <c r="L62" s="1348"/>
      <c r="M62" s="1381"/>
      <c r="N62" s="1407" t="s">
        <v>324</v>
      </c>
      <c r="O62" s="1489"/>
      <c r="P62" s="1477" t="str">
        <f>IF(Q62="","※","")</f>
        <v>※</v>
      </c>
      <c r="Q62" s="1451"/>
      <c r="R62" s="1538" t="str">
        <f>IF(S62="","※","")</f>
        <v/>
      </c>
      <c r="S62" s="1512">
        <v>20000</v>
      </c>
      <c r="T62" s="1538" t="s">
        <v>850</v>
      </c>
      <c r="U62" s="1512">
        <v>0</v>
      </c>
      <c r="V62" s="1538" t="s">
        <v>850</v>
      </c>
      <c r="W62" s="1512">
        <v>0</v>
      </c>
      <c r="X62" s="1538" t="s">
        <v>850</v>
      </c>
      <c r="Y62" s="1512">
        <v>0</v>
      </c>
      <c r="Z62" s="1538" t="s">
        <v>850</v>
      </c>
      <c r="AA62" s="1512">
        <v>0</v>
      </c>
    </row>
    <row r="63" spans="7:27" ht="27" customHeight="1">
      <c r="G63" s="1348"/>
      <c r="H63" s="1348"/>
      <c r="I63" s="1348"/>
      <c r="J63" s="1348"/>
      <c r="K63" s="1348"/>
      <c r="L63" s="1348"/>
      <c r="M63" s="1381"/>
      <c r="N63" s="1394" t="s">
        <v>325</v>
      </c>
      <c r="O63" s="1483"/>
      <c r="P63" s="1477" t="str">
        <f>IF(Q63="","※","")</f>
        <v>※</v>
      </c>
      <c r="Q63" s="1451"/>
      <c r="R63" s="1538" t="str">
        <f>IF(S63="","※","")</f>
        <v/>
      </c>
      <c r="S63" s="1512">
        <v>500</v>
      </c>
      <c r="T63" s="1538" t="s">
        <v>850</v>
      </c>
      <c r="U63" s="1512">
        <v>0</v>
      </c>
      <c r="V63" s="1538" t="s">
        <v>850</v>
      </c>
      <c r="W63" s="1512">
        <v>0</v>
      </c>
      <c r="X63" s="1538" t="s">
        <v>850</v>
      </c>
      <c r="Y63" s="1512">
        <v>0</v>
      </c>
      <c r="Z63" s="1538" t="s">
        <v>850</v>
      </c>
      <c r="AA63" s="1512">
        <v>0</v>
      </c>
    </row>
    <row r="64" spans="7:27" ht="27" customHeight="1">
      <c r="G64" s="1348"/>
      <c r="H64" s="1348"/>
      <c r="I64" s="1348"/>
      <c r="J64" s="1348"/>
      <c r="K64" s="1348"/>
      <c r="L64" s="1348"/>
      <c r="M64" s="1381"/>
      <c r="N64" s="1407" t="s">
        <v>341</v>
      </c>
      <c r="O64" s="1497">
        <v>6.8949999999999997E-2</v>
      </c>
      <c r="P64" s="1477"/>
      <c r="Q64" s="1480" t="str">
        <f>IF(OR(Q61="",Q62="",Q63=""),"",ROUND(Q62*$O$64,0))</f>
        <v/>
      </c>
      <c r="R64" s="1538"/>
      <c r="S64" s="1519">
        <v>1379</v>
      </c>
      <c r="T64" s="1538"/>
      <c r="U64" s="1519">
        <v>0</v>
      </c>
      <c r="V64" s="1538"/>
      <c r="W64" s="1519">
        <v>0</v>
      </c>
      <c r="X64" s="1538"/>
      <c r="Y64" s="1519">
        <v>0</v>
      </c>
      <c r="Z64" s="1538"/>
      <c r="AA64" s="1519">
        <v>0</v>
      </c>
    </row>
    <row r="65" spans="7:39" ht="27" customHeight="1">
      <c r="G65" s="1348"/>
      <c r="H65" s="1348"/>
      <c r="I65" s="1348"/>
      <c r="J65" s="1348"/>
      <c r="K65" s="1348"/>
      <c r="L65" s="1348"/>
      <c r="M65" s="1381"/>
      <c r="N65" s="1407" t="s">
        <v>342</v>
      </c>
      <c r="O65" s="1496">
        <v>6.0999999999999999E-2</v>
      </c>
      <c r="P65" s="1494"/>
      <c r="Q65" s="1480" t="str">
        <f>IF(OR(Q61="",Q62="",Q63=""),"",ROUND(Q62*$O$65,0))</f>
        <v/>
      </c>
      <c r="R65" s="1542"/>
      <c r="S65" s="1519">
        <v>1220</v>
      </c>
      <c r="T65" s="1542"/>
      <c r="U65" s="1519">
        <v>0</v>
      </c>
      <c r="V65" s="1542"/>
      <c r="W65" s="1519">
        <v>0</v>
      </c>
      <c r="X65" s="1542"/>
      <c r="Y65" s="1519">
        <v>0</v>
      </c>
      <c r="Z65" s="1542"/>
      <c r="AA65" s="1519">
        <v>0</v>
      </c>
    </row>
    <row r="66" spans="7:39" ht="49.5" customHeight="1">
      <c r="G66" s="1348"/>
      <c r="H66" s="1348"/>
      <c r="I66" s="1348"/>
      <c r="J66" s="1348"/>
      <c r="K66" s="1348"/>
      <c r="L66" s="1348"/>
      <c r="M66" s="1381"/>
      <c r="N66" s="1407" t="s">
        <v>333</v>
      </c>
      <c r="O66" s="1483"/>
      <c r="P66" s="1450"/>
      <c r="Q66" s="1397" t="str">
        <f>IF(Q65="","",IF(AND(Q61=0,Q62=0,Q63=0),"ＯＫ",IF(OR(Q64*1.1&lt;=Q61,Q65*0.9&gt;=Q61),"事業主負担額の入力値"&amp;"「"&amp;Q61&amp;"」"&amp;"は自動計算値"&amp;"「"&amp;Q64&amp;"」"&amp;"～"&amp;"「"&amp;Q65&amp;"」"&amp;"の範囲に比べて乖離が大きくなっています。黄色セルの各入力値に間違いがないか確認してください。","ＯＫ")))</f>
        <v/>
      </c>
      <c r="R66" s="1538"/>
      <c r="S66" s="1543" t="str">
        <f>IF(S65="","",IF(AND(S61=0,S62=0,S63=0),"ＯＫ",IF(OR(S64*1.1&lt;=S61,S65*0.9&gt;=S61),"事業主負担額の入力値"&amp;"「"&amp;S61&amp;"」"&amp;"は自動計算値"&amp;"「"&amp;S64&amp;"」"&amp;"～"&amp;"「"&amp;S65&amp;"」"&amp;"の範囲に比べて乖離が大きくなっています。黄色セルの各入力値に間違いがないか確認してください。","ＯＫ")))</f>
        <v>ＯＫ</v>
      </c>
      <c r="T66" s="1538"/>
      <c r="U66" s="1543" t="str">
        <f>IF(U65="","",IF(AND(U61=0,U62=0,U63=0),"ＯＫ",IF(OR(U64*1.1&lt;=U61,U65*0.9&gt;=U61),"事業主負担額の入力値"&amp;"「"&amp;U61&amp;"」"&amp;"は自動計算値"&amp;"「"&amp;U64&amp;"」"&amp;"～"&amp;"「"&amp;U65&amp;"」"&amp;"の範囲に比べて乖離が大きくなっています。黄色セルの各入力値に間違いがないか確認してください。","ＯＫ")))</f>
        <v>ＯＫ</v>
      </c>
      <c r="V66" s="1538"/>
      <c r="W66" s="1543" t="str">
        <f>IF(W65="","",IF(AND(W61=0,W62=0,W63=0),"ＯＫ",IF(OR(W64*1.1&lt;=W61,W65*0.9&gt;=W61),"事業主負担額の入力値"&amp;"「"&amp;W61&amp;"」"&amp;"は自動計算値"&amp;"「"&amp;W64&amp;"」"&amp;"～"&amp;"「"&amp;W65&amp;"」"&amp;"の範囲に比べて乖離が大きくなっています。黄色セルの各入力値に間違いがないか確認してください。","ＯＫ")))</f>
        <v>ＯＫ</v>
      </c>
      <c r="X66" s="1538"/>
      <c r="Y66" s="1543" t="str">
        <f>IF(Y65="","",IF(AND(Y61=0,Y62=0,Y63=0),"ＯＫ",IF(OR(Y64*1.1&lt;=Y61,Y65*0.9&gt;=Y61),"事業主負担額の入力値"&amp;"「"&amp;Y61&amp;"」"&amp;"は自動計算値"&amp;"「"&amp;Y64&amp;"」"&amp;"～"&amp;"「"&amp;Y65&amp;"」"&amp;"の範囲に比べて乖離が大きくなっています。黄色セルの各入力値に間違いがないか確認してください。","ＯＫ")))</f>
        <v>ＯＫ</v>
      </c>
      <c r="Z66" s="1538"/>
      <c r="AA66" s="1543" t="str">
        <f>IF(AA65="","",IF(AND(AA61=0,AA62=0,AA63=0),"ＯＫ",IF(OR(AA64*1.1&lt;=AA61,AA65*0.9&gt;=AA61),"事業主負担額の入力値"&amp;"「"&amp;AA61&amp;"」"&amp;"は自動計算値"&amp;"「"&amp;AA64&amp;"」"&amp;"～"&amp;"「"&amp;AA65&amp;"」"&amp;"の範囲に比べて乖離が大きくなっています。黄色セルの各入力値に間違いがないか確認してください。","ＯＫ")))</f>
        <v>ＯＫ</v>
      </c>
    </row>
    <row r="67" spans="7:39" ht="49.5" customHeight="1">
      <c r="G67" s="1348"/>
      <c r="H67" s="1348"/>
      <c r="I67" s="1348"/>
      <c r="J67" s="1348"/>
      <c r="K67" s="1348"/>
      <c r="L67" s="1348"/>
      <c r="M67" s="1381"/>
      <c r="N67" s="1394" t="s">
        <v>320</v>
      </c>
      <c r="O67" s="1470"/>
      <c r="P67" s="1495"/>
      <c r="Q67" s="1397" t="str">
        <f>IF(Q65="","",IF(Q62+Q39&lt;&gt;Q9,"F.2支払い賃金合計（船員保険）"&amp;"「"&amp;Q62&amp;"」"&amp;"とC.2支払い賃金合計（健康保険）"&amp;"「"&amp;Q39&amp;"」"&amp;"の合計が基本情報の支払い賃金総額"&amp;"「"&amp;Q9&amp;"」"&amp;"と整合していません。入力値を確認してください。","ＯＫ"))</f>
        <v/>
      </c>
      <c r="R67" s="1548"/>
      <c r="S67" s="1543" t="str">
        <f>IF(S65="","",IF(S62+S39&lt;&gt;S9,"F.2支払い賃金合計（船員保険）"&amp;"「"&amp;S62&amp;"」"&amp;"とC.2支払い賃金合計（健康保険）"&amp;"「"&amp;S39&amp;"」"&amp;"の合計が基本情報の支払い賃金総額"&amp;"「"&amp;S9&amp;"」"&amp;"と整合していません。入力値を確認してください。","ＯＫ"))</f>
        <v>ＯＫ</v>
      </c>
      <c r="T67" s="1548"/>
      <c r="U67" s="1543" t="str">
        <f>IF(U65="","",IF(U62+U39&lt;&gt;U9,"F.2支払い賃金合計（船員保険）"&amp;"「"&amp;U62&amp;"」"&amp;"とC.2支払い賃金合計（健康保険）"&amp;"「"&amp;U39&amp;"」"&amp;"の合計が基本情報の支払い賃金総額"&amp;"「"&amp;U9&amp;"」"&amp;"と整合していません。入力値を確認してください。","ＯＫ"))</f>
        <v>ＯＫ</v>
      </c>
      <c r="V67" s="1548"/>
      <c r="W67" s="1543" t="str">
        <f>IF(W65="","",IF(W62+W39&lt;&gt;W9,"F.2支払い賃金合計（船員保険）"&amp;"「"&amp;W62&amp;"」"&amp;"とC.2支払い賃金合計（健康保険）"&amp;"「"&amp;W39&amp;"」"&amp;"の合計が基本情報の支払い賃金総額"&amp;"「"&amp;W9&amp;"」"&amp;"と整合していません。入力値を確認してください。","ＯＫ"))</f>
        <v>ＯＫ</v>
      </c>
      <c r="X67" s="1548"/>
      <c r="Y67" s="1543" t="str">
        <f>IF(Y65="","",IF(Y62+Y39&lt;&gt;Y9,"F.2支払い賃金合計（船員保険）"&amp;"「"&amp;Y62&amp;"」"&amp;"とC.2支払い賃金合計（健康保険）"&amp;"「"&amp;Y39&amp;"」"&amp;"の合計が基本情報の支払い賃金総額"&amp;"「"&amp;Y9&amp;"」"&amp;"と整合していません。入力値を確認してください。","ＯＫ"))</f>
        <v>ＯＫ</v>
      </c>
      <c r="Z67" s="1548"/>
      <c r="AA67" s="1543" t="str">
        <f>IF(AA65="","",IF(AA62+AA39&lt;&gt;AA9,"F.2支払い賃金合計（船員保険）"&amp;"「"&amp;AA62&amp;"」"&amp;"とC.2支払い賃金合計（健康保険）"&amp;"「"&amp;AA39&amp;"」"&amp;"の合計が基本情報の支払い賃金総額"&amp;"「"&amp;AA9&amp;"」"&amp;"と整合していません。入力値を確認してください。","ＯＫ"))</f>
        <v>ＯＫ</v>
      </c>
    </row>
    <row r="68" spans="7:39" ht="49.5" customHeight="1">
      <c r="G68" s="1348"/>
      <c r="H68" s="1348"/>
      <c r="I68" s="1348"/>
      <c r="J68" s="1348"/>
      <c r="K68" s="1348"/>
      <c r="L68" s="1348"/>
      <c r="M68" s="1381"/>
      <c r="N68" s="1379" t="s">
        <v>328</v>
      </c>
      <c r="O68" s="1483"/>
      <c r="P68" s="1450"/>
      <c r="Q68" s="1401" t="str">
        <f>IF(Q65="","",IF(Q63+Q40&lt;&gt;Q10,"F.3対象者延べ人数（船員保険）"&amp;"「"&amp;Q63&amp;"」"&amp;"とC.3対象者延べ人数（健康保険）"&amp;"「"&amp;Q40&amp;"」"&amp;"の合計が基本情報の従事者延べ人数"&amp;"「"&amp;Q10&amp;"」"&amp;"と整合していません。入力値を確認してください。","ＯＫ"))</f>
        <v/>
      </c>
      <c r="R68" s="1538"/>
      <c r="S68" s="1544" t="str">
        <f>IF(S65="","",IF(S63+S40&lt;&gt;S10,"F.3対象者延べ人数（船員保険）"&amp;"「"&amp;S63&amp;"」"&amp;"とC.3対象者延べ人数（健康保険）"&amp;"「"&amp;S40&amp;"」"&amp;"の合計が基本情報の従事者延べ人数"&amp;"「"&amp;S10&amp;"」"&amp;"と整合していません。入力値を確認してください。","ＯＫ"))</f>
        <v>ＯＫ</v>
      </c>
      <c r="T68" s="1538"/>
      <c r="U68" s="1544" t="str">
        <f>IF(U65="","",IF(U63+U40&lt;&gt;U10,"F.3対象者延べ人数（船員保険）"&amp;"「"&amp;U63&amp;"」"&amp;"とC.3対象者延べ人数（健康保険）"&amp;"「"&amp;U40&amp;"」"&amp;"の合計が基本情報の従事者延べ人数"&amp;"「"&amp;U10&amp;"」"&amp;"と整合していません。入力値を確認してください。","ＯＫ"))</f>
        <v>ＯＫ</v>
      </c>
      <c r="V68" s="1538"/>
      <c r="W68" s="1544" t="str">
        <f>IF(W65="","",IF(W63+W40&lt;&gt;W10,"F.3対象者延べ人数（船員保険）"&amp;"「"&amp;W63&amp;"」"&amp;"とC.3対象者延べ人数（健康保険）"&amp;"「"&amp;W40&amp;"」"&amp;"の合計が基本情報の従事者延べ人数"&amp;"「"&amp;W10&amp;"」"&amp;"と整合していません。入力値を確認してください。","ＯＫ"))</f>
        <v>ＯＫ</v>
      </c>
      <c r="X68" s="1538"/>
      <c r="Y68" s="1544" t="str">
        <f>IF(Y65="","",IF(Y63+Y40&lt;&gt;Y10,"F.3対象者延べ人数（船員保険）"&amp;"「"&amp;Y63&amp;"」"&amp;"とC.3対象者延べ人数（健康保険）"&amp;"「"&amp;Y40&amp;"」"&amp;"の合計が基本情報の従事者延べ人数"&amp;"「"&amp;Y10&amp;"」"&amp;"と整合していません。入力値を確認してください。","ＯＫ"))</f>
        <v>ＯＫ</v>
      </c>
      <c r="Z68" s="1538"/>
      <c r="AA68" s="1544" t="str">
        <f>IF(AA65="","",IF(AA63+AA40&lt;&gt;AA10,"F.3対象者延べ人数（船員保険）"&amp;"「"&amp;AA63&amp;"」"&amp;"とC.3対象者延べ人数（健康保険）"&amp;"「"&amp;AA40&amp;"」"&amp;"の合計が基本情報の従事者延べ人数"&amp;"「"&amp;AA10&amp;"」"&amp;"と整合していません。入力値を確認してください。","ＯＫ"))</f>
        <v>ＯＫ</v>
      </c>
    </row>
    <row r="69" spans="7:39" ht="57" customHeight="1" thickBot="1">
      <c r="G69" s="1348"/>
      <c r="H69" s="1348"/>
      <c r="I69" s="1348"/>
      <c r="J69" s="1348"/>
      <c r="K69" s="1348"/>
      <c r="L69" s="1348"/>
      <c r="M69" s="1418"/>
      <c r="N69" s="1419" t="s">
        <v>334</v>
      </c>
      <c r="O69" s="1503"/>
      <c r="P69" s="1504" t="str">
        <f>IF(Q66="","",IF(AND(OR(Q66&lt;&gt;"ＯＫ",Q67&lt;&gt;"ＯＫ",Q68&lt;&gt;"ＯＫ"),Q69=""),"※",""))</f>
        <v/>
      </c>
      <c r="Q69" s="1505"/>
      <c r="R69" s="1550" t="str">
        <f>IF(S66="","",IF(AND(OR(S66&lt;&gt;"ＯＫ",S67&lt;&gt;"ＯＫ",S68&lt;&gt;"ＯＫ"),S69=""),"※",""))</f>
        <v/>
      </c>
      <c r="S69" s="1521"/>
      <c r="T69" s="1550" t="str">
        <f>IF(U66="","",IF(AND(OR(U66&lt;&gt;"ＯＫ",U67&lt;&gt;"ＯＫ",U68&lt;&gt;"ＯＫ"),U69=""),"※",""))</f>
        <v/>
      </c>
      <c r="U69" s="1521"/>
      <c r="V69" s="1550" t="str">
        <f>IF(W66="","",IF(AND(OR(W66&lt;&gt;"ＯＫ",W67&lt;&gt;"ＯＫ",W68&lt;&gt;"ＯＫ"),W69=""),"※",""))</f>
        <v/>
      </c>
      <c r="W69" s="1521"/>
      <c r="X69" s="1550" t="str">
        <f>IF(Y66="","",IF(AND(OR(Y66&lt;&gt;"ＯＫ",Y67&lt;&gt;"ＯＫ",Y68&lt;&gt;"ＯＫ"),Y69=""),"※",""))</f>
        <v/>
      </c>
      <c r="Y69" s="1521"/>
      <c r="Z69" s="1550" t="str">
        <f>IF(AA66="","",IF(AND(OR(AA66&lt;&gt;"ＯＫ",AA67&lt;&gt;"ＯＫ",AA68&lt;&gt;"ＯＫ"),AA69=""),"※",""))</f>
        <v/>
      </c>
      <c r="AA69" s="1521"/>
    </row>
    <row r="70" spans="7:39" ht="27" customHeight="1" thickTop="1">
      <c r="G70" s="1348"/>
      <c r="H70" s="1348"/>
      <c r="I70" s="1348"/>
      <c r="J70" s="1348"/>
      <c r="K70" s="1348"/>
      <c r="L70" s="1348"/>
      <c r="M70" s="2503" t="s">
        <v>917</v>
      </c>
      <c r="N70" s="2504"/>
      <c r="O70" s="2505"/>
      <c r="P70" s="1506"/>
      <c r="Q70" s="1507">
        <f>SUM(Q15,Q29,Q38,Q48,Q58,Q61)</f>
        <v>0</v>
      </c>
      <c r="R70" s="1553"/>
      <c r="S70" s="1534">
        <f>SUM(S15,S29,S38,S48,S58,S61)</f>
        <v>15009</v>
      </c>
      <c r="T70" s="1553"/>
      <c r="U70" s="1534">
        <f>SUM(U15,U29,U38,U48,U58,U61)</f>
        <v>1731</v>
      </c>
      <c r="V70" s="1553"/>
      <c r="W70" s="1534">
        <f>SUM(W15,W29,W38,W48,W58,W61)</f>
        <v>661</v>
      </c>
      <c r="X70" s="1553"/>
      <c r="Y70" s="1534">
        <f>SUM(Y15,Y29,Y38,Y48,Y58,Y61)</f>
        <v>79</v>
      </c>
      <c r="Z70" s="1553"/>
      <c r="AA70" s="1534">
        <f>SUM(AA15,AA29,AA38,AA48,AA58,AA61)</f>
        <v>158</v>
      </c>
      <c r="AC70" s="1123"/>
      <c r="AD70" s="1163" t="s">
        <v>533</v>
      </c>
      <c r="AE70" s="1163" t="s">
        <v>119</v>
      </c>
      <c r="AF70" s="1163" t="s">
        <v>120</v>
      </c>
      <c r="AG70" s="1163" t="s">
        <v>520</v>
      </c>
      <c r="AH70" s="1163" t="s">
        <v>121</v>
      </c>
      <c r="AI70" s="1163" t="s">
        <v>1084</v>
      </c>
      <c r="AJ70" s="1163" t="s">
        <v>1206</v>
      </c>
      <c r="AK70" s="1163" t="s">
        <v>132</v>
      </c>
      <c r="AL70" s="1335" t="s">
        <v>421</v>
      </c>
      <c r="AM70" s="1163" t="s">
        <v>1216</v>
      </c>
    </row>
    <row r="71" spans="7:39" ht="86.25" hidden="1" customHeight="1">
      <c r="AC71" s="1263" t="s">
        <v>357</v>
      </c>
      <c r="AD71" s="1164" t="s">
        <v>1214</v>
      </c>
      <c r="AE71" s="1164" t="s">
        <v>1214</v>
      </c>
      <c r="AF71" s="1164" t="s">
        <v>1214</v>
      </c>
      <c r="AG71" s="1172" t="s">
        <v>1215</v>
      </c>
      <c r="AH71" s="1164" t="s">
        <v>1214</v>
      </c>
      <c r="AI71" s="1164" t="s">
        <v>1214</v>
      </c>
      <c r="AJ71" s="1164" t="s">
        <v>1214</v>
      </c>
      <c r="AK71" s="1164" t="s">
        <v>1214</v>
      </c>
      <c r="AL71" s="1163" t="s">
        <v>1056</v>
      </c>
      <c r="AM71" s="1164" t="s">
        <v>1214</v>
      </c>
    </row>
    <row r="72" spans="7:39" ht="86.25" customHeight="1">
      <c r="AC72" s="1264" t="s">
        <v>520</v>
      </c>
      <c r="AD72" s="1172" t="s">
        <v>1215</v>
      </c>
      <c r="AE72" s="1172" t="s">
        <v>1215</v>
      </c>
      <c r="AF72" s="1172" t="s">
        <v>1215</v>
      </c>
      <c r="AG72" s="1164" t="s">
        <v>1214</v>
      </c>
      <c r="AH72" s="1172" t="s">
        <v>1215</v>
      </c>
      <c r="AI72" s="1172" t="s">
        <v>1215</v>
      </c>
      <c r="AJ72" s="1172" t="s">
        <v>1215</v>
      </c>
      <c r="AK72" s="1172" t="s">
        <v>1215</v>
      </c>
      <c r="AL72" s="1163" t="s">
        <v>1056</v>
      </c>
      <c r="AM72" s="1164" t="s">
        <v>1214</v>
      </c>
    </row>
  </sheetData>
  <sheetProtection algorithmName="SHA-512" hashValue="El856LPXDZeTLB3cUEcrFbTaoJnLZktqENBNQAIRspiAYGk9bUsMMfQWdeTBdEuyn/s7d/vUSyUxjo/VxG/NlQ==" saltValue="xE09j3bCvozl1famjKTM/w==" spinCount="100000" sheet="1" objects="1" scenarios="1"/>
  <mergeCells count="6">
    <mergeCell ref="M70:O70"/>
    <mergeCell ref="B8:D13"/>
    <mergeCell ref="M6:O6"/>
    <mergeCell ref="M7:O7"/>
    <mergeCell ref="B16:D16"/>
    <mergeCell ref="B17:D19"/>
  </mergeCells>
  <phoneticPr fontId="4"/>
  <conditionalFormatting sqref="Q66:Q68 Q12 Q33:Q35 Q43:Q45 Q53:Q55 Q24:Q26 S66:S68 S12 S33:S35 S43:S45 S53:S55 S24:S26 U66:U68 U12 U33:U35 U43:U45 U53:U55 U24:U26 W66:W68 W12 W33:W35 W43:W45 W53:W55 W24:W26 Y66:Y68 Y12 Y33:Y35 Y43:Y45 Y53:Y55 Y24:Y26 AA66:AA68 AA12 AA33:AA35 AA43:AA45 AA53:AA55 AA24:AA26">
    <cfRule type="cellIs" dxfId="1" priority="1" stopIfTrue="1" operator="equal">
      <formula>"ＯＫ"</formula>
    </cfRule>
  </conditionalFormatting>
  <conditionalFormatting sqref="P16:P19 R16:R19 T16:T19 V16:V19 X16:X19 Z16:Z19">
    <cfRule type="cellIs" dxfId="0" priority="2" stopIfTrue="1" operator="equal">
      <formula>"入力不要→"</formula>
    </cfRule>
  </conditionalFormatting>
  <dataValidations count="4">
    <dataValidation type="list" allowBlank="1" showInputMessage="1" showErrorMessage="1" sqref="Q17 AA17 Y17 W17 U17 S17" xr:uid="{00000000-0002-0000-1600-000000000000}">
      <formula1>$G$24:$G$25</formula1>
    </dataValidation>
    <dataValidation type="whole" operator="greaterThanOrEqual" allowBlank="1" showInputMessage="1" showErrorMessage="1" error="1以上の整数を入力してください。" sqref="Q9:Q10 AA9:AA10 Y9:Y10 W9:W10 U9:U10 S9:S10" xr:uid="{00000000-0002-0000-1600-000001000000}">
      <formula1>1</formula1>
    </dataValidation>
    <dataValidation type="list" allowBlank="1" showInputMessage="1" showErrorMessage="1" sqref="Q16 AA16 Y16 W16 U16 S16" xr:uid="{00000000-0002-0000-1600-000002000000}">
      <formula1>$H$8:$H$17</formula1>
    </dataValidation>
    <dataValidation type="whole" operator="greaterThanOrEqual" allowBlank="1" showInputMessage="1" showErrorMessage="1" sqref="Q61:Q63 AA58:AA59 AA48:AA50 AA38:AA40 AA29:AA31 AA18:AA19 AA15 AA61:AA63 Y58:Y59 Y48:Y50 Y38:Y40 Y29:Y31 Y18:Y19 Y15 Y61:Y63 W58:W59 W48:W50 W38:W40 W29:W31 W18:W19 W15 W61:W63 U58:U59 U48:U50 U38:U40 U29:U31 U18:U19 U15 U61:U63 S58:S59 S48:S50 S38:S40 S29:S31 S18:S19 S15 S61:S63 Q58:Q59 Q48:Q50 Q38:Q40 Q29:Q31 Q18:Q19 Q15" xr:uid="{00000000-0002-0000-1600-000003000000}">
      <formula1>0</formula1>
    </dataValidation>
  </dataValidations>
  <pageMargins left="0.37" right="0.16" top="0.57999999999999996" bottom="0.27" header="0.51200000000000001" footer="0.17"/>
  <pageSetup paperSize="9" scale="35" orientation="portrait" r:id="rId1"/>
  <headerFooter alignWithMargins="0"/>
  <colBreaks count="1" manualBreakCount="1">
    <brk id="2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F21"/>
  <sheetViews>
    <sheetView showGridLines="0" zoomScaleNormal="100" zoomScaleSheetLayoutView="100" workbookViewId="0"/>
  </sheetViews>
  <sheetFormatPr defaultRowHeight="13.5"/>
  <cols>
    <col min="1" max="1" width="1.875" style="306" customWidth="1"/>
    <col min="2" max="2" width="1.5" style="306" customWidth="1"/>
    <col min="3" max="3" width="6.625" style="305" customWidth="1"/>
    <col min="4" max="4" width="6.625" style="306" customWidth="1"/>
    <col min="5" max="5" width="3.125" style="306" customWidth="1"/>
    <col min="6" max="6" width="2.5" style="306" customWidth="1"/>
    <col min="7" max="7" width="23.625" style="306" customWidth="1"/>
    <col min="8" max="8" width="30.625" style="306" customWidth="1"/>
    <col min="9" max="9" width="2.875" style="219" hidden="1" customWidth="1"/>
    <col min="10" max="10" width="10.5" style="28" hidden="1" customWidth="1"/>
    <col min="11" max="11" width="2.875" style="219" customWidth="1"/>
    <col min="12" max="12" width="10.5" style="28" customWidth="1"/>
    <col min="13" max="13" width="2.875" style="219" customWidth="1"/>
    <col min="14" max="14" width="10.5" style="28" customWidth="1"/>
    <col min="15" max="15" width="2.875" style="219" customWidth="1"/>
    <col min="16" max="16" width="10.5" style="28" customWidth="1"/>
    <col min="17" max="17" width="2.875" style="219" customWidth="1"/>
    <col min="18" max="18" width="10.5" style="28" customWidth="1"/>
    <col min="19" max="19" width="2.875" style="219" customWidth="1"/>
    <col min="20" max="20" width="10.5" style="28" customWidth="1"/>
    <col min="21" max="21" width="3.75" style="306" customWidth="1"/>
    <col min="22" max="22" width="0" style="306" hidden="1" customWidth="1"/>
    <col min="23" max="32" width="4.5" style="306" hidden="1" customWidth="1"/>
    <col min="33" max="16384" width="9" style="306"/>
  </cols>
  <sheetData>
    <row r="1" spans="1:32" ht="17.25">
      <c r="A1" s="179"/>
      <c r="V1" s="1123"/>
      <c r="W1" s="1123"/>
      <c r="X1" s="1123"/>
      <c r="Y1" s="1123"/>
      <c r="Z1" s="1123"/>
      <c r="AA1" s="1123"/>
      <c r="AB1" s="1123"/>
      <c r="AC1" s="1123"/>
      <c r="AD1" s="1123"/>
      <c r="AE1" s="1123"/>
      <c r="AF1" s="1123"/>
    </row>
    <row r="2" spans="1:32" ht="7.5" customHeight="1">
      <c r="V2" s="1123"/>
      <c r="W2" s="1123"/>
      <c r="X2" s="1123"/>
      <c r="Y2" s="1123"/>
      <c r="Z2" s="1123"/>
      <c r="AA2" s="1123"/>
      <c r="AB2" s="1123"/>
      <c r="AC2" s="1123"/>
      <c r="AD2" s="1123"/>
      <c r="AE2" s="1123"/>
      <c r="AF2" s="1123"/>
    </row>
    <row r="3" spans="1:32" ht="13.5" customHeight="1">
      <c r="B3" s="1710" t="s">
        <v>111</v>
      </c>
      <c r="V3" s="1123"/>
      <c r="W3" s="1123"/>
      <c r="X3" s="1123"/>
      <c r="Y3" s="1123"/>
      <c r="Z3" s="1123"/>
      <c r="AA3" s="1123"/>
      <c r="AB3" s="1123"/>
      <c r="AC3" s="1123"/>
      <c r="AD3" s="1123"/>
      <c r="AE3" s="1123"/>
      <c r="AF3" s="1123"/>
    </row>
    <row r="4" spans="1:32" ht="6.75" customHeight="1">
      <c r="B4" s="307"/>
      <c r="C4" s="162"/>
      <c r="E4" s="28"/>
      <c r="V4" s="1123"/>
      <c r="W4" s="1123"/>
      <c r="X4" s="1123"/>
      <c r="Y4" s="1123"/>
      <c r="Z4" s="1123"/>
      <c r="AA4" s="1123"/>
      <c r="AB4" s="1123"/>
      <c r="AC4" s="1123"/>
      <c r="AD4" s="1123"/>
      <c r="AE4" s="1123"/>
      <c r="AF4" s="1123"/>
    </row>
    <row r="5" spans="1:32" ht="30" customHeight="1">
      <c r="A5" s="310"/>
      <c r="B5" s="310"/>
      <c r="C5" s="208"/>
      <c r="E5" s="310"/>
      <c r="F5" s="310"/>
      <c r="G5" s="310"/>
      <c r="H5" s="186" t="s">
        <v>62</v>
      </c>
      <c r="J5" s="92"/>
      <c r="L5" s="92"/>
      <c r="N5" s="92"/>
      <c r="P5" s="92"/>
      <c r="R5" s="92"/>
      <c r="T5" s="92"/>
      <c r="V5" s="1123"/>
      <c r="W5" s="1123"/>
      <c r="X5" s="1123"/>
      <c r="Y5" s="1123"/>
      <c r="Z5" s="1123"/>
      <c r="AA5" s="1123"/>
      <c r="AB5" s="1123"/>
      <c r="AC5" s="1123"/>
      <c r="AD5" s="1123"/>
      <c r="AE5" s="1123"/>
      <c r="AF5" s="1123"/>
    </row>
    <row r="6" spans="1:32" ht="13.5" customHeight="1">
      <c r="B6" s="185" t="s">
        <v>596</v>
      </c>
      <c r="C6" s="318"/>
      <c r="D6" s="319"/>
      <c r="F6" s="320"/>
      <c r="G6" s="336" t="s">
        <v>597</v>
      </c>
      <c r="H6" s="321"/>
      <c r="I6" s="337"/>
      <c r="J6" s="228" t="s">
        <v>1271</v>
      </c>
      <c r="K6" s="337"/>
      <c r="L6" s="228" t="s">
        <v>1271</v>
      </c>
      <c r="M6" s="337"/>
      <c r="N6" s="228" t="s">
        <v>1271</v>
      </c>
      <c r="O6" s="337"/>
      <c r="P6" s="228" t="s">
        <v>1271</v>
      </c>
      <c r="Q6" s="337"/>
      <c r="R6" s="228" t="s">
        <v>1271</v>
      </c>
      <c r="S6" s="337"/>
      <c r="T6" s="228" t="s">
        <v>1271</v>
      </c>
      <c r="V6" s="1123"/>
      <c r="W6" s="1123"/>
      <c r="X6" s="1123"/>
      <c r="Y6" s="1123"/>
      <c r="Z6" s="1123"/>
      <c r="AA6" s="1123"/>
      <c r="AB6" s="1123"/>
      <c r="AC6" s="1123"/>
      <c r="AD6" s="1123"/>
      <c r="AE6" s="1123"/>
      <c r="AF6" s="1123"/>
    </row>
    <row r="7" spans="1:32" ht="13.5" customHeight="1">
      <c r="B7" s="324">
        <f>SUM(L17:T17)</f>
        <v>1520</v>
      </c>
      <c r="C7" s="325"/>
      <c r="D7" s="326"/>
      <c r="F7" s="173"/>
      <c r="G7" s="229"/>
      <c r="H7" s="315"/>
      <c r="I7" s="338"/>
      <c r="J7" s="230" t="s">
        <v>163</v>
      </c>
      <c r="K7" s="338"/>
      <c r="L7" s="230" t="s">
        <v>163</v>
      </c>
      <c r="M7" s="338"/>
      <c r="N7" s="230" t="s">
        <v>163</v>
      </c>
      <c r="O7" s="338"/>
      <c r="P7" s="230" t="s">
        <v>163</v>
      </c>
      <c r="Q7" s="338"/>
      <c r="R7" s="230" t="s">
        <v>163</v>
      </c>
      <c r="S7" s="338"/>
      <c r="T7" s="230" t="s">
        <v>163</v>
      </c>
      <c r="V7" s="1123"/>
      <c r="W7" s="1123"/>
      <c r="X7" s="1123"/>
      <c r="Y7" s="1123"/>
      <c r="Z7" s="1123"/>
      <c r="AA7" s="1123"/>
      <c r="AB7" s="1123"/>
      <c r="AC7" s="1123"/>
      <c r="AD7" s="1123"/>
      <c r="AE7" s="1123"/>
      <c r="AF7" s="1123"/>
    </row>
    <row r="8" spans="1:32" s="27" customFormat="1" ht="20.100000000000001" customHeight="1">
      <c r="A8" s="306"/>
      <c r="B8" s="306"/>
      <c r="C8" s="306"/>
      <c r="D8" s="306"/>
      <c r="E8" s="306"/>
      <c r="F8" s="334"/>
      <c r="G8" s="155" t="s">
        <v>164</v>
      </c>
      <c r="H8" s="223" t="s">
        <v>165</v>
      </c>
      <c r="I8" s="190"/>
      <c r="J8" s="231"/>
      <c r="K8" s="190">
        <v>1</v>
      </c>
      <c r="L8" s="231" t="s">
        <v>612</v>
      </c>
      <c r="M8" s="190">
        <v>2</v>
      </c>
      <c r="N8" s="231" t="s">
        <v>613</v>
      </c>
      <c r="O8" s="190">
        <v>3</v>
      </c>
      <c r="P8" s="231" t="s">
        <v>614</v>
      </c>
      <c r="Q8" s="190">
        <v>4</v>
      </c>
      <c r="R8" s="231" t="s">
        <v>615</v>
      </c>
      <c r="S8" s="190">
        <v>5</v>
      </c>
      <c r="T8" s="231" t="s">
        <v>616</v>
      </c>
      <c r="V8" s="1136"/>
      <c r="W8" s="1136"/>
      <c r="X8" s="1136"/>
      <c r="Y8" s="1136"/>
      <c r="Z8" s="1136"/>
      <c r="AA8" s="1136"/>
      <c r="AB8" s="1136"/>
      <c r="AC8" s="1136"/>
      <c r="AD8" s="1136"/>
      <c r="AE8" s="1136"/>
      <c r="AF8" s="1136"/>
    </row>
    <row r="9" spans="1:32" s="332" customFormat="1" ht="36" customHeight="1">
      <c r="A9" s="51"/>
      <c r="B9" s="51"/>
      <c r="C9" s="51"/>
      <c r="D9" s="51"/>
      <c r="E9" s="51"/>
      <c r="F9" s="174" t="s">
        <v>256</v>
      </c>
      <c r="G9" s="41" t="s">
        <v>63</v>
      </c>
      <c r="H9" s="232" t="s">
        <v>166</v>
      </c>
      <c r="I9" s="190" t="s">
        <v>854</v>
      </c>
      <c r="J9" s="178"/>
      <c r="K9" s="966" t="s">
        <v>850</v>
      </c>
      <c r="L9" s="937">
        <v>668</v>
      </c>
      <c r="M9" s="966" t="s">
        <v>850</v>
      </c>
      <c r="N9" s="937">
        <v>30</v>
      </c>
      <c r="O9" s="966" t="s">
        <v>850</v>
      </c>
      <c r="P9" s="937">
        <v>0</v>
      </c>
      <c r="Q9" s="966" t="s">
        <v>850</v>
      </c>
      <c r="R9" s="937">
        <v>0</v>
      </c>
      <c r="S9" s="966" t="s">
        <v>850</v>
      </c>
      <c r="T9" s="937">
        <v>0</v>
      </c>
      <c r="V9" s="1261"/>
      <c r="W9" s="1261"/>
      <c r="X9" s="1261"/>
      <c r="Y9" s="1261"/>
      <c r="Z9" s="1261"/>
      <c r="AA9" s="1261"/>
      <c r="AB9" s="1261"/>
      <c r="AC9" s="1261"/>
      <c r="AD9" s="1261"/>
      <c r="AE9" s="1261"/>
      <c r="AF9" s="1261"/>
    </row>
    <row r="10" spans="1:32" s="28" customFormat="1" ht="36">
      <c r="B10" s="2513"/>
      <c r="C10" s="2514"/>
      <c r="D10" s="2514"/>
      <c r="F10" s="233" t="s">
        <v>257</v>
      </c>
      <c r="G10" s="41" t="s">
        <v>64</v>
      </c>
      <c r="H10" s="232" t="s">
        <v>594</v>
      </c>
      <c r="I10" s="190" t="s">
        <v>854</v>
      </c>
      <c r="J10" s="178"/>
      <c r="K10" s="966" t="s">
        <v>850</v>
      </c>
      <c r="L10" s="937">
        <v>197</v>
      </c>
      <c r="M10" s="966" t="s">
        <v>850</v>
      </c>
      <c r="N10" s="937">
        <v>20</v>
      </c>
      <c r="O10" s="966" t="s">
        <v>850</v>
      </c>
      <c r="P10" s="937">
        <v>0</v>
      </c>
      <c r="Q10" s="966" t="s">
        <v>850</v>
      </c>
      <c r="R10" s="937">
        <v>0</v>
      </c>
      <c r="S10" s="966" t="s">
        <v>850</v>
      </c>
      <c r="T10" s="937">
        <v>0</v>
      </c>
      <c r="V10" s="441"/>
      <c r="W10" s="441"/>
      <c r="X10" s="441"/>
      <c r="Y10" s="441"/>
      <c r="Z10" s="441"/>
      <c r="AA10" s="441"/>
      <c r="AB10" s="441"/>
      <c r="AC10" s="441"/>
      <c r="AD10" s="441"/>
      <c r="AE10" s="441"/>
      <c r="AF10" s="441"/>
    </row>
    <row r="11" spans="1:32" ht="24">
      <c r="F11" s="233" t="s">
        <v>260</v>
      </c>
      <c r="G11" s="41" t="s">
        <v>65</v>
      </c>
      <c r="H11" s="232" t="s">
        <v>167</v>
      </c>
      <c r="I11" s="190" t="s">
        <v>854</v>
      </c>
      <c r="J11" s="178"/>
      <c r="K11" s="966" t="s">
        <v>850</v>
      </c>
      <c r="L11" s="937">
        <v>233</v>
      </c>
      <c r="M11" s="966" t="s">
        <v>850</v>
      </c>
      <c r="N11" s="937">
        <v>20</v>
      </c>
      <c r="O11" s="966" t="s">
        <v>850</v>
      </c>
      <c r="P11" s="937">
        <v>0</v>
      </c>
      <c r="Q11" s="966" t="s">
        <v>850</v>
      </c>
      <c r="R11" s="937">
        <v>0</v>
      </c>
      <c r="S11" s="966" t="s">
        <v>850</v>
      </c>
      <c r="T11" s="937">
        <v>0</v>
      </c>
      <c r="V11" s="1123"/>
      <c r="W11" s="1123"/>
      <c r="X11" s="1123"/>
      <c r="Y11" s="1123"/>
      <c r="Z11" s="1123"/>
      <c r="AA11" s="1123"/>
      <c r="AB11" s="1123"/>
      <c r="AC11" s="1123"/>
      <c r="AD11" s="1123"/>
      <c r="AE11" s="1123"/>
      <c r="AF11" s="1123"/>
    </row>
    <row r="12" spans="1:32" ht="36" customHeight="1">
      <c r="B12" s="2515"/>
      <c r="C12" s="2514"/>
      <c r="D12" s="2514"/>
      <c r="F12" s="233" t="s">
        <v>261</v>
      </c>
      <c r="G12" s="130" t="s">
        <v>168</v>
      </c>
      <c r="H12" s="232" t="s">
        <v>169</v>
      </c>
      <c r="I12" s="190" t="s">
        <v>854</v>
      </c>
      <c r="J12" s="178"/>
      <c r="K12" s="966" t="s">
        <v>850</v>
      </c>
      <c r="L12" s="937">
        <v>249</v>
      </c>
      <c r="M12" s="966" t="s">
        <v>850</v>
      </c>
      <c r="N12" s="937">
        <v>10</v>
      </c>
      <c r="O12" s="966" t="s">
        <v>850</v>
      </c>
      <c r="P12" s="937">
        <v>0</v>
      </c>
      <c r="Q12" s="966" t="s">
        <v>850</v>
      </c>
      <c r="R12" s="937">
        <v>0</v>
      </c>
      <c r="S12" s="966" t="s">
        <v>850</v>
      </c>
      <c r="T12" s="937">
        <v>0</v>
      </c>
      <c r="V12" s="1123"/>
      <c r="W12" s="1123"/>
      <c r="X12" s="1123"/>
      <c r="Y12" s="1123"/>
      <c r="Z12" s="1123"/>
      <c r="AA12" s="1123"/>
      <c r="AB12" s="1123"/>
      <c r="AC12" s="1123"/>
      <c r="AD12" s="1123"/>
      <c r="AE12" s="1123"/>
      <c r="AF12" s="1123"/>
    </row>
    <row r="13" spans="1:32" ht="24">
      <c r="B13" s="55"/>
      <c r="D13" s="305"/>
      <c r="F13" s="233" t="s">
        <v>170</v>
      </c>
      <c r="G13" s="41" t="s">
        <v>67</v>
      </c>
      <c r="H13" s="232" t="s">
        <v>171</v>
      </c>
      <c r="I13" s="190" t="s">
        <v>854</v>
      </c>
      <c r="J13" s="178"/>
      <c r="K13" s="966" t="s">
        <v>850</v>
      </c>
      <c r="L13" s="937">
        <v>93</v>
      </c>
      <c r="M13" s="966" t="s">
        <v>850</v>
      </c>
      <c r="N13" s="937">
        <v>0</v>
      </c>
      <c r="O13" s="966" t="s">
        <v>850</v>
      </c>
      <c r="P13" s="937">
        <v>0</v>
      </c>
      <c r="Q13" s="966" t="s">
        <v>850</v>
      </c>
      <c r="R13" s="937">
        <v>0</v>
      </c>
      <c r="S13" s="966" t="s">
        <v>850</v>
      </c>
      <c r="T13" s="937">
        <v>0</v>
      </c>
      <c r="V13" s="1123"/>
      <c r="W13" s="1123"/>
      <c r="X13" s="1123"/>
      <c r="Y13" s="1123"/>
      <c r="Z13" s="1123"/>
      <c r="AA13" s="1123"/>
      <c r="AB13" s="1123"/>
      <c r="AC13" s="1123"/>
      <c r="AD13" s="1123"/>
      <c r="AE13" s="1123"/>
      <c r="AF13" s="1123"/>
    </row>
    <row r="14" spans="1:32" ht="36" hidden="1" customHeight="1">
      <c r="B14" s="12"/>
      <c r="C14" s="307"/>
      <c r="D14" s="335"/>
      <c r="F14" s="50"/>
      <c r="G14" s="1555" t="s">
        <v>595</v>
      </c>
      <c r="H14" s="1559" t="s">
        <v>172</v>
      </c>
      <c r="I14" s="1557"/>
      <c r="J14" s="1558">
        <v>0</v>
      </c>
      <c r="K14" s="1557"/>
      <c r="L14" s="1558"/>
      <c r="M14" s="1557"/>
      <c r="N14" s="1558"/>
      <c r="O14" s="1557"/>
      <c r="P14" s="1558"/>
      <c r="Q14" s="1557"/>
      <c r="R14" s="1558"/>
      <c r="S14" s="1557"/>
      <c r="T14" s="1558"/>
      <c r="V14" s="1123"/>
      <c r="W14" s="1123"/>
      <c r="X14" s="1123"/>
      <c r="Y14" s="1123"/>
      <c r="Z14" s="1123"/>
      <c r="AA14" s="1123"/>
      <c r="AB14" s="1123"/>
      <c r="AC14" s="1123"/>
      <c r="AD14" s="1123"/>
      <c r="AE14" s="1123"/>
      <c r="AF14" s="1123"/>
    </row>
    <row r="15" spans="1:32" s="339" customFormat="1" ht="36" hidden="1" customHeight="1">
      <c r="G15" s="1178"/>
      <c r="H15" s="1178"/>
      <c r="I15" s="1178"/>
      <c r="J15" s="1178"/>
      <c r="K15" s="1178"/>
      <c r="L15" s="1178"/>
      <c r="M15" s="1178"/>
      <c r="N15" s="1178"/>
      <c r="O15" s="1178"/>
      <c r="P15" s="1178"/>
      <c r="Q15" s="1178"/>
      <c r="R15" s="1178"/>
      <c r="S15" s="1178"/>
      <c r="T15" s="1178"/>
      <c r="V15" s="1178"/>
      <c r="W15" s="1178"/>
      <c r="X15" s="1178"/>
      <c r="Y15" s="1178"/>
      <c r="Z15" s="1178"/>
      <c r="AA15" s="1178"/>
      <c r="AB15" s="1178"/>
      <c r="AC15" s="1178"/>
      <c r="AD15" s="1178"/>
      <c r="AE15" s="1178"/>
      <c r="AF15" s="1178"/>
    </row>
    <row r="16" spans="1:32" s="339" customFormat="1" ht="36" hidden="1" customHeight="1">
      <c r="G16" s="1178"/>
      <c r="H16" s="1178"/>
      <c r="I16" s="1178"/>
      <c r="J16" s="1178"/>
      <c r="K16" s="1178"/>
      <c r="L16" s="1178"/>
      <c r="M16" s="1178"/>
      <c r="N16" s="1178"/>
      <c r="O16" s="1178"/>
      <c r="P16" s="1178"/>
      <c r="Q16" s="1178"/>
      <c r="R16" s="1178"/>
      <c r="S16" s="1178"/>
      <c r="T16" s="1178"/>
      <c r="V16" s="1178"/>
      <c r="W16" s="1178"/>
      <c r="X16" s="1178"/>
      <c r="Y16" s="1178"/>
      <c r="Z16" s="1178"/>
      <c r="AA16" s="1178"/>
      <c r="AB16" s="1178"/>
      <c r="AC16" s="1178"/>
      <c r="AD16" s="1178"/>
      <c r="AE16" s="1178"/>
      <c r="AF16" s="1178"/>
    </row>
    <row r="17" spans="2:32" ht="36" customHeight="1">
      <c r="B17" s="175"/>
      <c r="C17" s="340"/>
      <c r="D17" s="340"/>
      <c r="F17" s="53"/>
      <c r="G17" s="155" t="s">
        <v>173</v>
      </c>
      <c r="H17" s="341" t="s">
        <v>174</v>
      </c>
      <c r="I17" s="221"/>
      <c r="J17" s="193">
        <v>0</v>
      </c>
      <c r="K17" s="926"/>
      <c r="L17" s="943">
        <f>SUM(L9:L13)</f>
        <v>1440</v>
      </c>
      <c r="M17" s="926"/>
      <c r="N17" s="943">
        <f>SUM(N9:N13)</f>
        <v>80</v>
      </c>
      <c r="O17" s="926"/>
      <c r="P17" s="943">
        <f>SUM(P9:P13)</f>
        <v>0</v>
      </c>
      <c r="Q17" s="926"/>
      <c r="R17" s="943">
        <f>SUM(R9:R13)</f>
        <v>0</v>
      </c>
      <c r="S17" s="926"/>
      <c r="T17" s="943">
        <f>SUM(T9:T13)</f>
        <v>0</v>
      </c>
      <c r="V17" s="1123"/>
      <c r="W17" s="1163" t="s">
        <v>533</v>
      </c>
      <c r="X17" s="1163" t="s">
        <v>119</v>
      </c>
      <c r="Y17" s="1163" t="s">
        <v>120</v>
      </c>
      <c r="Z17" s="1163" t="s">
        <v>520</v>
      </c>
      <c r="AA17" s="1163" t="s">
        <v>121</v>
      </c>
      <c r="AB17" s="1163" t="s">
        <v>1084</v>
      </c>
      <c r="AC17" s="1163" t="s">
        <v>1206</v>
      </c>
      <c r="AD17" s="1163" t="s">
        <v>132</v>
      </c>
      <c r="AE17" s="1335" t="s">
        <v>421</v>
      </c>
      <c r="AF17" s="1163" t="s">
        <v>1216</v>
      </c>
    </row>
    <row r="18" spans="2:32" ht="58.5" hidden="1" customHeight="1">
      <c r="B18" s="176"/>
      <c r="D18" s="305"/>
      <c r="H18" s="146"/>
      <c r="V18" s="1263" t="s">
        <v>357</v>
      </c>
      <c r="W18" s="1164" t="s">
        <v>1214</v>
      </c>
      <c r="X18" s="1164" t="s">
        <v>1214</v>
      </c>
      <c r="Y18" s="1164" t="s">
        <v>1214</v>
      </c>
      <c r="Z18" s="1172" t="s">
        <v>1215</v>
      </c>
      <c r="AA18" s="1164" t="s">
        <v>1214</v>
      </c>
      <c r="AB18" s="1164" t="s">
        <v>1214</v>
      </c>
      <c r="AC18" s="1164" t="s">
        <v>1214</v>
      </c>
      <c r="AD18" s="1164" t="s">
        <v>1214</v>
      </c>
      <c r="AE18" s="1164" t="s">
        <v>1214</v>
      </c>
      <c r="AF18" s="1164" t="s">
        <v>1214</v>
      </c>
    </row>
    <row r="19" spans="2:32" ht="58.5" customHeight="1">
      <c r="B19" s="176"/>
      <c r="D19" s="305"/>
      <c r="H19" s="146"/>
      <c r="V19" s="1264" t="s">
        <v>520</v>
      </c>
      <c r="W19" s="1172" t="s">
        <v>1215</v>
      </c>
      <c r="X19" s="1172" t="s">
        <v>1215</v>
      </c>
      <c r="Y19" s="1172" t="s">
        <v>1215</v>
      </c>
      <c r="Z19" s="1164" t="s">
        <v>1214</v>
      </c>
      <c r="AA19" s="1172" t="s">
        <v>1215</v>
      </c>
      <c r="AB19" s="1172" t="s">
        <v>1215</v>
      </c>
      <c r="AC19" s="1172" t="s">
        <v>1215</v>
      </c>
      <c r="AD19" s="1172" t="s">
        <v>1215</v>
      </c>
      <c r="AE19" s="1172" t="s">
        <v>1215</v>
      </c>
      <c r="AF19" s="1164" t="s">
        <v>1214</v>
      </c>
    </row>
    <row r="21" spans="2:32">
      <c r="L21" s="10"/>
      <c r="M21" s="84"/>
      <c r="N21" s="10"/>
      <c r="O21" s="84"/>
      <c r="P21" s="10"/>
      <c r="Q21" s="84"/>
      <c r="R21" s="10"/>
      <c r="S21" s="84"/>
      <c r="T21" s="10"/>
    </row>
  </sheetData>
  <sheetProtection algorithmName="SHA-512" hashValue="FPofk76nIGeOitVCvsJ62vS5tceXd8Tf+FDtJ1/PUoKTrOboV+MG3xsj7PTs/88Mpfu1TpEj8v02z+v1XilZyg==" saltValue="SJ53UWYodv9wJXDModd+Qg==" spinCount="100000" sheet="1" objects="1" scenarios="1"/>
  <mergeCells count="2">
    <mergeCell ref="B10:D10"/>
    <mergeCell ref="B12:D12"/>
  </mergeCells>
  <phoneticPr fontId="4"/>
  <dataValidations count="1">
    <dataValidation type="whole" operator="greaterThanOrEqual" allowBlank="1" showInputMessage="1" showErrorMessage="1" sqref="J9:J13 T9:T13 R9:R13 P9:P13 N9:N13 L9:L13" xr:uid="{00000000-0002-0000-1800-000000000000}">
      <formula1>0</formula1>
    </dataValidation>
  </dataValidations>
  <pageMargins left="0.26" right="0.19" top="1" bottom="0.37" header="0.51200000000000001" footer="0.16"/>
  <pageSetup paperSize="9" scale="95"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G27"/>
  <sheetViews>
    <sheetView showGridLines="0" zoomScaleNormal="100" zoomScaleSheetLayoutView="100" workbookViewId="0"/>
  </sheetViews>
  <sheetFormatPr defaultRowHeight="13.5"/>
  <cols>
    <col min="1" max="1" width="2.625" style="306" customWidth="1"/>
    <col min="2" max="2" width="4.375" style="305" customWidth="1"/>
    <col min="3" max="3" width="4.375" style="306" customWidth="1"/>
    <col min="4" max="4" width="2.5" style="306" customWidth="1"/>
    <col min="5" max="5" width="3.25" style="306" customWidth="1"/>
    <col min="6" max="6" width="12.875" style="306" customWidth="1"/>
    <col min="7" max="7" width="42.5" style="306" customWidth="1"/>
    <col min="8" max="8" width="2.875" style="75" hidden="1" customWidth="1"/>
    <col min="9" max="9" width="0.625" style="28" hidden="1" customWidth="1"/>
    <col min="10" max="10" width="2.5" style="75" customWidth="1"/>
    <col min="11" max="11" width="16.375" style="28" customWidth="1"/>
    <col min="12" max="12" width="2.5" style="75" customWidth="1"/>
    <col min="13" max="13" width="16.375" style="28" customWidth="1"/>
    <col min="14" max="14" width="2.5" style="75" customWidth="1"/>
    <col min="15" max="15" width="16.375" style="28" customWidth="1"/>
    <col min="16" max="16" width="2.5" style="75" customWidth="1"/>
    <col min="17" max="17" width="16.375" style="28" customWidth="1"/>
    <col min="18" max="18" width="2.5" style="75" customWidth="1"/>
    <col min="19" max="19" width="16.375" style="28" customWidth="1"/>
    <col min="20" max="20" width="15.625" style="306" customWidth="1"/>
    <col min="21" max="23" width="9" style="306"/>
    <col min="24" max="33" width="4.375" style="306" hidden="1" customWidth="1"/>
    <col min="34" max="16384" width="9" style="306"/>
  </cols>
  <sheetData>
    <row r="1" spans="1:33" ht="17.25">
      <c r="A1" s="179"/>
      <c r="X1" s="1123"/>
      <c r="Y1" s="1123"/>
      <c r="Z1" s="1123"/>
      <c r="AA1" s="1123"/>
      <c r="AB1" s="1123"/>
      <c r="AC1" s="1123"/>
      <c r="AD1" s="1123"/>
      <c r="AE1" s="1123"/>
      <c r="AF1" s="1123"/>
      <c r="AG1" s="1123"/>
    </row>
    <row r="2" spans="1:33" ht="7.5" customHeight="1">
      <c r="X2" s="1123"/>
      <c r="Y2" s="1123"/>
      <c r="Z2" s="1123"/>
      <c r="AA2" s="1123"/>
      <c r="AB2" s="1123"/>
      <c r="AC2" s="1123"/>
      <c r="AD2" s="1123"/>
      <c r="AE2" s="1123"/>
      <c r="AF2" s="1123"/>
      <c r="AG2" s="1123"/>
    </row>
    <row r="3" spans="1:33" ht="20.100000000000001" customHeight="1">
      <c r="A3" s="307"/>
      <c r="B3" s="1710" t="s">
        <v>112</v>
      </c>
      <c r="X3" s="1123"/>
      <c r="Y3" s="1123"/>
      <c r="Z3" s="1123"/>
      <c r="AA3" s="1123"/>
      <c r="AB3" s="1123"/>
      <c r="AC3" s="1123"/>
      <c r="AD3" s="1123"/>
      <c r="AE3" s="1123"/>
      <c r="AF3" s="1123"/>
      <c r="AG3" s="1123"/>
    </row>
    <row r="4" spans="1:33" ht="6.75" customHeight="1">
      <c r="C4" s="10"/>
      <c r="D4" s="28"/>
      <c r="X4" s="1123"/>
      <c r="Y4" s="1123"/>
      <c r="Z4" s="1123"/>
      <c r="AA4" s="1123"/>
      <c r="AB4" s="1123"/>
      <c r="AC4" s="1123"/>
      <c r="AD4" s="1123"/>
      <c r="AE4" s="1123"/>
      <c r="AF4" s="1123"/>
      <c r="AG4" s="1123"/>
    </row>
    <row r="5" spans="1:33" ht="15" customHeight="1">
      <c r="A5" s="310"/>
      <c r="C5" s="452" t="s">
        <v>1277</v>
      </c>
      <c r="D5" s="310"/>
      <c r="F5" s="310"/>
      <c r="G5" s="186"/>
      <c r="I5" s="92"/>
      <c r="K5" s="92"/>
      <c r="M5" s="92"/>
      <c r="O5" s="92"/>
      <c r="Q5" s="92"/>
      <c r="S5" s="92"/>
      <c r="X5" s="1123"/>
      <c r="Y5" s="1123"/>
      <c r="Z5" s="1123"/>
      <c r="AA5" s="1123"/>
      <c r="AB5" s="1123"/>
      <c r="AC5" s="1123"/>
      <c r="AD5" s="1123"/>
      <c r="AE5" s="1123"/>
      <c r="AF5" s="1123"/>
      <c r="AG5" s="1123"/>
    </row>
    <row r="6" spans="1:33" ht="13.5" customHeight="1">
      <c r="A6" s="185" t="s">
        <v>1270</v>
      </c>
      <c r="B6" s="318"/>
      <c r="C6" s="319"/>
      <c r="E6" s="320"/>
      <c r="F6" s="321"/>
      <c r="G6" s="322"/>
      <c r="H6" s="323"/>
      <c r="I6" s="228" t="s">
        <v>1271</v>
      </c>
      <c r="J6" s="323"/>
      <c r="K6" s="228" t="s">
        <v>1271</v>
      </c>
      <c r="L6" s="323"/>
      <c r="M6" s="228" t="s">
        <v>1271</v>
      </c>
      <c r="N6" s="323"/>
      <c r="O6" s="228" t="s">
        <v>1271</v>
      </c>
      <c r="P6" s="323"/>
      <c r="Q6" s="228" t="s">
        <v>1271</v>
      </c>
      <c r="R6" s="323"/>
      <c r="S6" s="228" t="s">
        <v>1271</v>
      </c>
      <c r="X6" s="1123"/>
      <c r="Y6" s="1123"/>
      <c r="Z6" s="1123"/>
      <c r="AA6" s="1123"/>
      <c r="AB6" s="1123"/>
      <c r="AC6" s="1123"/>
      <c r="AD6" s="1123"/>
      <c r="AE6" s="1123"/>
      <c r="AF6" s="1123"/>
      <c r="AG6" s="1123"/>
    </row>
    <row r="7" spans="1:33" ht="13.5" customHeight="1">
      <c r="A7" s="324">
        <f>SUM(K26:S26)</f>
        <v>95</v>
      </c>
      <c r="B7" s="325"/>
      <c r="C7" s="326"/>
      <c r="E7" s="327"/>
      <c r="F7" s="140" t="s">
        <v>70</v>
      </c>
      <c r="G7" s="247" t="s">
        <v>71</v>
      </c>
      <c r="H7" s="328"/>
      <c r="I7" s="230" t="s">
        <v>156</v>
      </c>
      <c r="J7" s="328"/>
      <c r="K7" s="230" t="s">
        <v>156</v>
      </c>
      <c r="L7" s="328"/>
      <c r="M7" s="230" t="s">
        <v>156</v>
      </c>
      <c r="N7" s="328"/>
      <c r="O7" s="230" t="s">
        <v>156</v>
      </c>
      <c r="P7" s="328"/>
      <c r="Q7" s="230" t="s">
        <v>156</v>
      </c>
      <c r="R7" s="328"/>
      <c r="S7" s="230" t="s">
        <v>156</v>
      </c>
      <c r="X7" s="1123"/>
      <c r="Y7" s="1123"/>
      <c r="Z7" s="1123"/>
      <c r="AA7" s="1123"/>
      <c r="AB7" s="1123"/>
      <c r="AC7" s="1123"/>
      <c r="AD7" s="1123"/>
      <c r="AE7" s="1123"/>
      <c r="AF7" s="1123"/>
      <c r="AG7" s="1123"/>
    </row>
    <row r="8" spans="1:33" s="27" customFormat="1" ht="21" customHeight="1">
      <c r="A8" s="306"/>
      <c r="B8" s="306"/>
      <c r="C8" s="306"/>
      <c r="D8" s="306"/>
      <c r="E8" s="329"/>
      <c r="F8" s="330"/>
      <c r="G8" s="331"/>
      <c r="H8" s="248"/>
      <c r="I8" s="231"/>
      <c r="J8" s="248">
        <v>1</v>
      </c>
      <c r="K8" s="231" t="s">
        <v>157</v>
      </c>
      <c r="L8" s="248">
        <v>2</v>
      </c>
      <c r="M8" s="231" t="s">
        <v>158</v>
      </c>
      <c r="N8" s="248">
        <v>3</v>
      </c>
      <c r="O8" s="231" t="s">
        <v>159</v>
      </c>
      <c r="P8" s="248">
        <v>4</v>
      </c>
      <c r="Q8" s="231" t="s">
        <v>160</v>
      </c>
      <c r="R8" s="248">
        <v>5</v>
      </c>
      <c r="S8" s="231" t="s">
        <v>161</v>
      </c>
      <c r="X8" s="1136"/>
      <c r="Y8" s="1136"/>
      <c r="Z8" s="1136"/>
      <c r="AA8" s="1136"/>
      <c r="AB8" s="1136"/>
      <c r="AC8" s="1136"/>
      <c r="AD8" s="1136"/>
      <c r="AE8" s="1136"/>
      <c r="AF8" s="1136"/>
      <c r="AG8" s="1136"/>
    </row>
    <row r="9" spans="1:33" s="332" customFormat="1" ht="39" customHeight="1">
      <c r="A9" s="51"/>
      <c r="B9" s="51"/>
      <c r="C9" s="51"/>
      <c r="D9" s="51"/>
      <c r="E9" s="1260" t="s">
        <v>1378</v>
      </c>
      <c r="F9" s="1333" t="s">
        <v>963</v>
      </c>
      <c r="G9" s="482" t="s">
        <v>1379</v>
      </c>
      <c r="H9" s="221" t="s">
        <v>854</v>
      </c>
      <c r="I9" s="178"/>
      <c r="J9" s="221" t="s">
        <v>850</v>
      </c>
      <c r="K9" s="178">
        <v>20</v>
      </c>
      <c r="L9" s="221" t="s">
        <v>850</v>
      </c>
      <c r="M9" s="178">
        <v>0</v>
      </c>
      <c r="N9" s="221" t="s">
        <v>850</v>
      </c>
      <c r="O9" s="178">
        <v>0</v>
      </c>
      <c r="P9" s="221" t="s">
        <v>850</v>
      </c>
      <c r="Q9" s="178">
        <v>0</v>
      </c>
      <c r="R9" s="221" t="s">
        <v>850</v>
      </c>
      <c r="S9" s="178">
        <v>0</v>
      </c>
      <c r="X9" s="1261"/>
      <c r="Y9" s="1261"/>
      <c r="Z9" s="1261"/>
      <c r="AA9" s="1261"/>
      <c r="AB9" s="1261"/>
      <c r="AC9" s="1261"/>
      <c r="AD9" s="1261"/>
      <c r="AE9" s="1261"/>
      <c r="AF9" s="1261"/>
      <c r="AG9" s="1261"/>
    </row>
    <row r="10" spans="1:33" ht="24.75" customHeight="1">
      <c r="E10" s="1334" t="s">
        <v>1380</v>
      </c>
      <c r="F10" s="1333" t="s">
        <v>964</v>
      </c>
      <c r="G10" s="482" t="s">
        <v>1381</v>
      </c>
      <c r="H10" s="221" t="s">
        <v>854</v>
      </c>
      <c r="I10" s="178"/>
      <c r="J10" s="221" t="s">
        <v>850</v>
      </c>
      <c r="K10" s="178">
        <v>15</v>
      </c>
      <c r="L10" s="221" t="s">
        <v>850</v>
      </c>
      <c r="M10" s="178">
        <v>0</v>
      </c>
      <c r="N10" s="221" t="s">
        <v>850</v>
      </c>
      <c r="O10" s="178">
        <v>0</v>
      </c>
      <c r="P10" s="221" t="s">
        <v>850</v>
      </c>
      <c r="Q10" s="178">
        <v>0</v>
      </c>
      <c r="R10" s="221" t="s">
        <v>850</v>
      </c>
      <c r="S10" s="178">
        <v>0</v>
      </c>
      <c r="X10" s="1123"/>
      <c r="Y10" s="1123"/>
      <c r="Z10" s="1123"/>
      <c r="AA10" s="1123"/>
      <c r="AB10" s="1123"/>
      <c r="AC10" s="1123"/>
      <c r="AD10" s="1123"/>
      <c r="AE10" s="1123"/>
      <c r="AF10" s="1123"/>
      <c r="AG10" s="1123"/>
    </row>
    <row r="11" spans="1:33" ht="24.75" customHeight="1">
      <c r="E11" s="1334" t="s">
        <v>1382</v>
      </c>
      <c r="F11" s="1333" t="s">
        <v>965</v>
      </c>
      <c r="G11" s="482" t="s">
        <v>72</v>
      </c>
      <c r="H11" s="221" t="s">
        <v>854</v>
      </c>
      <c r="I11" s="195"/>
      <c r="J11" s="221" t="s">
        <v>850</v>
      </c>
      <c r="K11" s="195">
        <v>23</v>
      </c>
      <c r="L11" s="221" t="s">
        <v>850</v>
      </c>
      <c r="M11" s="195">
        <v>0</v>
      </c>
      <c r="N11" s="221" t="s">
        <v>850</v>
      </c>
      <c r="O11" s="195">
        <v>0</v>
      </c>
      <c r="P11" s="221" t="s">
        <v>850</v>
      </c>
      <c r="Q11" s="195">
        <v>0</v>
      </c>
      <c r="R11" s="221" t="s">
        <v>850</v>
      </c>
      <c r="S11" s="195">
        <v>0</v>
      </c>
      <c r="X11" s="1123"/>
      <c r="Y11" s="1123"/>
      <c r="Z11" s="1123"/>
      <c r="AA11" s="1123"/>
      <c r="AB11" s="1123"/>
      <c r="AC11" s="1123"/>
      <c r="AD11" s="1123"/>
      <c r="AE11" s="1123"/>
      <c r="AF11" s="1123"/>
      <c r="AG11" s="1123"/>
    </row>
    <row r="12" spans="1:33" ht="24.75" customHeight="1">
      <c r="A12" s="2516"/>
      <c r="B12" s="2517"/>
      <c r="C12" s="2517"/>
      <c r="E12" s="1260" t="s">
        <v>1383</v>
      </c>
      <c r="F12" s="1231" t="s">
        <v>1384</v>
      </c>
      <c r="G12" s="482" t="s">
        <v>1385</v>
      </c>
      <c r="H12" s="221" t="s">
        <v>854</v>
      </c>
      <c r="I12" s="195"/>
      <c r="J12" s="221" t="s">
        <v>850</v>
      </c>
      <c r="K12" s="195">
        <v>8</v>
      </c>
      <c r="L12" s="221" t="s">
        <v>850</v>
      </c>
      <c r="M12" s="195">
        <v>0</v>
      </c>
      <c r="N12" s="221" t="s">
        <v>850</v>
      </c>
      <c r="O12" s="195">
        <v>0</v>
      </c>
      <c r="P12" s="221" t="s">
        <v>850</v>
      </c>
      <c r="Q12" s="195">
        <v>0</v>
      </c>
      <c r="R12" s="221" t="s">
        <v>850</v>
      </c>
      <c r="S12" s="195">
        <v>0</v>
      </c>
      <c r="X12" s="1123"/>
      <c r="Y12" s="1123"/>
      <c r="Z12" s="1123"/>
      <c r="AA12" s="1123"/>
      <c r="AB12" s="1123"/>
      <c r="AC12" s="1123"/>
      <c r="AD12" s="1123"/>
      <c r="AE12" s="1123"/>
      <c r="AF12" s="1123"/>
      <c r="AG12" s="1123"/>
    </row>
    <row r="13" spans="1:33" ht="24.75" customHeight="1">
      <c r="A13" s="412"/>
      <c r="B13" s="317"/>
      <c r="C13" s="317"/>
      <c r="E13" s="1260" t="s">
        <v>1386</v>
      </c>
      <c r="F13" s="1231" t="s">
        <v>1387</v>
      </c>
      <c r="G13" s="482" t="s">
        <v>1388</v>
      </c>
      <c r="H13" s="221"/>
      <c r="I13" s="195"/>
      <c r="J13" s="221"/>
      <c r="K13" s="195">
        <v>0</v>
      </c>
      <c r="L13" s="221"/>
      <c r="M13" s="195">
        <v>0</v>
      </c>
      <c r="N13" s="221"/>
      <c r="O13" s="195">
        <v>0</v>
      </c>
      <c r="P13" s="221"/>
      <c r="Q13" s="195">
        <v>0</v>
      </c>
      <c r="R13" s="221"/>
      <c r="S13" s="195">
        <v>0</v>
      </c>
      <c r="X13" s="1123"/>
      <c r="Y13" s="1123"/>
      <c r="Z13" s="1123"/>
      <c r="AA13" s="1123"/>
      <c r="AB13" s="1123"/>
      <c r="AC13" s="1123"/>
      <c r="AD13" s="1123"/>
      <c r="AE13" s="1123"/>
      <c r="AF13" s="1123"/>
      <c r="AG13" s="1123"/>
    </row>
    <row r="14" spans="1:33" ht="24.75" customHeight="1">
      <c r="A14" s="412"/>
      <c r="B14" s="317"/>
      <c r="C14" s="317"/>
      <c r="E14" s="1260" t="s">
        <v>1389</v>
      </c>
      <c r="F14" s="1232" t="s">
        <v>1390</v>
      </c>
      <c r="G14" s="1233" t="s">
        <v>1391</v>
      </c>
      <c r="H14" s="221"/>
      <c r="I14" s="195"/>
      <c r="J14" s="221"/>
      <c r="K14" s="195">
        <v>0</v>
      </c>
      <c r="L14" s="221"/>
      <c r="M14" s="195">
        <v>0</v>
      </c>
      <c r="N14" s="221"/>
      <c r="O14" s="195">
        <v>0</v>
      </c>
      <c r="P14" s="221"/>
      <c r="Q14" s="195">
        <v>0</v>
      </c>
      <c r="R14" s="221"/>
      <c r="S14" s="195">
        <v>0</v>
      </c>
      <c r="X14" s="1163" t="s">
        <v>533</v>
      </c>
      <c r="Y14" s="1163" t="s">
        <v>119</v>
      </c>
      <c r="Z14" s="1163" t="s">
        <v>120</v>
      </c>
      <c r="AA14" s="1163" t="s">
        <v>520</v>
      </c>
      <c r="AB14" s="1163" t="s">
        <v>121</v>
      </c>
      <c r="AC14" s="1163" t="s">
        <v>1084</v>
      </c>
      <c r="AD14" s="1163" t="s">
        <v>1206</v>
      </c>
      <c r="AE14" s="1163" t="s">
        <v>132</v>
      </c>
      <c r="AF14" s="1335" t="s">
        <v>421</v>
      </c>
      <c r="AG14" s="1163" t="s">
        <v>1216</v>
      </c>
    </row>
    <row r="15" spans="1:33" ht="24.75" hidden="1" customHeight="1">
      <c r="A15" s="36"/>
      <c r="B15" s="333"/>
      <c r="C15" s="333"/>
      <c r="E15" s="1260" t="s">
        <v>1392</v>
      </c>
      <c r="F15" s="1231" t="s">
        <v>1393</v>
      </c>
      <c r="G15" s="482" t="s">
        <v>1394</v>
      </c>
      <c r="H15" s="221" t="s">
        <v>854</v>
      </c>
      <c r="I15" s="195"/>
      <c r="J15" s="221" t="s">
        <v>850</v>
      </c>
      <c r="K15" s="195">
        <v>0</v>
      </c>
      <c r="L15" s="221" t="s">
        <v>850</v>
      </c>
      <c r="M15" s="195">
        <v>0</v>
      </c>
      <c r="N15" s="221" t="s">
        <v>850</v>
      </c>
      <c r="O15" s="195">
        <v>0</v>
      </c>
      <c r="P15" s="221" t="s">
        <v>850</v>
      </c>
      <c r="Q15" s="195">
        <v>0</v>
      </c>
      <c r="R15" s="221" t="s">
        <v>850</v>
      </c>
      <c r="S15" s="195">
        <v>0</v>
      </c>
      <c r="X15" s="1164" t="s">
        <v>1214</v>
      </c>
      <c r="Y15" s="1164" t="s">
        <v>1214</v>
      </c>
      <c r="Z15" s="1164" t="s">
        <v>1214</v>
      </c>
      <c r="AA15" s="1163" t="s">
        <v>1056</v>
      </c>
      <c r="AB15" s="1164" t="s">
        <v>1214</v>
      </c>
      <c r="AC15" s="1164" t="s">
        <v>1214</v>
      </c>
      <c r="AD15" s="1164" t="s">
        <v>1214</v>
      </c>
      <c r="AE15" s="1164" t="s">
        <v>1214</v>
      </c>
      <c r="AF15" s="1164" t="s">
        <v>1214</v>
      </c>
      <c r="AG15" s="1164" t="s">
        <v>1214</v>
      </c>
    </row>
    <row r="16" spans="1:33" ht="24.75" customHeight="1">
      <c r="A16" s="2518"/>
      <c r="B16" s="2519"/>
      <c r="C16" s="2519"/>
      <c r="E16" s="1260" t="s">
        <v>1392</v>
      </c>
      <c r="F16" s="1211" t="s">
        <v>446</v>
      </c>
      <c r="G16" s="482" t="s">
        <v>1395</v>
      </c>
      <c r="H16" s="221" t="s">
        <v>854</v>
      </c>
      <c r="I16" s="195"/>
      <c r="J16" s="221" t="s">
        <v>850</v>
      </c>
      <c r="K16" s="195">
        <v>0</v>
      </c>
      <c r="L16" s="221" t="s">
        <v>850</v>
      </c>
      <c r="M16" s="195">
        <v>0</v>
      </c>
      <c r="N16" s="221" t="s">
        <v>850</v>
      </c>
      <c r="O16" s="195">
        <v>0</v>
      </c>
      <c r="P16" s="221" t="s">
        <v>850</v>
      </c>
      <c r="Q16" s="195">
        <v>0</v>
      </c>
      <c r="R16" s="221" t="s">
        <v>850</v>
      </c>
      <c r="S16" s="195">
        <v>0</v>
      </c>
      <c r="X16" s="1123"/>
      <c r="Y16" s="1123"/>
      <c r="Z16" s="1123"/>
      <c r="AA16" s="1123"/>
      <c r="AB16" s="1123"/>
      <c r="AC16" s="1123"/>
      <c r="AD16" s="1123"/>
      <c r="AE16" s="1123"/>
      <c r="AF16" s="1123"/>
      <c r="AG16" s="1123"/>
    </row>
    <row r="17" spans="1:33" ht="39.75" customHeight="1">
      <c r="A17" s="55"/>
      <c r="C17" s="305"/>
      <c r="E17" s="1260" t="s">
        <v>1396</v>
      </c>
      <c r="F17" s="1212" t="s">
        <v>447</v>
      </c>
      <c r="G17" s="483" t="s">
        <v>1397</v>
      </c>
      <c r="H17" s="221" t="s">
        <v>854</v>
      </c>
      <c r="I17" s="195"/>
      <c r="J17" s="221" t="s">
        <v>850</v>
      </c>
      <c r="K17" s="195">
        <v>0</v>
      </c>
      <c r="L17" s="221" t="s">
        <v>850</v>
      </c>
      <c r="M17" s="195">
        <v>0</v>
      </c>
      <c r="N17" s="221" t="s">
        <v>850</v>
      </c>
      <c r="O17" s="195">
        <v>0</v>
      </c>
      <c r="P17" s="221" t="s">
        <v>850</v>
      </c>
      <c r="Q17" s="195">
        <v>0</v>
      </c>
      <c r="R17" s="221" t="s">
        <v>850</v>
      </c>
      <c r="S17" s="195">
        <v>0</v>
      </c>
      <c r="X17" s="1123"/>
      <c r="Y17" s="1123"/>
      <c r="Z17" s="1123"/>
      <c r="AA17" s="1123"/>
      <c r="AB17" s="1123"/>
      <c r="AC17" s="1123"/>
      <c r="AD17" s="1123"/>
      <c r="AE17" s="1123"/>
      <c r="AF17" s="1123"/>
      <c r="AG17" s="1123"/>
    </row>
    <row r="18" spans="1:33" ht="24.75" customHeight="1">
      <c r="A18" s="12"/>
      <c r="B18" s="307"/>
      <c r="C18" s="335"/>
      <c r="E18" s="1260" t="s">
        <v>1398</v>
      </c>
      <c r="F18" s="1211" t="s">
        <v>1399</v>
      </c>
      <c r="G18" s="484" t="s">
        <v>698</v>
      </c>
      <c r="H18" s="221" t="s">
        <v>854</v>
      </c>
      <c r="I18" s="195"/>
      <c r="J18" s="221" t="s">
        <v>850</v>
      </c>
      <c r="K18" s="195">
        <v>0</v>
      </c>
      <c r="L18" s="221" t="s">
        <v>850</v>
      </c>
      <c r="M18" s="195">
        <v>0</v>
      </c>
      <c r="N18" s="221" t="s">
        <v>850</v>
      </c>
      <c r="O18" s="195">
        <v>0</v>
      </c>
      <c r="P18" s="221" t="s">
        <v>850</v>
      </c>
      <c r="Q18" s="195">
        <v>0</v>
      </c>
      <c r="R18" s="221" t="s">
        <v>850</v>
      </c>
      <c r="S18" s="195">
        <v>0</v>
      </c>
      <c r="X18" s="1123"/>
      <c r="Y18" s="1123"/>
      <c r="Z18" s="1123"/>
      <c r="AA18" s="1123"/>
      <c r="AB18" s="1123"/>
      <c r="AC18" s="1123"/>
      <c r="AD18" s="1123"/>
      <c r="AE18" s="1123"/>
      <c r="AF18" s="1123"/>
      <c r="AG18" s="1123"/>
    </row>
    <row r="19" spans="1:33" ht="24.75" customHeight="1">
      <c r="A19" s="30"/>
      <c r="C19" s="305"/>
      <c r="E19" s="1260" t="s">
        <v>1400</v>
      </c>
      <c r="F19" s="1211" t="s">
        <v>448</v>
      </c>
      <c r="G19" s="482" t="s">
        <v>1401</v>
      </c>
      <c r="H19" s="221" t="s">
        <v>854</v>
      </c>
      <c r="I19" s="195"/>
      <c r="J19" s="221" t="s">
        <v>850</v>
      </c>
      <c r="K19" s="195">
        <v>0</v>
      </c>
      <c r="L19" s="221" t="s">
        <v>850</v>
      </c>
      <c r="M19" s="195">
        <v>0</v>
      </c>
      <c r="N19" s="221" t="s">
        <v>850</v>
      </c>
      <c r="O19" s="195">
        <v>0</v>
      </c>
      <c r="P19" s="221" t="s">
        <v>850</v>
      </c>
      <c r="Q19" s="195">
        <v>0</v>
      </c>
      <c r="R19" s="221" t="s">
        <v>850</v>
      </c>
      <c r="S19" s="195">
        <v>0</v>
      </c>
      <c r="X19" s="1123"/>
      <c r="Y19" s="1123"/>
      <c r="Z19" s="1123"/>
      <c r="AA19" s="1123"/>
      <c r="AB19" s="1123"/>
      <c r="AC19" s="1123"/>
      <c r="AD19" s="1123"/>
      <c r="AE19" s="1123"/>
      <c r="AF19" s="1123"/>
      <c r="AG19" s="1123"/>
    </row>
    <row r="20" spans="1:33" ht="24.75" customHeight="1">
      <c r="A20" s="30"/>
      <c r="C20" s="305"/>
      <c r="E20" s="1260" t="s">
        <v>1402</v>
      </c>
      <c r="F20" s="1211" t="s">
        <v>454</v>
      </c>
      <c r="G20" s="484" t="s">
        <v>699</v>
      </c>
      <c r="H20" s="221"/>
      <c r="I20" s="195"/>
      <c r="J20" s="221"/>
      <c r="K20" s="195">
        <v>0</v>
      </c>
      <c r="L20" s="221"/>
      <c r="M20" s="195">
        <v>0</v>
      </c>
      <c r="N20" s="221"/>
      <c r="O20" s="195">
        <v>0</v>
      </c>
      <c r="P20" s="221"/>
      <c r="Q20" s="195">
        <v>0</v>
      </c>
      <c r="R20" s="221"/>
      <c r="S20" s="195">
        <v>0</v>
      </c>
      <c r="X20" s="1123"/>
      <c r="Y20" s="1123"/>
      <c r="Z20" s="1123"/>
      <c r="AA20" s="1123"/>
      <c r="AB20" s="1123"/>
      <c r="AC20" s="1123"/>
      <c r="AD20" s="1123"/>
      <c r="AE20" s="1123"/>
      <c r="AF20" s="1123"/>
      <c r="AG20" s="1123"/>
    </row>
    <row r="21" spans="1:33" ht="24.75" customHeight="1">
      <c r="A21" s="30"/>
      <c r="C21" s="305"/>
      <c r="E21" s="1750" t="s">
        <v>1370</v>
      </c>
      <c r="F21" s="1212" t="s">
        <v>1371</v>
      </c>
      <c r="G21" s="1753" t="s">
        <v>1372</v>
      </c>
      <c r="H21" s="221"/>
      <c r="I21" s="195"/>
      <c r="J21" s="312"/>
      <c r="K21" s="1752">
        <v>0</v>
      </c>
      <c r="L21" s="312"/>
      <c r="M21" s="1752">
        <v>0</v>
      </c>
      <c r="N21" s="312"/>
      <c r="O21" s="1752">
        <v>0</v>
      </c>
      <c r="P21" s="312"/>
      <c r="Q21" s="1752">
        <v>0</v>
      </c>
      <c r="R21" s="312"/>
      <c r="S21" s="1752">
        <v>0</v>
      </c>
      <c r="X21" s="1123"/>
      <c r="Y21" s="1123"/>
      <c r="Z21" s="1123"/>
      <c r="AA21" s="1123"/>
      <c r="AB21" s="1123"/>
      <c r="AC21" s="1123"/>
      <c r="AD21" s="1123"/>
      <c r="AE21" s="1123"/>
      <c r="AF21" s="1123"/>
      <c r="AG21" s="1123"/>
    </row>
    <row r="22" spans="1:33" ht="24.75" customHeight="1">
      <c r="A22" s="12"/>
      <c r="B22" s="307"/>
      <c r="C22" s="1658"/>
      <c r="D22" s="1657"/>
      <c r="E22" s="1601" t="s">
        <v>1403</v>
      </c>
      <c r="F22" s="1602" t="s">
        <v>1404</v>
      </c>
      <c r="G22" s="1603" t="s">
        <v>1405</v>
      </c>
      <c r="H22" s="1659" t="s">
        <v>854</v>
      </c>
      <c r="I22" s="1660"/>
      <c r="J22" s="1585" t="s">
        <v>850</v>
      </c>
      <c r="K22" s="1605">
        <v>0</v>
      </c>
      <c r="L22" s="1585" t="s">
        <v>850</v>
      </c>
      <c r="M22" s="1605">
        <v>0</v>
      </c>
      <c r="N22" s="1585" t="s">
        <v>850</v>
      </c>
      <c r="O22" s="1605">
        <v>0</v>
      </c>
      <c r="P22" s="1585" t="s">
        <v>850</v>
      </c>
      <c r="Q22" s="1605">
        <v>0</v>
      </c>
      <c r="R22" s="1585" t="s">
        <v>850</v>
      </c>
      <c r="S22" s="1605">
        <v>0</v>
      </c>
      <c r="T22" s="1657"/>
      <c r="X22" s="1123"/>
      <c r="Y22" s="1123"/>
      <c r="Z22" s="1123"/>
      <c r="AA22" s="1123"/>
      <c r="AB22" s="1123"/>
      <c r="AC22" s="1123"/>
      <c r="AD22" s="1123"/>
      <c r="AE22" s="1123"/>
      <c r="AF22" s="1123"/>
      <c r="AG22" s="1123"/>
    </row>
    <row r="23" spans="1:33" ht="24.75" customHeight="1">
      <c r="A23" s="12"/>
      <c r="B23" s="307"/>
      <c r="C23" s="1658"/>
      <c r="D23" s="1657"/>
      <c r="E23" s="1606"/>
      <c r="F23" s="1607"/>
      <c r="G23" s="1608" t="s">
        <v>1406</v>
      </c>
      <c r="H23" s="1661"/>
      <c r="I23" s="1660"/>
      <c r="J23" s="1662"/>
      <c r="K23" s="1610"/>
      <c r="L23" s="1663"/>
      <c r="M23" s="1610"/>
      <c r="N23" s="1663"/>
      <c r="O23" s="1610"/>
      <c r="P23" s="1663"/>
      <c r="Q23" s="1610"/>
      <c r="R23" s="1663"/>
      <c r="S23" s="1610"/>
      <c r="T23" s="1657"/>
      <c r="X23" s="1123"/>
      <c r="Y23" s="1123"/>
      <c r="Z23" s="1123"/>
      <c r="AA23" s="1123"/>
      <c r="AB23" s="1123"/>
      <c r="AC23" s="1123"/>
      <c r="AD23" s="1123"/>
      <c r="AE23" s="1123"/>
      <c r="AF23" s="1123"/>
      <c r="AG23" s="1123"/>
    </row>
    <row r="24" spans="1:33" ht="24.75" customHeight="1">
      <c r="A24" s="12"/>
      <c r="B24" s="307"/>
      <c r="C24" s="1658"/>
      <c r="D24" s="1657"/>
      <c r="E24" s="1601">
        <v>14</v>
      </c>
      <c r="F24" s="1602" t="s">
        <v>1407</v>
      </c>
      <c r="G24" s="1603" t="s">
        <v>1408</v>
      </c>
      <c r="H24" s="1661"/>
      <c r="I24" s="1660"/>
      <c r="J24" s="1664"/>
      <c r="K24" s="1605">
        <v>29</v>
      </c>
      <c r="L24" s="1665"/>
      <c r="M24" s="1605">
        <v>0</v>
      </c>
      <c r="N24" s="1665"/>
      <c r="O24" s="1605">
        <v>0</v>
      </c>
      <c r="P24" s="1665"/>
      <c r="Q24" s="1605">
        <v>0</v>
      </c>
      <c r="R24" s="1665"/>
      <c r="S24" s="1605">
        <v>0</v>
      </c>
      <c r="T24" s="1657"/>
      <c r="X24" s="1123"/>
      <c r="Y24" s="1123"/>
      <c r="Z24" s="1123"/>
      <c r="AA24" s="1123"/>
      <c r="AB24" s="1123"/>
      <c r="AC24" s="1123"/>
      <c r="AD24" s="1123"/>
      <c r="AE24" s="1123"/>
      <c r="AF24" s="1123"/>
      <c r="AG24" s="1123"/>
    </row>
    <row r="25" spans="1:33" ht="24.75" customHeight="1">
      <c r="A25" s="12"/>
      <c r="B25" s="307"/>
      <c r="C25" s="1658"/>
      <c r="D25" s="1657"/>
      <c r="E25" s="1606"/>
      <c r="F25" s="1607"/>
      <c r="G25" s="1608" t="s">
        <v>897</v>
      </c>
      <c r="H25" s="1661"/>
      <c r="I25" s="1660"/>
      <c r="J25" s="1662"/>
      <c r="K25" s="1610" t="s">
        <v>919</v>
      </c>
      <c r="L25" s="1663"/>
      <c r="M25" s="1610"/>
      <c r="N25" s="1663"/>
      <c r="O25" s="1610"/>
      <c r="P25" s="1663"/>
      <c r="Q25" s="1610"/>
      <c r="R25" s="1663"/>
      <c r="S25" s="1610"/>
      <c r="T25" s="1657"/>
      <c r="X25" s="1123"/>
      <c r="Y25" s="1123"/>
      <c r="Z25" s="1123"/>
      <c r="AA25" s="1123"/>
      <c r="AB25" s="1123"/>
      <c r="AC25" s="1123"/>
      <c r="AD25" s="1123"/>
      <c r="AE25" s="1123"/>
      <c r="AF25" s="1123"/>
      <c r="AG25" s="1123"/>
    </row>
    <row r="26" spans="1:33" ht="24.75" customHeight="1">
      <c r="A26" s="141"/>
      <c r="C26" s="305"/>
      <c r="E26" s="944"/>
      <c r="F26" s="945" t="s">
        <v>162</v>
      </c>
      <c r="G26" s="946"/>
      <c r="H26" s="1064"/>
      <c r="I26" s="948">
        <v>0</v>
      </c>
      <c r="J26" s="1064"/>
      <c r="K26" s="948">
        <f>SUM(K9:K22,K24)</f>
        <v>95</v>
      </c>
      <c r="L26" s="1064"/>
      <c r="M26" s="948">
        <f>SUM(M9:M22,M24)</f>
        <v>0</v>
      </c>
      <c r="N26" s="1064"/>
      <c r="O26" s="948">
        <f>SUM(O9:O22,O24)</f>
        <v>0</v>
      </c>
      <c r="P26" s="1064"/>
      <c r="Q26" s="948">
        <f>SUM(Q9:Q22,Q24)</f>
        <v>0</v>
      </c>
      <c r="R26" s="1064"/>
      <c r="S26" s="948">
        <f>SUM(S9:S22,S24)</f>
        <v>0</v>
      </c>
      <c r="X26" s="1123"/>
      <c r="Y26" s="1123"/>
      <c r="Z26" s="1123"/>
      <c r="AA26" s="1123"/>
      <c r="AB26" s="1123"/>
      <c r="AC26" s="1123"/>
      <c r="AD26" s="1123"/>
      <c r="AE26" s="1123"/>
      <c r="AF26" s="1123"/>
      <c r="AG26" s="1123"/>
    </row>
    <row r="27" spans="1:33">
      <c r="A27" s="141"/>
      <c r="B27" s="306"/>
      <c r="I27" s="27"/>
      <c r="K27" s="27"/>
      <c r="M27" s="27"/>
      <c r="O27" s="27"/>
      <c r="Q27" s="27"/>
      <c r="S27" s="27"/>
      <c r="T27" s="31"/>
      <c r="U27" s="31"/>
      <c r="V27" s="219"/>
      <c r="W27" s="28"/>
      <c r="X27" s="219"/>
      <c r="Y27" s="28"/>
      <c r="Z27" s="219"/>
      <c r="AA27" s="28"/>
    </row>
  </sheetData>
  <sheetProtection algorithmName="SHA-512" hashValue="QEXEVGr/Ixjn/MKwbXFI9PvWxqr1lrcg3EGPbYLi6xhjvF2W5htZcqLtvynNMLyRwnS8PrmN2OLFbxqPQKbPwQ==" saltValue="4WsH/LADZTa1DuIFI7L2Pw==" spinCount="100000" sheet="1" objects="1" scenarios="1"/>
  <mergeCells count="2">
    <mergeCell ref="A12:C12"/>
    <mergeCell ref="A16:C16"/>
  </mergeCells>
  <phoneticPr fontId="4"/>
  <dataValidations count="1">
    <dataValidation type="whole" operator="greaterThanOrEqual" allowBlank="1" showInputMessage="1" showErrorMessage="1" sqref="I9:I25 O24 M24 K24 S24 S9:S22 K9:K22 M9:M22 O9:O22 Q9:Q22 Q24" xr:uid="{00000000-0002-0000-1900-000000000000}">
      <formula1>0</formula1>
    </dataValidation>
  </dataValidations>
  <pageMargins left="0.38" right="0.25" top="0.81" bottom="0.41" header="0.51200000000000001" footer="0.16"/>
  <pageSetup paperSize="9" scale="72"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BB104"/>
  <sheetViews>
    <sheetView showGridLines="0" zoomScaleNormal="100" zoomScaleSheetLayoutView="100" workbookViewId="0"/>
  </sheetViews>
  <sheetFormatPr defaultRowHeight="13.5"/>
  <cols>
    <col min="1" max="1" width="3.625" style="10" customWidth="1"/>
    <col min="2" max="2" width="8.125" style="10" hidden="1" customWidth="1"/>
    <col min="3" max="4" width="14.125" style="10" customWidth="1"/>
    <col min="5" max="5" width="2.625" style="10" customWidth="1"/>
    <col min="6" max="6" width="15.625" style="306" customWidth="1"/>
    <col min="7" max="7" width="2.625" style="28" customWidth="1"/>
    <col min="8" max="8" width="15.625" style="10" customWidth="1"/>
    <col min="9" max="9" width="2.625" style="10" customWidth="1"/>
    <col min="10" max="10" width="16.25" style="306" customWidth="1"/>
    <col min="11" max="11" width="2.625" style="306" customWidth="1"/>
    <col min="12" max="12" width="15.625" style="306" customWidth="1"/>
    <col min="13" max="14" width="14.125" style="10" customWidth="1"/>
    <col min="15" max="15" width="2.625" style="10" customWidth="1"/>
    <col min="16" max="16" width="15.625" style="306" customWidth="1"/>
    <col min="17" max="17" width="2.625" style="28" customWidth="1"/>
    <col min="18" max="18" width="15.625" style="10" customWidth="1"/>
    <col min="19" max="19" width="2.625" style="10" customWidth="1"/>
    <col min="20" max="20" width="16.25" style="306" customWidth="1"/>
    <col min="21" max="21" width="2.625" style="306" customWidth="1"/>
    <col min="22" max="22" width="15.625" style="306" customWidth="1"/>
    <col min="23" max="24" width="14.125" style="10" hidden="1" customWidth="1"/>
    <col min="25" max="25" width="2.625" style="10" hidden="1" customWidth="1"/>
    <col min="26" max="26" width="15.625" style="306" hidden="1" customWidth="1"/>
    <col min="27" max="27" width="2.625" style="28" hidden="1" customWidth="1"/>
    <col min="28" max="28" width="15.625" style="10" hidden="1" customWidth="1"/>
    <col min="29" max="29" width="2.625" style="10" hidden="1" customWidth="1"/>
    <col min="30" max="30" width="15.625" style="306" hidden="1" customWidth="1"/>
    <col min="31" max="31" width="2.625" style="306" hidden="1" customWidth="1"/>
    <col min="32" max="32" width="15.625" style="306" hidden="1" customWidth="1"/>
    <col min="33" max="34" width="14.125" style="10" hidden="1" customWidth="1"/>
    <col min="35" max="35" width="2.625" style="10" hidden="1" customWidth="1"/>
    <col min="36" max="36" width="15.625" style="306" hidden="1" customWidth="1"/>
    <col min="37" max="37" width="2.625" style="28" hidden="1" customWidth="1"/>
    <col min="38" max="38" width="15.625" style="10" hidden="1" customWidth="1"/>
    <col min="39" max="39" width="2.625" style="10" hidden="1" customWidth="1"/>
    <col min="40" max="40" width="15.625" style="306" hidden="1" customWidth="1"/>
    <col min="41" max="41" width="2.625" style="306" hidden="1" customWidth="1"/>
    <col min="42" max="42" width="15.625" style="306" hidden="1" customWidth="1"/>
    <col min="43" max="44" width="14.125" style="10" hidden="1" customWidth="1"/>
    <col min="45" max="45" width="2.625" style="10" hidden="1" customWidth="1"/>
    <col min="46" max="46" width="15.625" style="306" hidden="1" customWidth="1"/>
    <col min="47" max="47" width="2.625" style="28" hidden="1" customWidth="1"/>
    <col min="48" max="48" width="15.625" style="10" hidden="1" customWidth="1"/>
    <col min="49" max="49" width="2.625" style="10" hidden="1" customWidth="1"/>
    <col min="50" max="50" width="15.625" style="306" hidden="1" customWidth="1"/>
    <col min="51" max="51" width="2.625" style="306" hidden="1" customWidth="1"/>
    <col min="52" max="52" width="15.625" style="306" hidden="1" customWidth="1"/>
    <col min="53" max="53" width="9" style="306"/>
    <col min="54" max="54" width="0" style="306" hidden="1" customWidth="1"/>
    <col min="55" max="16384" width="9" style="306"/>
  </cols>
  <sheetData>
    <row r="1" spans="1:54" s="305" customFormat="1">
      <c r="A1" s="31"/>
      <c r="B1" s="31"/>
      <c r="C1" s="1710" t="s">
        <v>113</v>
      </c>
      <c r="G1" s="10"/>
      <c r="H1" s="10"/>
      <c r="I1" s="10"/>
      <c r="Q1" s="10"/>
      <c r="R1" s="10"/>
      <c r="S1" s="10"/>
      <c r="AA1" s="10"/>
      <c r="AB1" s="10"/>
      <c r="AC1" s="10"/>
      <c r="AK1" s="10"/>
      <c r="AL1" s="10"/>
      <c r="AM1" s="10"/>
      <c r="AU1" s="10"/>
      <c r="AV1" s="10"/>
      <c r="AW1" s="10"/>
    </row>
    <row r="2" spans="1:54" s="305" customFormat="1" ht="17.25">
      <c r="C2" s="691" t="s">
        <v>1098</v>
      </c>
      <c r="E2" s="306"/>
      <c r="F2" s="306"/>
      <c r="G2" s="10"/>
      <c r="H2" s="10"/>
      <c r="I2" s="10"/>
      <c r="O2" s="306"/>
      <c r="P2" s="306"/>
      <c r="Q2" s="10"/>
      <c r="R2" s="10"/>
      <c r="S2" s="10"/>
      <c r="Y2" s="306"/>
      <c r="Z2" s="306"/>
      <c r="AA2" s="10"/>
      <c r="AB2" s="10"/>
      <c r="AC2" s="10"/>
      <c r="AI2" s="306"/>
      <c r="AJ2" s="306"/>
      <c r="AK2" s="10"/>
      <c r="AL2" s="10"/>
      <c r="AM2" s="10"/>
      <c r="AS2" s="306"/>
      <c r="AT2" s="306"/>
      <c r="AU2" s="10"/>
      <c r="AV2" s="10"/>
      <c r="AW2" s="10"/>
    </row>
    <row r="3" spans="1:54" s="305" customFormat="1">
      <c r="E3" s="306"/>
      <c r="F3" s="306"/>
      <c r="G3" s="10"/>
      <c r="H3" s="10"/>
      <c r="I3" s="10"/>
      <c r="O3" s="306"/>
      <c r="P3" s="306"/>
      <c r="Q3" s="10"/>
      <c r="R3" s="10"/>
      <c r="S3" s="10"/>
      <c r="Y3" s="306"/>
      <c r="Z3" s="306"/>
      <c r="AA3" s="10"/>
      <c r="AB3" s="10"/>
      <c r="AC3" s="10"/>
      <c r="AI3" s="306"/>
      <c r="AJ3" s="306"/>
      <c r="AK3" s="10"/>
      <c r="AL3" s="10"/>
      <c r="AM3" s="10"/>
      <c r="AS3" s="306"/>
      <c r="AT3" s="306"/>
      <c r="AU3" s="10"/>
      <c r="AV3" s="10"/>
      <c r="AW3" s="10"/>
    </row>
    <row r="4" spans="1:54" s="31" customFormat="1">
      <c r="A4" s="10"/>
      <c r="B4" s="648"/>
      <c r="C4" s="648"/>
      <c r="D4" s="648"/>
      <c r="E4" s="648"/>
      <c r="F4" s="648"/>
      <c r="G4" s="649"/>
      <c r="H4" s="588"/>
      <c r="I4" s="588"/>
      <c r="J4" s="588"/>
      <c r="K4" s="588"/>
      <c r="L4" s="588"/>
      <c r="M4" s="648"/>
      <c r="N4" s="648"/>
      <c r="O4" s="648"/>
      <c r="P4" s="648"/>
      <c r="Q4" s="649"/>
      <c r="R4" s="588"/>
      <c r="S4" s="588"/>
      <c r="T4" s="588"/>
      <c r="U4" s="588"/>
      <c r="V4" s="588"/>
      <c r="W4" s="648"/>
      <c r="X4" s="648"/>
      <c r="Y4" s="648"/>
      <c r="Z4" s="648"/>
      <c r="AA4" s="649"/>
      <c r="AB4" s="588"/>
      <c r="AC4" s="588"/>
      <c r="AD4" s="588"/>
      <c r="AE4" s="588"/>
      <c r="AF4" s="588"/>
      <c r="AG4" s="648"/>
      <c r="AH4" s="648"/>
      <c r="AI4" s="648"/>
      <c r="AJ4" s="648"/>
      <c r="AK4" s="649"/>
      <c r="AL4" s="588"/>
      <c r="AM4" s="588"/>
      <c r="AN4" s="588"/>
      <c r="AO4" s="588"/>
      <c r="AP4" s="588"/>
      <c r="AQ4" s="648"/>
      <c r="AR4" s="648"/>
      <c r="AS4" s="648"/>
      <c r="AT4" s="648"/>
      <c r="AU4" s="649"/>
      <c r="AV4" s="588"/>
      <c r="AW4" s="588"/>
      <c r="AX4" s="588"/>
      <c r="AY4" s="588"/>
      <c r="AZ4" s="588"/>
    </row>
    <row r="5" spans="1:54" s="305" customFormat="1">
      <c r="A5" s="240"/>
      <c r="B5" s="75"/>
      <c r="C5" s="240" t="s">
        <v>704</v>
      </c>
      <c r="D5" s="10"/>
      <c r="F5" s="306"/>
      <c r="G5" s="10"/>
      <c r="H5" s="10"/>
      <c r="I5" s="10"/>
      <c r="K5" s="184" t="s">
        <v>62</v>
      </c>
      <c r="M5" s="308" t="s">
        <v>704</v>
      </c>
      <c r="N5" s="10"/>
      <c r="P5" s="306"/>
      <c r="Q5" s="10"/>
      <c r="R5" s="10"/>
      <c r="S5" s="10"/>
      <c r="U5" s="184" t="s">
        <v>62</v>
      </c>
      <c r="W5" s="308" t="s">
        <v>704</v>
      </c>
      <c r="X5" s="10"/>
      <c r="Z5" s="306"/>
      <c r="AA5" s="10"/>
      <c r="AB5" s="10"/>
      <c r="AC5" s="10"/>
      <c r="AE5" s="184" t="s">
        <v>62</v>
      </c>
      <c r="AG5" s="308" t="s">
        <v>704</v>
      </c>
      <c r="AH5" s="10"/>
      <c r="AJ5" s="306"/>
      <c r="AK5" s="10"/>
      <c r="AL5" s="10"/>
      <c r="AM5" s="10"/>
      <c r="AO5" s="184" t="s">
        <v>62</v>
      </c>
      <c r="AQ5" s="308" t="s">
        <v>704</v>
      </c>
      <c r="AR5" s="10"/>
      <c r="AT5" s="306"/>
      <c r="AU5" s="10"/>
      <c r="AV5" s="10"/>
      <c r="AW5" s="10"/>
      <c r="AY5" s="184" t="s">
        <v>62</v>
      </c>
    </row>
    <row r="6" spans="1:54">
      <c r="A6" s="43"/>
      <c r="B6" s="651"/>
      <c r="C6" s="148" t="s">
        <v>962</v>
      </c>
      <c r="D6" s="149"/>
      <c r="E6" s="313"/>
      <c r="F6" s="314"/>
      <c r="G6" s="314"/>
      <c r="H6" s="314"/>
      <c r="I6" s="314"/>
      <c r="J6" s="314"/>
      <c r="K6" s="314"/>
      <c r="L6" s="314"/>
      <c r="M6" s="148" t="s">
        <v>962</v>
      </c>
      <c r="N6" s="149"/>
      <c r="O6" s="313"/>
      <c r="P6" s="314"/>
      <c r="Q6" s="314"/>
      <c r="R6" s="314"/>
      <c r="S6" s="314"/>
      <c r="T6" s="314"/>
      <c r="U6" s="314"/>
      <c r="V6" s="314"/>
      <c r="W6" s="148" t="s">
        <v>962</v>
      </c>
      <c r="X6" s="149"/>
      <c r="Y6" s="313"/>
      <c r="Z6" s="314"/>
      <c r="AA6" s="314"/>
      <c r="AB6" s="314"/>
      <c r="AC6" s="314"/>
      <c r="AD6" s="314"/>
      <c r="AE6" s="314"/>
      <c r="AF6" s="314"/>
      <c r="AG6" s="148" t="s">
        <v>962</v>
      </c>
      <c r="AH6" s="149"/>
      <c r="AI6" s="313"/>
      <c r="AJ6" s="314"/>
      <c r="AK6" s="314"/>
      <c r="AL6" s="314"/>
      <c r="AM6" s="314"/>
      <c r="AN6" s="314"/>
      <c r="AO6" s="314"/>
      <c r="AP6" s="314"/>
      <c r="AQ6" s="148" t="s">
        <v>962</v>
      </c>
      <c r="AR6" s="149"/>
      <c r="AS6" s="313"/>
      <c r="AT6" s="314"/>
      <c r="AU6" s="314"/>
      <c r="AV6" s="314"/>
      <c r="AW6" s="314"/>
      <c r="AX6" s="314"/>
      <c r="AY6" s="314"/>
      <c r="AZ6" s="314"/>
      <c r="BB6" s="1123"/>
    </row>
    <row r="7" spans="1:54">
      <c r="A7" s="84"/>
      <c r="B7" s="651"/>
      <c r="C7" s="221">
        <v>1</v>
      </c>
      <c r="D7" s="149" t="s">
        <v>670</v>
      </c>
      <c r="E7" s="313"/>
      <c r="F7" s="313"/>
      <c r="G7" s="313"/>
      <c r="H7" s="313"/>
      <c r="I7" s="313"/>
      <c r="J7" s="313"/>
      <c r="K7" s="313"/>
      <c r="L7" s="314"/>
      <c r="M7" s="221">
        <v>2</v>
      </c>
      <c r="N7" s="149" t="s">
        <v>611</v>
      </c>
      <c r="O7" s="313"/>
      <c r="P7" s="313"/>
      <c r="Q7" s="313"/>
      <c r="R7" s="313"/>
      <c r="S7" s="313"/>
      <c r="T7" s="313"/>
      <c r="U7" s="313"/>
      <c r="V7" s="314"/>
      <c r="W7" s="221">
        <v>3</v>
      </c>
      <c r="X7" s="149" t="s">
        <v>746</v>
      </c>
      <c r="Y7" s="313"/>
      <c r="Z7" s="313"/>
      <c r="AA7" s="313"/>
      <c r="AB7" s="313"/>
      <c r="AC7" s="313"/>
      <c r="AD7" s="313"/>
      <c r="AE7" s="313"/>
      <c r="AF7" s="314"/>
      <c r="AG7" s="221">
        <v>4</v>
      </c>
      <c r="AH7" s="149" t="s">
        <v>747</v>
      </c>
      <c r="AI7" s="313"/>
      <c r="AJ7" s="313"/>
      <c r="AK7" s="313"/>
      <c r="AL7" s="313"/>
      <c r="AM7" s="313"/>
      <c r="AN7" s="313"/>
      <c r="AO7" s="313"/>
      <c r="AP7" s="314"/>
      <c r="AQ7" s="221">
        <v>5</v>
      </c>
      <c r="AR7" s="149" t="s">
        <v>671</v>
      </c>
      <c r="AS7" s="313"/>
      <c r="AT7" s="313"/>
      <c r="AU7" s="313"/>
      <c r="AV7" s="313"/>
      <c r="AW7" s="313"/>
      <c r="AX7" s="313"/>
      <c r="AY7" s="313"/>
      <c r="AZ7" s="314"/>
      <c r="BB7" s="1123"/>
    </row>
    <row r="8" spans="1:54" ht="24.95" hidden="1" customHeight="1">
      <c r="A8" s="84"/>
      <c r="B8" s="651"/>
      <c r="C8" s="1133" t="s">
        <v>706</v>
      </c>
      <c r="D8" s="1134"/>
      <c r="E8" s="1131" t="s">
        <v>707</v>
      </c>
      <c r="F8" s="1137"/>
      <c r="G8" s="1131" t="s">
        <v>707</v>
      </c>
      <c r="H8" s="1137"/>
      <c r="I8" s="1138" t="s">
        <v>1180</v>
      </c>
      <c r="J8" s="1139"/>
      <c r="K8" s="1140"/>
      <c r="L8" s="1141"/>
      <c r="M8" s="1133" t="s">
        <v>706</v>
      </c>
      <c r="N8" s="1134"/>
      <c r="O8" s="1131" t="s">
        <v>707</v>
      </c>
      <c r="P8" s="1137"/>
      <c r="Q8" s="1131" t="s">
        <v>707</v>
      </c>
      <c r="R8" s="1137"/>
      <c r="S8" s="1138" t="s">
        <v>1180</v>
      </c>
      <c r="T8" s="1139"/>
      <c r="U8" s="1140"/>
      <c r="V8" s="1141"/>
      <c r="W8" s="630" t="s">
        <v>706</v>
      </c>
      <c r="X8" s="572"/>
      <c r="Y8" s="196" t="s">
        <v>707</v>
      </c>
      <c r="Z8" s="143"/>
      <c r="AA8" s="196" t="s">
        <v>707</v>
      </c>
      <c r="AB8" s="143"/>
      <c r="AC8" s="684" t="s">
        <v>708</v>
      </c>
      <c r="AD8" s="685"/>
      <c r="AE8" s="53"/>
      <c r="AF8" s="652"/>
      <c r="AG8" s="630" t="s">
        <v>706</v>
      </c>
      <c r="AH8" s="572"/>
      <c r="AI8" s="196" t="s">
        <v>707</v>
      </c>
      <c r="AJ8" s="143"/>
      <c r="AK8" s="196" t="s">
        <v>707</v>
      </c>
      <c r="AL8" s="143"/>
      <c r="AM8" s="684" t="s">
        <v>708</v>
      </c>
      <c r="AN8" s="685"/>
      <c r="AO8" s="53"/>
      <c r="AP8" s="652"/>
      <c r="AQ8" s="630" t="s">
        <v>706</v>
      </c>
      <c r="AR8" s="572"/>
      <c r="AS8" s="196" t="s">
        <v>707</v>
      </c>
      <c r="AT8" s="143"/>
      <c r="AU8" s="196" t="s">
        <v>707</v>
      </c>
      <c r="AV8" s="143"/>
      <c r="AW8" s="684" t="s">
        <v>708</v>
      </c>
      <c r="AX8" s="685"/>
      <c r="AY8" s="53"/>
      <c r="AZ8" s="652"/>
      <c r="BB8" s="1123"/>
    </row>
    <row r="9" spans="1:54" s="27" customFormat="1">
      <c r="A9" s="84"/>
      <c r="B9" s="651"/>
      <c r="C9" s="147"/>
      <c r="D9" s="145"/>
      <c r="E9" s="653" t="s">
        <v>1178</v>
      </c>
      <c r="F9" s="654"/>
      <c r="G9" s="653" t="s">
        <v>0</v>
      </c>
      <c r="H9" s="654"/>
      <c r="I9" s="653" t="s">
        <v>1</v>
      </c>
      <c r="J9" s="654"/>
      <c r="K9" s="1142"/>
      <c r="L9" s="589"/>
      <c r="M9" s="147"/>
      <c r="N9" s="145"/>
      <c r="O9" s="653" t="s">
        <v>1178</v>
      </c>
      <c r="P9" s="654"/>
      <c r="Q9" s="653" t="s">
        <v>0</v>
      </c>
      <c r="R9" s="654"/>
      <c r="S9" s="653" t="s">
        <v>1</v>
      </c>
      <c r="T9" s="654"/>
      <c r="U9" s="1142"/>
      <c r="V9" s="589"/>
      <c r="W9" s="147" t="s">
        <v>149</v>
      </c>
      <c r="X9" s="145"/>
      <c r="Y9" s="653" t="s">
        <v>1099</v>
      </c>
      <c r="Z9" s="654"/>
      <c r="AA9" s="653" t="s">
        <v>1100</v>
      </c>
      <c r="AB9" s="654"/>
      <c r="AC9" s="653" t="s">
        <v>1101</v>
      </c>
      <c r="AD9" s="654"/>
      <c r="AE9" s="771"/>
      <c r="AF9" s="589"/>
      <c r="AG9" s="147" t="s">
        <v>149</v>
      </c>
      <c r="AH9" s="145"/>
      <c r="AI9" s="653" t="s">
        <v>1099</v>
      </c>
      <c r="AJ9" s="654"/>
      <c r="AK9" s="653" t="s">
        <v>1100</v>
      </c>
      <c r="AL9" s="654"/>
      <c r="AM9" s="653" t="s">
        <v>1101</v>
      </c>
      <c r="AN9" s="654"/>
      <c r="AO9" s="771"/>
      <c r="AP9" s="589"/>
      <c r="AQ9" s="147" t="s">
        <v>149</v>
      </c>
      <c r="AR9" s="145"/>
      <c r="AS9" s="653" t="s">
        <v>1099</v>
      </c>
      <c r="AT9" s="654"/>
      <c r="AU9" s="653" t="s">
        <v>1100</v>
      </c>
      <c r="AV9" s="654"/>
      <c r="AW9" s="653" t="s">
        <v>1101</v>
      </c>
      <c r="AX9" s="654"/>
      <c r="AY9" s="771"/>
      <c r="AZ9" s="589"/>
      <c r="BB9" s="1136"/>
    </row>
    <row r="10" spans="1:54" s="27" customFormat="1" ht="84.95" customHeight="1">
      <c r="A10" s="84"/>
      <c r="B10" s="651"/>
      <c r="C10" s="1143" t="s">
        <v>2</v>
      </c>
      <c r="D10" s="1144" t="s">
        <v>2</v>
      </c>
      <c r="E10" s="2441" t="s">
        <v>1636</v>
      </c>
      <c r="F10" s="2445"/>
      <c r="G10" s="2441" t="s">
        <v>1637</v>
      </c>
      <c r="H10" s="2445"/>
      <c r="I10" s="2441" t="s">
        <v>1683</v>
      </c>
      <c r="J10" s="2442"/>
      <c r="K10" s="662" t="s">
        <v>4</v>
      </c>
      <c r="L10" s="891" t="s">
        <v>151</v>
      </c>
      <c r="M10" s="1143" t="s">
        <v>2</v>
      </c>
      <c r="N10" s="1144" t="s">
        <v>2</v>
      </c>
      <c r="O10" s="2441" t="s">
        <v>3</v>
      </c>
      <c r="P10" s="2445"/>
      <c r="Q10" s="2441" t="s">
        <v>765</v>
      </c>
      <c r="R10" s="2445"/>
      <c r="S10" s="2441" t="s">
        <v>1176</v>
      </c>
      <c r="T10" s="2442"/>
      <c r="U10" s="662" t="s">
        <v>4</v>
      </c>
      <c r="V10" s="891" t="s">
        <v>151</v>
      </c>
      <c r="W10" s="655" t="s">
        <v>150</v>
      </c>
      <c r="X10" s="656"/>
      <c r="Y10" s="657" t="s">
        <v>1102</v>
      </c>
      <c r="Z10" s="658"/>
      <c r="AA10" s="657" t="s">
        <v>765</v>
      </c>
      <c r="AB10" s="659"/>
      <c r="AC10" s="660" t="s">
        <v>712</v>
      </c>
      <c r="AD10" s="661"/>
      <c r="AE10" s="662" t="s">
        <v>1103</v>
      </c>
      <c r="AF10" s="663" t="s">
        <v>151</v>
      </c>
      <c r="AG10" s="655" t="s">
        <v>150</v>
      </c>
      <c r="AH10" s="656"/>
      <c r="AI10" s="657" t="s">
        <v>1102</v>
      </c>
      <c r="AJ10" s="658"/>
      <c r="AK10" s="657" t="s">
        <v>765</v>
      </c>
      <c r="AL10" s="659"/>
      <c r="AM10" s="660" t="s">
        <v>712</v>
      </c>
      <c r="AN10" s="661"/>
      <c r="AO10" s="662" t="s">
        <v>1103</v>
      </c>
      <c r="AP10" s="663" t="s">
        <v>151</v>
      </c>
      <c r="AQ10" s="655" t="s">
        <v>150</v>
      </c>
      <c r="AR10" s="656"/>
      <c r="AS10" s="657" t="s">
        <v>1102</v>
      </c>
      <c r="AT10" s="658"/>
      <c r="AU10" s="657" t="s">
        <v>765</v>
      </c>
      <c r="AV10" s="659"/>
      <c r="AW10" s="660" t="s">
        <v>712</v>
      </c>
      <c r="AX10" s="661"/>
      <c r="AY10" s="662" t="s">
        <v>1103</v>
      </c>
      <c r="AZ10" s="663" t="s">
        <v>151</v>
      </c>
      <c r="BB10" s="1191" t="s">
        <v>1217</v>
      </c>
    </row>
    <row r="11" spans="1:54" s="27" customFormat="1" ht="84.95" hidden="1" customHeight="1">
      <c r="A11" s="10"/>
      <c r="B11" s="664"/>
      <c r="C11" s="1143" t="s">
        <v>5</v>
      </c>
      <c r="D11" s="1144" t="s">
        <v>5</v>
      </c>
      <c r="E11" s="2460" t="s">
        <v>6</v>
      </c>
      <c r="F11" s="2461"/>
      <c r="G11" s="2460" t="s">
        <v>765</v>
      </c>
      <c r="H11" s="2461"/>
      <c r="I11" s="2443" t="s">
        <v>501</v>
      </c>
      <c r="J11" s="2444"/>
      <c r="K11" s="669"/>
      <c r="L11" s="891" t="s">
        <v>151</v>
      </c>
      <c r="M11" s="1143" t="s">
        <v>5</v>
      </c>
      <c r="N11" s="1144" t="s">
        <v>5</v>
      </c>
      <c r="O11" s="2460" t="s">
        <v>6</v>
      </c>
      <c r="P11" s="2461"/>
      <c r="Q11" s="2460" t="s">
        <v>765</v>
      </c>
      <c r="R11" s="2461"/>
      <c r="S11" s="2443" t="s">
        <v>501</v>
      </c>
      <c r="T11" s="2444"/>
      <c r="U11" s="669"/>
      <c r="V11" s="891" t="s">
        <v>151</v>
      </c>
      <c r="W11" s="665" t="s">
        <v>1171</v>
      </c>
      <c r="X11" s="666"/>
      <c r="Y11" s="667"/>
      <c r="Z11" s="668"/>
      <c r="AA11" s="669"/>
      <c r="AB11" s="590"/>
      <c r="AC11" s="670" t="s">
        <v>715</v>
      </c>
      <c r="AD11" s="671"/>
      <c r="AE11" s="669"/>
      <c r="AF11" s="590"/>
      <c r="AG11" s="665" t="s">
        <v>1171</v>
      </c>
      <c r="AH11" s="666"/>
      <c r="AI11" s="667"/>
      <c r="AJ11" s="668"/>
      <c r="AK11" s="669"/>
      <c r="AL11" s="590"/>
      <c r="AM11" s="670" t="s">
        <v>715</v>
      </c>
      <c r="AN11" s="671"/>
      <c r="AO11" s="669"/>
      <c r="AP11" s="590"/>
      <c r="AQ11" s="665" t="s">
        <v>1171</v>
      </c>
      <c r="AR11" s="666"/>
      <c r="AS11" s="667"/>
      <c r="AT11" s="668"/>
      <c r="AU11" s="669"/>
      <c r="AV11" s="590"/>
      <c r="AW11" s="670" t="s">
        <v>715</v>
      </c>
      <c r="AX11" s="671"/>
      <c r="AY11" s="669"/>
      <c r="AZ11" s="590"/>
      <c r="BB11" s="1190" t="s">
        <v>930</v>
      </c>
    </row>
    <row r="12" spans="1:54">
      <c r="A12" s="672"/>
      <c r="B12" s="673"/>
      <c r="C12" s="612" t="s">
        <v>576</v>
      </c>
      <c r="D12" s="573" t="s">
        <v>577</v>
      </c>
      <c r="E12" s="642"/>
      <c r="F12" s="613">
        <f>SUMIF($B$30:$B$99,5,F$30:F$99)</f>
        <v>34</v>
      </c>
      <c r="G12" s="642"/>
      <c r="H12" s="574"/>
      <c r="I12" s="642"/>
      <c r="J12" s="613">
        <f>SUMIF($B$30:$B$99,5,J$30:J$99)</f>
        <v>0</v>
      </c>
      <c r="K12" s="642"/>
      <c r="L12" s="613">
        <f>SUM(F12,H12,J12)</f>
        <v>34</v>
      </c>
      <c r="M12" s="612" t="s">
        <v>576</v>
      </c>
      <c r="N12" s="573" t="s">
        <v>577</v>
      </c>
      <c r="O12" s="642"/>
      <c r="P12" s="613">
        <f>SUMIF($B$30:$B$99,5,P$30:P$99)</f>
        <v>0</v>
      </c>
      <c r="Q12" s="642"/>
      <c r="R12" s="574"/>
      <c r="S12" s="642"/>
      <c r="T12" s="613">
        <f>SUMIF($B$30:$B$99,5,T$30:T$99)</f>
        <v>0</v>
      </c>
      <c r="U12" s="642"/>
      <c r="V12" s="613">
        <f>SUM(P12,R12,T12)</f>
        <v>0</v>
      </c>
      <c r="W12" s="612" t="s">
        <v>576</v>
      </c>
      <c r="X12" s="573" t="s">
        <v>577</v>
      </c>
      <c r="Y12" s="642"/>
      <c r="Z12" s="613">
        <f>SUMIF($B$30:$B$99,5,Z$30:Z$99)</f>
        <v>0</v>
      </c>
      <c r="AA12" s="642"/>
      <c r="AB12" s="574" t="s">
        <v>1104</v>
      </c>
      <c r="AC12" s="642"/>
      <c r="AD12" s="613">
        <f>SUMIF($B$30:$B$99,5,AD$30:AD$99)</f>
        <v>0</v>
      </c>
      <c r="AE12" s="642"/>
      <c r="AF12" s="613">
        <f>SUM(Z12,AB12,AD12)</f>
        <v>0</v>
      </c>
      <c r="AG12" s="612" t="s">
        <v>576</v>
      </c>
      <c r="AH12" s="573" t="s">
        <v>577</v>
      </c>
      <c r="AI12" s="642"/>
      <c r="AJ12" s="613">
        <f>SUMIF($B$30:$B$99,5,AJ$30:AJ$99)</f>
        <v>0</v>
      </c>
      <c r="AK12" s="642"/>
      <c r="AL12" s="574" t="s">
        <v>1104</v>
      </c>
      <c r="AM12" s="642"/>
      <c r="AN12" s="613">
        <f>SUMIF($B$30:$B$99,5,AN$30:AN$99)</f>
        <v>0</v>
      </c>
      <c r="AO12" s="642"/>
      <c r="AP12" s="613">
        <f>SUM(AJ12,AL12,AN12)</f>
        <v>0</v>
      </c>
      <c r="AQ12" s="612" t="s">
        <v>576</v>
      </c>
      <c r="AR12" s="573" t="s">
        <v>577</v>
      </c>
      <c r="AS12" s="642"/>
      <c r="AT12" s="613">
        <f>SUMIF($B$30:$B$99,5,AT$30:AT$99)</f>
        <v>0</v>
      </c>
      <c r="AU12" s="642"/>
      <c r="AV12" s="574" t="s">
        <v>1104</v>
      </c>
      <c r="AW12" s="642"/>
      <c r="AX12" s="613">
        <f>SUMIF($B$30:$B$99,5,AX$30:AX$99)</f>
        <v>0</v>
      </c>
      <c r="AY12" s="642"/>
      <c r="AZ12" s="613">
        <f>SUM(AT12,AV12,AX12)</f>
        <v>0</v>
      </c>
      <c r="BB12" s="1123"/>
    </row>
    <row r="13" spans="1:54">
      <c r="A13" s="672"/>
      <c r="B13" s="673"/>
      <c r="C13" s="575" t="s">
        <v>578</v>
      </c>
      <c r="D13" s="576" t="s">
        <v>716</v>
      </c>
      <c r="E13" s="644"/>
      <c r="F13" s="614">
        <f>SUMIF($B$30:$B$99,6,F$30:F$99)</f>
        <v>0</v>
      </c>
      <c r="G13" s="644"/>
      <c r="H13" s="577"/>
      <c r="I13" s="644"/>
      <c r="J13" s="614">
        <f>SUMIF($B$30:$B$99,6,J$30:J$99)</f>
        <v>0</v>
      </c>
      <c r="K13" s="644"/>
      <c r="L13" s="614">
        <f t="shared" ref="L13:L27" si="0">SUM(F13,H13,J13)</f>
        <v>0</v>
      </c>
      <c r="M13" s="575" t="s">
        <v>582</v>
      </c>
      <c r="N13" s="576" t="s">
        <v>716</v>
      </c>
      <c r="O13" s="644"/>
      <c r="P13" s="614">
        <f>SUMIF($B$30:$B$99,6,P$30:P$99)</f>
        <v>0</v>
      </c>
      <c r="Q13" s="644"/>
      <c r="R13" s="577"/>
      <c r="S13" s="644"/>
      <c r="T13" s="614">
        <f>SUMIF($B$30:$B$99,6,T$30:T$99)</f>
        <v>0</v>
      </c>
      <c r="U13" s="644"/>
      <c r="V13" s="614">
        <f t="shared" ref="V13:V27" si="1">SUM(P13,R13,T13)</f>
        <v>0</v>
      </c>
      <c r="W13" s="575" t="s">
        <v>582</v>
      </c>
      <c r="X13" s="576" t="s">
        <v>716</v>
      </c>
      <c r="Y13" s="644"/>
      <c r="Z13" s="614">
        <f>SUMIF($B$30:$B$99,6,Z$30:Z$99)</f>
        <v>0</v>
      </c>
      <c r="AA13" s="644"/>
      <c r="AB13" s="577" t="s">
        <v>1105</v>
      </c>
      <c r="AC13" s="644"/>
      <c r="AD13" s="614">
        <f>SUMIF($B$30:$B$99,6,AD$30:AD$99)</f>
        <v>0</v>
      </c>
      <c r="AE13" s="644"/>
      <c r="AF13" s="614">
        <f t="shared" ref="AF13:AF27" si="2">SUM(Z13,AB13,AD13)</f>
        <v>0</v>
      </c>
      <c r="AG13" s="575" t="s">
        <v>582</v>
      </c>
      <c r="AH13" s="576" t="s">
        <v>716</v>
      </c>
      <c r="AI13" s="644"/>
      <c r="AJ13" s="614">
        <f>SUMIF($B$30:$B$99,6,AJ$30:AJ$99)</f>
        <v>0</v>
      </c>
      <c r="AK13" s="644"/>
      <c r="AL13" s="577" t="s">
        <v>1105</v>
      </c>
      <c r="AM13" s="644"/>
      <c r="AN13" s="614">
        <f>SUMIF($B$30:$B$99,6,AN$30:AN$99)</f>
        <v>0</v>
      </c>
      <c r="AO13" s="644"/>
      <c r="AP13" s="614">
        <f t="shared" ref="AP13:AP27" si="3">SUM(AJ13,AL13,AN13)</f>
        <v>0</v>
      </c>
      <c r="AQ13" s="575" t="s">
        <v>582</v>
      </c>
      <c r="AR13" s="576" t="s">
        <v>716</v>
      </c>
      <c r="AS13" s="644"/>
      <c r="AT13" s="614">
        <f>SUMIF($B$30:$B$99,6,AT$30:AT$99)</f>
        <v>0</v>
      </c>
      <c r="AU13" s="644"/>
      <c r="AV13" s="577" t="s">
        <v>1105</v>
      </c>
      <c r="AW13" s="644"/>
      <c r="AX13" s="614">
        <f>SUMIF($B$30:$B$99,6,AX$30:AX$99)</f>
        <v>0</v>
      </c>
      <c r="AY13" s="644"/>
      <c r="AZ13" s="614">
        <f t="shared" ref="AZ13:AZ27" si="4">SUM(AT13,AV13,AX13)</f>
        <v>0</v>
      </c>
      <c r="BB13" s="1123"/>
    </row>
    <row r="14" spans="1:54">
      <c r="A14" s="672"/>
      <c r="B14" s="674"/>
      <c r="C14" s="575"/>
      <c r="D14" s="578" t="s">
        <v>579</v>
      </c>
      <c r="E14" s="644"/>
      <c r="F14" s="615">
        <f>SUMIF($B$30:$B$99,7,F$30:F$99)</f>
        <v>24</v>
      </c>
      <c r="G14" s="644"/>
      <c r="H14" s="579"/>
      <c r="I14" s="644"/>
      <c r="J14" s="615">
        <f>SUMIF($B$30:$B$99,7,J$30:J$99)</f>
        <v>0</v>
      </c>
      <c r="K14" s="644"/>
      <c r="L14" s="615">
        <f t="shared" si="0"/>
        <v>24</v>
      </c>
      <c r="M14" s="575"/>
      <c r="N14" s="578" t="s">
        <v>579</v>
      </c>
      <c r="O14" s="644"/>
      <c r="P14" s="615">
        <f>SUMIF($B$30:$B$99,7,P$30:P$99)</f>
        <v>0</v>
      </c>
      <c r="Q14" s="644"/>
      <c r="R14" s="579"/>
      <c r="S14" s="644"/>
      <c r="T14" s="615">
        <f>SUMIF($B$30:$B$99,7,T$30:T$99)</f>
        <v>0</v>
      </c>
      <c r="U14" s="644"/>
      <c r="V14" s="615">
        <f t="shared" si="1"/>
        <v>0</v>
      </c>
      <c r="W14" s="575"/>
      <c r="X14" s="578" t="s">
        <v>579</v>
      </c>
      <c r="Y14" s="644"/>
      <c r="Z14" s="615">
        <f>SUMIF($B$30:$B$99,7,Z$30:Z$99)</f>
        <v>0</v>
      </c>
      <c r="AA14" s="644"/>
      <c r="AB14" s="579" t="s">
        <v>1105</v>
      </c>
      <c r="AC14" s="644"/>
      <c r="AD14" s="615">
        <f>SUMIF($B$30:$B$99,7,AD$30:AD$99)</f>
        <v>0</v>
      </c>
      <c r="AE14" s="644"/>
      <c r="AF14" s="615">
        <f t="shared" si="2"/>
        <v>0</v>
      </c>
      <c r="AG14" s="575"/>
      <c r="AH14" s="578" t="s">
        <v>579</v>
      </c>
      <c r="AI14" s="644"/>
      <c r="AJ14" s="615">
        <f>SUMIF($B$30:$B$99,7,AJ$30:AJ$99)</f>
        <v>0</v>
      </c>
      <c r="AK14" s="644"/>
      <c r="AL14" s="579" t="s">
        <v>1105</v>
      </c>
      <c r="AM14" s="644"/>
      <c r="AN14" s="615">
        <f>SUMIF($B$30:$B$99,7,AN$30:AN$99)</f>
        <v>0</v>
      </c>
      <c r="AO14" s="644"/>
      <c r="AP14" s="615">
        <f t="shared" si="3"/>
        <v>0</v>
      </c>
      <c r="AQ14" s="575"/>
      <c r="AR14" s="578" t="s">
        <v>579</v>
      </c>
      <c r="AS14" s="644"/>
      <c r="AT14" s="615">
        <f>SUMIF($B$30:$B$99,7,AT$30:AT$99)</f>
        <v>0</v>
      </c>
      <c r="AU14" s="644"/>
      <c r="AV14" s="579" t="s">
        <v>1105</v>
      </c>
      <c r="AW14" s="644"/>
      <c r="AX14" s="615">
        <f>SUMIF($B$30:$B$99,7,AX$30:AX$99)</f>
        <v>0</v>
      </c>
      <c r="AY14" s="644"/>
      <c r="AZ14" s="615">
        <f t="shared" si="4"/>
        <v>0</v>
      </c>
      <c r="BB14" s="1123"/>
    </row>
    <row r="15" spans="1:54">
      <c r="A15" s="672"/>
      <c r="B15" s="673"/>
      <c r="C15" s="580"/>
      <c r="D15" s="578" t="s">
        <v>717</v>
      </c>
      <c r="E15" s="643"/>
      <c r="F15" s="616">
        <f>SUMIF($B$30:$B$99,8,F$30:F$99)</f>
        <v>3</v>
      </c>
      <c r="G15" s="645"/>
      <c r="H15" s="581"/>
      <c r="I15" s="643"/>
      <c r="J15" s="616">
        <f>SUMIF($B$30:$B$99,8,J$30:J$99)</f>
        <v>0</v>
      </c>
      <c r="K15" s="643"/>
      <c r="L15" s="616">
        <f t="shared" si="0"/>
        <v>3</v>
      </c>
      <c r="M15" s="580"/>
      <c r="N15" s="578" t="s">
        <v>717</v>
      </c>
      <c r="O15" s="643"/>
      <c r="P15" s="616">
        <f>SUMIF($B$30:$B$99,8,P$30:P$99)</f>
        <v>0</v>
      </c>
      <c r="Q15" s="645"/>
      <c r="R15" s="581"/>
      <c r="S15" s="643"/>
      <c r="T15" s="616">
        <f>SUMIF($B$30:$B$99,8,T$30:T$99)</f>
        <v>0</v>
      </c>
      <c r="U15" s="643"/>
      <c r="V15" s="616">
        <f t="shared" si="1"/>
        <v>0</v>
      </c>
      <c r="W15" s="580"/>
      <c r="X15" s="578" t="s">
        <v>717</v>
      </c>
      <c r="Y15" s="643"/>
      <c r="Z15" s="616">
        <f>SUMIF($B$30:$B$99,8,Z$30:Z$99)</f>
        <v>0</v>
      </c>
      <c r="AA15" s="645"/>
      <c r="AB15" s="581" t="s">
        <v>1105</v>
      </c>
      <c r="AC15" s="643"/>
      <c r="AD15" s="616">
        <f>SUMIF($B$30:$B$99,8,AD$30:AD$99)</f>
        <v>0</v>
      </c>
      <c r="AE15" s="643"/>
      <c r="AF15" s="616">
        <f t="shared" si="2"/>
        <v>0</v>
      </c>
      <c r="AG15" s="580"/>
      <c r="AH15" s="578" t="s">
        <v>717</v>
      </c>
      <c r="AI15" s="643"/>
      <c r="AJ15" s="616">
        <f>SUMIF($B$30:$B$99,8,AJ$30:AJ$99)</f>
        <v>0</v>
      </c>
      <c r="AK15" s="645"/>
      <c r="AL15" s="581" t="s">
        <v>1105</v>
      </c>
      <c r="AM15" s="643"/>
      <c r="AN15" s="616">
        <f>SUMIF($B$30:$B$99,8,AN$30:AN$99)</f>
        <v>0</v>
      </c>
      <c r="AO15" s="643"/>
      <c r="AP15" s="616">
        <f t="shared" si="3"/>
        <v>0</v>
      </c>
      <c r="AQ15" s="580"/>
      <c r="AR15" s="578" t="s">
        <v>717</v>
      </c>
      <c r="AS15" s="643"/>
      <c r="AT15" s="616">
        <f>SUMIF($B$30:$B$99,8,AT$30:AT$99)</f>
        <v>0</v>
      </c>
      <c r="AU15" s="645"/>
      <c r="AV15" s="581" t="s">
        <v>1105</v>
      </c>
      <c r="AW15" s="643"/>
      <c r="AX15" s="616">
        <f>SUMIF($B$30:$B$99,8,AX$30:AX$99)</f>
        <v>0</v>
      </c>
      <c r="AY15" s="643"/>
      <c r="AZ15" s="616">
        <f t="shared" si="4"/>
        <v>0</v>
      </c>
      <c r="BB15" s="1123"/>
    </row>
    <row r="16" spans="1:54">
      <c r="A16" s="672"/>
      <c r="B16" s="673"/>
      <c r="C16" s="612" t="s">
        <v>718</v>
      </c>
      <c r="D16" s="573" t="s">
        <v>580</v>
      </c>
      <c r="E16" s="642"/>
      <c r="F16" s="613">
        <f>SUMIF($B$30:$B$99,9,F$30:F$99)</f>
        <v>0</v>
      </c>
      <c r="G16" s="642"/>
      <c r="H16" s="613">
        <f>SUMIF($B$30:$B$99,9,H$30:H$99)</f>
        <v>0</v>
      </c>
      <c r="I16" s="642"/>
      <c r="J16" s="613">
        <f>SUMIF($B$30:$B$99,9,J$30:J$99)</f>
        <v>0</v>
      </c>
      <c r="K16" s="642"/>
      <c r="L16" s="613">
        <f t="shared" si="0"/>
        <v>0</v>
      </c>
      <c r="M16" s="612" t="s">
        <v>718</v>
      </c>
      <c r="N16" s="573" t="s">
        <v>580</v>
      </c>
      <c r="O16" s="642"/>
      <c r="P16" s="613">
        <f>SUMIF($B$30:$B$99,9,P$30:P$99)</f>
        <v>0</v>
      </c>
      <c r="Q16" s="642"/>
      <c r="R16" s="613">
        <f>SUMIF($B$30:$B$99,9,R$30:R$99)</f>
        <v>0</v>
      </c>
      <c r="S16" s="642"/>
      <c r="T16" s="613">
        <f>SUMIF($B$30:$B$99,9,T$30:T$99)</f>
        <v>0</v>
      </c>
      <c r="U16" s="642"/>
      <c r="V16" s="613">
        <f t="shared" si="1"/>
        <v>0</v>
      </c>
      <c r="W16" s="612" t="s">
        <v>718</v>
      </c>
      <c r="X16" s="573" t="s">
        <v>580</v>
      </c>
      <c r="Y16" s="642"/>
      <c r="Z16" s="613">
        <f>SUMIF($B$30:$B$99,9,Z$30:Z$99)</f>
        <v>0</v>
      </c>
      <c r="AA16" s="642"/>
      <c r="AB16" s="613">
        <f>SUMIF($B$30:$B$99,9,AB$30:AB$99)</f>
        <v>0</v>
      </c>
      <c r="AC16" s="642"/>
      <c r="AD16" s="613">
        <f>SUMIF($B$30:$B$99,9,AD$30:AD$99)</f>
        <v>0</v>
      </c>
      <c r="AE16" s="642"/>
      <c r="AF16" s="613">
        <f t="shared" si="2"/>
        <v>0</v>
      </c>
      <c r="AG16" s="612" t="s">
        <v>718</v>
      </c>
      <c r="AH16" s="573" t="s">
        <v>580</v>
      </c>
      <c r="AI16" s="642"/>
      <c r="AJ16" s="613">
        <f>SUMIF($B$30:$B$99,9,AJ$30:AJ$99)</f>
        <v>0</v>
      </c>
      <c r="AK16" s="642"/>
      <c r="AL16" s="613">
        <f>SUMIF($B$30:$B$99,9,AL$30:AL$99)</f>
        <v>0</v>
      </c>
      <c r="AM16" s="642"/>
      <c r="AN16" s="613">
        <f>SUMIF($B$30:$B$99,9,AN$30:AN$99)</f>
        <v>0</v>
      </c>
      <c r="AO16" s="642"/>
      <c r="AP16" s="613">
        <f t="shared" si="3"/>
        <v>0</v>
      </c>
      <c r="AQ16" s="612" t="s">
        <v>718</v>
      </c>
      <c r="AR16" s="573" t="s">
        <v>580</v>
      </c>
      <c r="AS16" s="642"/>
      <c r="AT16" s="613">
        <f>SUMIF($B$30:$B$99,9,AT$30:AT$99)</f>
        <v>0</v>
      </c>
      <c r="AU16" s="642"/>
      <c r="AV16" s="613">
        <f>SUMIF($B$30:$B$99,9,AV$30:AV$99)</f>
        <v>0</v>
      </c>
      <c r="AW16" s="642"/>
      <c r="AX16" s="613">
        <f>SUMIF($B$30:$B$99,9,AX$30:AX$99)</f>
        <v>0</v>
      </c>
      <c r="AY16" s="642"/>
      <c r="AZ16" s="613">
        <f t="shared" si="4"/>
        <v>0</v>
      </c>
      <c r="BB16" s="1123"/>
    </row>
    <row r="17" spans="1:54">
      <c r="A17" s="672"/>
      <c r="B17" s="673"/>
      <c r="C17" s="582"/>
      <c r="D17" s="576" t="s">
        <v>716</v>
      </c>
      <c r="E17" s="644"/>
      <c r="F17" s="614">
        <f>SUMIF($B$30:$B$99,10,F$30:F$99)</f>
        <v>0</v>
      </c>
      <c r="G17" s="644"/>
      <c r="H17" s="614">
        <f>SUMIF($B$30:$B$99,10,H$30:H$99)</f>
        <v>0</v>
      </c>
      <c r="I17" s="644"/>
      <c r="J17" s="614">
        <f>SUMIF($B$30:$B$99,10,J$30:J$99)</f>
        <v>0</v>
      </c>
      <c r="K17" s="644"/>
      <c r="L17" s="614">
        <f t="shared" si="0"/>
        <v>0</v>
      </c>
      <c r="M17" s="582"/>
      <c r="N17" s="576" t="s">
        <v>716</v>
      </c>
      <c r="O17" s="644"/>
      <c r="P17" s="614">
        <f>SUMIF($B$30:$B$99,10,P$30:P$99)</f>
        <v>0</v>
      </c>
      <c r="Q17" s="644"/>
      <c r="R17" s="614">
        <f>SUMIF($B$30:$B$99,10,R$30:R$99)</f>
        <v>0</v>
      </c>
      <c r="S17" s="644"/>
      <c r="T17" s="614">
        <f>SUMIF($B$30:$B$99,10,T$30:T$99)</f>
        <v>0</v>
      </c>
      <c r="U17" s="644"/>
      <c r="V17" s="614">
        <f t="shared" si="1"/>
        <v>0</v>
      </c>
      <c r="W17" s="582"/>
      <c r="X17" s="576" t="s">
        <v>716</v>
      </c>
      <c r="Y17" s="644"/>
      <c r="Z17" s="614">
        <f>SUMIF($B$30:$B$99,10,Z$30:Z$99)</f>
        <v>0</v>
      </c>
      <c r="AA17" s="644"/>
      <c r="AB17" s="614">
        <f>SUMIF($B$30:$B$99,10,AB$30:AB$99)</f>
        <v>0</v>
      </c>
      <c r="AC17" s="644"/>
      <c r="AD17" s="614">
        <f>SUMIF($B$30:$B$99,10,AD$30:AD$99)</f>
        <v>0</v>
      </c>
      <c r="AE17" s="644"/>
      <c r="AF17" s="614">
        <f t="shared" si="2"/>
        <v>0</v>
      </c>
      <c r="AG17" s="582"/>
      <c r="AH17" s="576" t="s">
        <v>716</v>
      </c>
      <c r="AI17" s="644"/>
      <c r="AJ17" s="614">
        <f>SUMIF($B$30:$B$99,10,AJ$30:AJ$99)</f>
        <v>0</v>
      </c>
      <c r="AK17" s="644"/>
      <c r="AL17" s="614">
        <f>SUMIF($B$30:$B$99,10,AL$30:AL$99)</f>
        <v>0</v>
      </c>
      <c r="AM17" s="644"/>
      <c r="AN17" s="614">
        <f>SUMIF($B$30:$B$99,10,AN$30:AN$99)</f>
        <v>0</v>
      </c>
      <c r="AO17" s="644"/>
      <c r="AP17" s="614">
        <f t="shared" si="3"/>
        <v>0</v>
      </c>
      <c r="AQ17" s="582"/>
      <c r="AR17" s="576" t="s">
        <v>716</v>
      </c>
      <c r="AS17" s="644"/>
      <c r="AT17" s="614">
        <f>SUMIF($B$30:$B$99,10,AT$30:AT$99)</f>
        <v>0</v>
      </c>
      <c r="AU17" s="644"/>
      <c r="AV17" s="614">
        <f>SUMIF($B$30:$B$99,10,AV$30:AV$99)</f>
        <v>0</v>
      </c>
      <c r="AW17" s="644"/>
      <c r="AX17" s="614">
        <f>SUMIF($B$30:$B$99,10,AX$30:AX$99)</f>
        <v>0</v>
      </c>
      <c r="AY17" s="644"/>
      <c r="AZ17" s="614">
        <f t="shared" si="4"/>
        <v>0</v>
      </c>
      <c r="BB17" s="1123"/>
    </row>
    <row r="18" spans="1:54">
      <c r="A18" s="672"/>
      <c r="B18" s="674"/>
      <c r="C18" s="582"/>
      <c r="D18" s="578" t="s">
        <v>579</v>
      </c>
      <c r="E18" s="644"/>
      <c r="F18" s="615">
        <f>SUMIF($B$30:$B$99,11,F$30:F$99)</f>
        <v>0</v>
      </c>
      <c r="G18" s="644"/>
      <c r="H18" s="615">
        <f>SUMIF($B$30:$B$99,11,H$30:H$99)</f>
        <v>0</v>
      </c>
      <c r="I18" s="644"/>
      <c r="J18" s="615">
        <f>SUMIF($B$30:$B$99,11,J$30:J$99)</f>
        <v>0</v>
      </c>
      <c r="K18" s="644"/>
      <c r="L18" s="615">
        <f t="shared" si="0"/>
        <v>0</v>
      </c>
      <c r="M18" s="582"/>
      <c r="N18" s="578" t="s">
        <v>579</v>
      </c>
      <c r="O18" s="644"/>
      <c r="P18" s="615">
        <f>SUMIF($B$30:$B$99,11,P$30:P$99)</f>
        <v>0</v>
      </c>
      <c r="Q18" s="644"/>
      <c r="R18" s="615">
        <f>SUMIF($B$30:$B$99,11,R$30:R$99)</f>
        <v>0</v>
      </c>
      <c r="S18" s="644"/>
      <c r="T18" s="615">
        <f>SUMIF($B$30:$B$99,11,T$30:T$99)</f>
        <v>0</v>
      </c>
      <c r="U18" s="644"/>
      <c r="V18" s="615">
        <f t="shared" si="1"/>
        <v>0</v>
      </c>
      <c r="W18" s="582"/>
      <c r="X18" s="578" t="s">
        <v>579</v>
      </c>
      <c r="Y18" s="644"/>
      <c r="Z18" s="615">
        <f>SUMIF($B$30:$B$99,11,Z$30:Z$99)</f>
        <v>0</v>
      </c>
      <c r="AA18" s="644"/>
      <c r="AB18" s="615">
        <f>SUMIF($B$30:$B$99,11,AB$30:AB$99)</f>
        <v>0</v>
      </c>
      <c r="AC18" s="644"/>
      <c r="AD18" s="615">
        <f>SUMIF($B$30:$B$99,11,AD$30:AD$99)</f>
        <v>0</v>
      </c>
      <c r="AE18" s="644"/>
      <c r="AF18" s="615">
        <f t="shared" si="2"/>
        <v>0</v>
      </c>
      <c r="AG18" s="582"/>
      <c r="AH18" s="578" t="s">
        <v>579</v>
      </c>
      <c r="AI18" s="644"/>
      <c r="AJ18" s="615">
        <f>SUMIF($B$30:$B$99,11,AJ$30:AJ$99)</f>
        <v>0</v>
      </c>
      <c r="AK18" s="644"/>
      <c r="AL18" s="615">
        <f>SUMIF($B$30:$B$99,11,AL$30:AL$99)</f>
        <v>0</v>
      </c>
      <c r="AM18" s="644"/>
      <c r="AN18" s="615">
        <f>SUMIF($B$30:$B$99,11,AN$30:AN$99)</f>
        <v>0</v>
      </c>
      <c r="AO18" s="644"/>
      <c r="AP18" s="615">
        <f t="shared" si="3"/>
        <v>0</v>
      </c>
      <c r="AQ18" s="582"/>
      <c r="AR18" s="578" t="s">
        <v>579</v>
      </c>
      <c r="AS18" s="644"/>
      <c r="AT18" s="615">
        <f>SUMIF($B$30:$B$99,11,AT$30:AT$99)</f>
        <v>0</v>
      </c>
      <c r="AU18" s="644"/>
      <c r="AV18" s="615">
        <f>SUMIF($B$30:$B$99,11,AV$30:AV$99)</f>
        <v>0</v>
      </c>
      <c r="AW18" s="644"/>
      <c r="AX18" s="615">
        <f>SUMIF($B$30:$B$99,11,AX$30:AX$99)</f>
        <v>0</v>
      </c>
      <c r="AY18" s="644"/>
      <c r="AZ18" s="615">
        <f t="shared" si="4"/>
        <v>0</v>
      </c>
      <c r="BB18" s="1123"/>
    </row>
    <row r="19" spans="1:54">
      <c r="A19" s="672"/>
      <c r="B19" s="673"/>
      <c r="C19" s="617"/>
      <c r="D19" s="583" t="s">
        <v>717</v>
      </c>
      <c r="E19" s="645"/>
      <c r="F19" s="618">
        <f>SUMIF($B$30:$B$99,12,F$30:F$99)</f>
        <v>0</v>
      </c>
      <c r="G19" s="645"/>
      <c r="H19" s="618">
        <f>SUMIF($B$30:$B$99,12,H$30:H$99)</f>
        <v>0</v>
      </c>
      <c r="I19" s="645"/>
      <c r="J19" s="618">
        <f>SUMIF($B$30:$B$99,12,J$30:J$99)</f>
        <v>0</v>
      </c>
      <c r="K19" s="645"/>
      <c r="L19" s="616">
        <f t="shared" si="0"/>
        <v>0</v>
      </c>
      <c r="M19" s="617"/>
      <c r="N19" s="583" t="s">
        <v>717</v>
      </c>
      <c r="O19" s="645"/>
      <c r="P19" s="618">
        <f>SUMIF($B$30:$B$99,12,P$30:P$99)</f>
        <v>0</v>
      </c>
      <c r="Q19" s="645"/>
      <c r="R19" s="618">
        <f>SUMIF($B$30:$B$99,12,R$30:R$99)</f>
        <v>0</v>
      </c>
      <c r="S19" s="645"/>
      <c r="T19" s="618">
        <f>SUMIF($B$30:$B$99,12,T$30:T$99)</f>
        <v>0</v>
      </c>
      <c r="U19" s="645"/>
      <c r="V19" s="616">
        <f t="shared" si="1"/>
        <v>0</v>
      </c>
      <c r="W19" s="617"/>
      <c r="X19" s="583" t="s">
        <v>717</v>
      </c>
      <c r="Y19" s="645"/>
      <c r="Z19" s="618">
        <f>SUMIF($B$30:$B$99,12,Z$30:Z$99)</f>
        <v>0</v>
      </c>
      <c r="AA19" s="645"/>
      <c r="AB19" s="618">
        <f>SUMIF($B$30:$B$99,12,AB$30:AB$99)</f>
        <v>0</v>
      </c>
      <c r="AC19" s="645"/>
      <c r="AD19" s="618">
        <f>SUMIF($B$30:$B$99,12,AD$30:AD$99)</f>
        <v>0</v>
      </c>
      <c r="AE19" s="645"/>
      <c r="AF19" s="616">
        <f t="shared" si="2"/>
        <v>0</v>
      </c>
      <c r="AG19" s="617"/>
      <c r="AH19" s="583" t="s">
        <v>717</v>
      </c>
      <c r="AI19" s="645"/>
      <c r="AJ19" s="618">
        <f>SUMIF($B$30:$B$99,12,AJ$30:AJ$99)</f>
        <v>0</v>
      </c>
      <c r="AK19" s="645"/>
      <c r="AL19" s="618">
        <f>SUMIF($B$30:$B$99,12,AL$30:AL$99)</f>
        <v>0</v>
      </c>
      <c r="AM19" s="645"/>
      <c r="AN19" s="618">
        <f>SUMIF($B$30:$B$99,12,AN$30:AN$99)</f>
        <v>0</v>
      </c>
      <c r="AO19" s="645"/>
      <c r="AP19" s="616">
        <f t="shared" si="3"/>
        <v>0</v>
      </c>
      <c r="AQ19" s="617"/>
      <c r="AR19" s="583" t="s">
        <v>717</v>
      </c>
      <c r="AS19" s="645"/>
      <c r="AT19" s="618">
        <f>SUMIF($B$30:$B$99,12,AT$30:AT$99)</f>
        <v>0</v>
      </c>
      <c r="AU19" s="645"/>
      <c r="AV19" s="618">
        <f>SUMIF($B$30:$B$99,12,AV$30:AV$99)</f>
        <v>0</v>
      </c>
      <c r="AW19" s="645"/>
      <c r="AX19" s="618">
        <f>SUMIF($B$30:$B$99,12,AX$30:AX$99)</f>
        <v>0</v>
      </c>
      <c r="AY19" s="645"/>
      <c r="AZ19" s="616">
        <f t="shared" si="4"/>
        <v>0</v>
      </c>
      <c r="BB19" s="1123"/>
    </row>
    <row r="20" spans="1:54">
      <c r="A20" s="672"/>
      <c r="B20" s="673"/>
      <c r="C20" s="619" t="s">
        <v>581</v>
      </c>
      <c r="D20" s="573" t="s">
        <v>580</v>
      </c>
      <c r="E20" s="642"/>
      <c r="F20" s="613">
        <f>SUMIF($B$30:$B$99,13,F$30:F$99)</f>
        <v>0</v>
      </c>
      <c r="G20" s="642"/>
      <c r="H20" s="613">
        <f>SUMIF($B$30:$B$99,13,H$30:H$99)</f>
        <v>0</v>
      </c>
      <c r="I20" s="642"/>
      <c r="J20" s="613">
        <f>SUMIF($B$30:$B$99,13,J$30:J$99)</f>
        <v>0</v>
      </c>
      <c r="K20" s="642"/>
      <c r="L20" s="613">
        <f t="shared" si="0"/>
        <v>0</v>
      </c>
      <c r="M20" s="619" t="s">
        <v>581</v>
      </c>
      <c r="N20" s="573" t="s">
        <v>580</v>
      </c>
      <c r="O20" s="642"/>
      <c r="P20" s="613">
        <f>SUMIF($B$30:$B$99,13,P$30:P$99)</f>
        <v>0</v>
      </c>
      <c r="Q20" s="642"/>
      <c r="R20" s="613">
        <f>SUMIF($B$30:$B$99,13,R$30:R$99)</f>
        <v>0</v>
      </c>
      <c r="S20" s="642"/>
      <c r="T20" s="613">
        <f>SUMIF($B$30:$B$99,13,T$30:T$99)</f>
        <v>0</v>
      </c>
      <c r="U20" s="642"/>
      <c r="V20" s="613">
        <f t="shared" si="1"/>
        <v>0</v>
      </c>
      <c r="W20" s="619" t="s">
        <v>581</v>
      </c>
      <c r="X20" s="573" t="s">
        <v>580</v>
      </c>
      <c r="Y20" s="642"/>
      <c r="Z20" s="613">
        <f>SUMIF($B$30:$B$99,13,Z$30:Z$99)</f>
        <v>0</v>
      </c>
      <c r="AA20" s="642"/>
      <c r="AB20" s="613">
        <f>SUMIF($B$30:$B$99,13,AB$30:AB$99)</f>
        <v>0</v>
      </c>
      <c r="AC20" s="642"/>
      <c r="AD20" s="613">
        <f>SUMIF($B$30:$B$99,13,AD$30:AD$99)</f>
        <v>0</v>
      </c>
      <c r="AE20" s="642"/>
      <c r="AF20" s="613">
        <f t="shared" si="2"/>
        <v>0</v>
      </c>
      <c r="AG20" s="619" t="s">
        <v>581</v>
      </c>
      <c r="AH20" s="573" t="s">
        <v>580</v>
      </c>
      <c r="AI20" s="642"/>
      <c r="AJ20" s="613">
        <f>SUMIF($B$30:$B$99,13,AJ$30:AJ$99)</f>
        <v>0</v>
      </c>
      <c r="AK20" s="642"/>
      <c r="AL20" s="613">
        <f>SUMIF($B$30:$B$99,13,AL$30:AL$99)</f>
        <v>0</v>
      </c>
      <c r="AM20" s="642"/>
      <c r="AN20" s="613">
        <f>SUMIF($B$30:$B$99,13,AN$30:AN$99)</f>
        <v>0</v>
      </c>
      <c r="AO20" s="642"/>
      <c r="AP20" s="613">
        <f t="shared" si="3"/>
        <v>0</v>
      </c>
      <c r="AQ20" s="619" t="s">
        <v>581</v>
      </c>
      <c r="AR20" s="573" t="s">
        <v>580</v>
      </c>
      <c r="AS20" s="642"/>
      <c r="AT20" s="613">
        <f>SUMIF($B$30:$B$99,13,AT$30:AT$99)</f>
        <v>0</v>
      </c>
      <c r="AU20" s="642"/>
      <c r="AV20" s="613">
        <f>SUMIF($B$30:$B$99,13,AV$30:AV$99)</f>
        <v>0</v>
      </c>
      <c r="AW20" s="642"/>
      <c r="AX20" s="613">
        <f>SUMIF($B$30:$B$99,13,AX$30:AX$99)</f>
        <v>0</v>
      </c>
      <c r="AY20" s="642"/>
      <c r="AZ20" s="613">
        <f t="shared" si="4"/>
        <v>0</v>
      </c>
      <c r="BB20" s="1123"/>
    </row>
    <row r="21" spans="1:54">
      <c r="A21" s="672"/>
      <c r="B21" s="673"/>
      <c r="C21" s="617" t="s">
        <v>582</v>
      </c>
      <c r="D21" s="576" t="s">
        <v>716</v>
      </c>
      <c r="E21" s="644"/>
      <c r="F21" s="614">
        <f>SUMIF($B$30:$B$99,14,F$30:F$99)</f>
        <v>0</v>
      </c>
      <c r="G21" s="644"/>
      <c r="H21" s="614">
        <f>SUMIF($B$30:$B$99,14,H$30:H$99)</f>
        <v>0</v>
      </c>
      <c r="I21" s="644"/>
      <c r="J21" s="614">
        <f>SUMIF($B$30:$B$99,14,J$30:J$99)</f>
        <v>0</v>
      </c>
      <c r="K21" s="644"/>
      <c r="L21" s="614">
        <f t="shared" si="0"/>
        <v>0</v>
      </c>
      <c r="M21" s="617" t="s">
        <v>582</v>
      </c>
      <c r="N21" s="576" t="s">
        <v>716</v>
      </c>
      <c r="O21" s="644"/>
      <c r="P21" s="614">
        <f>SUMIF($B$30:$B$99,14,P$30:P$99)</f>
        <v>0</v>
      </c>
      <c r="Q21" s="644"/>
      <c r="R21" s="614">
        <f>SUMIF($B$30:$B$99,14,R$30:R$99)</f>
        <v>0</v>
      </c>
      <c r="S21" s="644"/>
      <c r="T21" s="614">
        <f>SUMIF($B$30:$B$99,14,T$30:T$99)</f>
        <v>0</v>
      </c>
      <c r="U21" s="644"/>
      <c r="V21" s="614">
        <f t="shared" si="1"/>
        <v>0</v>
      </c>
      <c r="W21" s="617" t="s">
        <v>582</v>
      </c>
      <c r="X21" s="576" t="s">
        <v>716</v>
      </c>
      <c r="Y21" s="644"/>
      <c r="Z21" s="614">
        <f>SUMIF($B$30:$B$99,14,Z$30:Z$99)</f>
        <v>0</v>
      </c>
      <c r="AA21" s="644"/>
      <c r="AB21" s="614">
        <f>SUMIF($B$30:$B$99,14,AB$30:AB$99)</f>
        <v>0</v>
      </c>
      <c r="AC21" s="644"/>
      <c r="AD21" s="614">
        <f>SUMIF($B$30:$B$99,14,AD$30:AD$99)</f>
        <v>0</v>
      </c>
      <c r="AE21" s="644"/>
      <c r="AF21" s="614">
        <f t="shared" si="2"/>
        <v>0</v>
      </c>
      <c r="AG21" s="617" t="s">
        <v>582</v>
      </c>
      <c r="AH21" s="576" t="s">
        <v>716</v>
      </c>
      <c r="AI21" s="644"/>
      <c r="AJ21" s="614">
        <f>SUMIF($B$30:$B$99,14,AJ$30:AJ$99)</f>
        <v>0</v>
      </c>
      <c r="AK21" s="644"/>
      <c r="AL21" s="614">
        <f>SUMIF($B$30:$B$99,14,AL$30:AL$99)</f>
        <v>0</v>
      </c>
      <c r="AM21" s="644"/>
      <c r="AN21" s="614">
        <f>SUMIF($B$30:$B$99,14,AN$30:AN$99)</f>
        <v>0</v>
      </c>
      <c r="AO21" s="644"/>
      <c r="AP21" s="614">
        <f t="shared" si="3"/>
        <v>0</v>
      </c>
      <c r="AQ21" s="617" t="s">
        <v>582</v>
      </c>
      <c r="AR21" s="576" t="s">
        <v>716</v>
      </c>
      <c r="AS21" s="644"/>
      <c r="AT21" s="614">
        <f>SUMIF($B$30:$B$99,14,AT$30:AT$99)</f>
        <v>0</v>
      </c>
      <c r="AU21" s="644"/>
      <c r="AV21" s="614">
        <f>SUMIF($B$30:$B$99,14,AV$30:AV$99)</f>
        <v>0</v>
      </c>
      <c r="AW21" s="644"/>
      <c r="AX21" s="614">
        <f>SUMIF($B$30:$B$99,14,AX$30:AX$99)</f>
        <v>0</v>
      </c>
      <c r="AY21" s="644"/>
      <c r="AZ21" s="614">
        <f t="shared" si="4"/>
        <v>0</v>
      </c>
      <c r="BB21" s="1123"/>
    </row>
    <row r="22" spans="1:54">
      <c r="A22" s="672"/>
      <c r="B22" s="674"/>
      <c r="C22" s="617"/>
      <c r="D22" s="584" t="s">
        <v>579</v>
      </c>
      <c r="E22" s="644"/>
      <c r="F22" s="615">
        <f>SUMIF($B$30:$B$99,15,F$30:F$99)</f>
        <v>0</v>
      </c>
      <c r="G22" s="644"/>
      <c r="H22" s="615">
        <f>SUMIF($B$30:$B$99,15,H$30:H$99)</f>
        <v>0</v>
      </c>
      <c r="I22" s="644"/>
      <c r="J22" s="615">
        <f>SUMIF($B$30:$B$99,15,J$30:J$99)</f>
        <v>0</v>
      </c>
      <c r="K22" s="644"/>
      <c r="L22" s="615">
        <f t="shared" si="0"/>
        <v>0</v>
      </c>
      <c r="M22" s="617"/>
      <c r="N22" s="584" t="s">
        <v>579</v>
      </c>
      <c r="O22" s="644"/>
      <c r="P22" s="615">
        <f>SUMIF($B$30:$B$99,15,P$30:P$99)</f>
        <v>0</v>
      </c>
      <c r="Q22" s="644"/>
      <c r="R22" s="615">
        <f>SUMIF($B$30:$B$99,15,R$30:R$99)</f>
        <v>0</v>
      </c>
      <c r="S22" s="644"/>
      <c r="T22" s="615">
        <f>SUMIF($B$30:$B$99,15,T$30:T$99)</f>
        <v>0</v>
      </c>
      <c r="U22" s="644"/>
      <c r="V22" s="615">
        <f t="shared" si="1"/>
        <v>0</v>
      </c>
      <c r="W22" s="617"/>
      <c r="X22" s="584" t="s">
        <v>579</v>
      </c>
      <c r="Y22" s="644"/>
      <c r="Z22" s="615">
        <f>SUMIF($B$30:$B$99,15,Z$30:Z$99)</f>
        <v>0</v>
      </c>
      <c r="AA22" s="644"/>
      <c r="AB22" s="615">
        <f>SUMIF($B$30:$B$99,15,AB$30:AB$99)</f>
        <v>0</v>
      </c>
      <c r="AC22" s="644"/>
      <c r="AD22" s="615">
        <f>SUMIF($B$30:$B$99,15,AD$30:AD$99)</f>
        <v>0</v>
      </c>
      <c r="AE22" s="644"/>
      <c r="AF22" s="615">
        <f t="shared" si="2"/>
        <v>0</v>
      </c>
      <c r="AG22" s="617"/>
      <c r="AH22" s="584" t="s">
        <v>579</v>
      </c>
      <c r="AI22" s="644"/>
      <c r="AJ22" s="615">
        <f>SUMIF($B$30:$B$99,15,AJ$30:AJ$99)</f>
        <v>0</v>
      </c>
      <c r="AK22" s="644"/>
      <c r="AL22" s="615">
        <f>SUMIF($B$30:$B$99,15,AL$30:AL$99)</f>
        <v>0</v>
      </c>
      <c r="AM22" s="644"/>
      <c r="AN22" s="615">
        <f>SUMIF($B$30:$B$99,15,AN$30:AN$99)</f>
        <v>0</v>
      </c>
      <c r="AO22" s="644"/>
      <c r="AP22" s="615">
        <f t="shared" si="3"/>
        <v>0</v>
      </c>
      <c r="AQ22" s="617"/>
      <c r="AR22" s="584" t="s">
        <v>579</v>
      </c>
      <c r="AS22" s="644"/>
      <c r="AT22" s="615">
        <f>SUMIF($B$30:$B$99,15,AT$30:AT$99)</f>
        <v>0</v>
      </c>
      <c r="AU22" s="644"/>
      <c r="AV22" s="615">
        <f>SUMIF($B$30:$B$99,15,AV$30:AV$99)</f>
        <v>0</v>
      </c>
      <c r="AW22" s="644"/>
      <c r="AX22" s="615">
        <f>SUMIF($B$30:$B$99,15,AX$30:AX$99)</f>
        <v>0</v>
      </c>
      <c r="AY22" s="644"/>
      <c r="AZ22" s="615">
        <f t="shared" si="4"/>
        <v>0</v>
      </c>
      <c r="BB22" s="1123"/>
    </row>
    <row r="23" spans="1:54">
      <c r="A23" s="672"/>
      <c r="B23" s="673"/>
      <c r="C23" s="620"/>
      <c r="D23" s="583" t="s">
        <v>717</v>
      </c>
      <c r="E23" s="645"/>
      <c r="F23" s="618">
        <f>SUMIF($B$30:$B$99,16,F$30:F$99)</f>
        <v>0</v>
      </c>
      <c r="G23" s="645"/>
      <c r="H23" s="618">
        <f>SUMIF($B$30:$B$99,16,H$30:H$99)</f>
        <v>0</v>
      </c>
      <c r="I23" s="645"/>
      <c r="J23" s="618">
        <f>SUMIF($B$30:$B$99,16,J$30:J$99)</f>
        <v>0</v>
      </c>
      <c r="K23" s="645"/>
      <c r="L23" s="616">
        <f t="shared" si="0"/>
        <v>0</v>
      </c>
      <c r="M23" s="620"/>
      <c r="N23" s="583" t="s">
        <v>717</v>
      </c>
      <c r="O23" s="645"/>
      <c r="P23" s="618">
        <f>SUMIF($B$30:$B$99,16,P$30:P$99)</f>
        <v>0</v>
      </c>
      <c r="Q23" s="645"/>
      <c r="R23" s="618">
        <f>SUMIF($B$30:$B$99,16,R$30:R$99)</f>
        <v>0</v>
      </c>
      <c r="S23" s="645"/>
      <c r="T23" s="618">
        <f>SUMIF($B$30:$B$99,16,T$30:T$99)</f>
        <v>0</v>
      </c>
      <c r="U23" s="645"/>
      <c r="V23" s="616">
        <f t="shared" si="1"/>
        <v>0</v>
      </c>
      <c r="W23" s="620"/>
      <c r="X23" s="583" t="s">
        <v>717</v>
      </c>
      <c r="Y23" s="645"/>
      <c r="Z23" s="618">
        <f>SUMIF($B$30:$B$99,16,Z$30:Z$99)</f>
        <v>0</v>
      </c>
      <c r="AA23" s="645"/>
      <c r="AB23" s="618">
        <f>SUMIF($B$30:$B$99,16,AB$30:AB$99)</f>
        <v>0</v>
      </c>
      <c r="AC23" s="645"/>
      <c r="AD23" s="618">
        <f>SUMIF($B$30:$B$99,16,AD$30:AD$99)</f>
        <v>0</v>
      </c>
      <c r="AE23" s="645"/>
      <c r="AF23" s="616">
        <f t="shared" si="2"/>
        <v>0</v>
      </c>
      <c r="AG23" s="620"/>
      <c r="AH23" s="583" t="s">
        <v>717</v>
      </c>
      <c r="AI23" s="645"/>
      <c r="AJ23" s="618">
        <f>SUMIF($B$30:$B$99,16,AJ$30:AJ$99)</f>
        <v>0</v>
      </c>
      <c r="AK23" s="645"/>
      <c r="AL23" s="618">
        <f>SUMIF($B$30:$B$99,16,AL$30:AL$99)</f>
        <v>0</v>
      </c>
      <c r="AM23" s="645"/>
      <c r="AN23" s="618">
        <f>SUMIF($B$30:$B$99,16,AN$30:AN$99)</f>
        <v>0</v>
      </c>
      <c r="AO23" s="645"/>
      <c r="AP23" s="616">
        <f t="shared" si="3"/>
        <v>0</v>
      </c>
      <c r="AQ23" s="620"/>
      <c r="AR23" s="583" t="s">
        <v>717</v>
      </c>
      <c r="AS23" s="645"/>
      <c r="AT23" s="618">
        <f>SUMIF($B$30:$B$99,16,AT$30:AT$99)</f>
        <v>0</v>
      </c>
      <c r="AU23" s="645"/>
      <c r="AV23" s="618">
        <f>SUMIF($B$30:$B$99,16,AV$30:AV$99)</f>
        <v>0</v>
      </c>
      <c r="AW23" s="645"/>
      <c r="AX23" s="618">
        <f>SUMIF($B$30:$B$99,16,AX$30:AX$99)</f>
        <v>0</v>
      </c>
      <c r="AY23" s="645"/>
      <c r="AZ23" s="616">
        <f t="shared" si="4"/>
        <v>0</v>
      </c>
      <c r="BB23" s="1123"/>
    </row>
    <row r="24" spans="1:54">
      <c r="A24" s="672"/>
      <c r="B24" s="673"/>
      <c r="C24" s="612" t="s">
        <v>857</v>
      </c>
      <c r="D24" s="573" t="s">
        <v>583</v>
      </c>
      <c r="E24" s="642"/>
      <c r="F24" s="613">
        <f>SUMIF($B$30:$B$99,17,F$30:F$99)</f>
        <v>0</v>
      </c>
      <c r="G24" s="642"/>
      <c r="H24" s="613">
        <f>SUMIF($B$30:$B$99,17,H$30:H$99)</f>
        <v>0</v>
      </c>
      <c r="I24" s="642"/>
      <c r="J24" s="613">
        <f>SUMIF($B$30:$B$99,17,J$30:J$99)</f>
        <v>0</v>
      </c>
      <c r="K24" s="642"/>
      <c r="L24" s="613">
        <f t="shared" si="0"/>
        <v>0</v>
      </c>
      <c r="M24" s="612" t="s">
        <v>857</v>
      </c>
      <c r="N24" s="573" t="s">
        <v>583</v>
      </c>
      <c r="O24" s="642"/>
      <c r="P24" s="613">
        <f>SUMIF($B$30:$B$99,17,P$30:P$99)</f>
        <v>0</v>
      </c>
      <c r="Q24" s="642"/>
      <c r="R24" s="613">
        <f>SUMIF($B$30:$B$99,17,R$30:R$99)</f>
        <v>0</v>
      </c>
      <c r="S24" s="642"/>
      <c r="T24" s="613">
        <f>SUMIF($B$30:$B$99,17,T$30:T$99)</f>
        <v>0</v>
      </c>
      <c r="U24" s="642"/>
      <c r="V24" s="613">
        <f t="shared" si="1"/>
        <v>0</v>
      </c>
      <c r="W24" s="612" t="s">
        <v>857</v>
      </c>
      <c r="X24" s="573" t="s">
        <v>583</v>
      </c>
      <c r="Y24" s="642"/>
      <c r="Z24" s="613">
        <f>SUMIF($B$30:$B$99,17,Z$30:Z$99)</f>
        <v>0</v>
      </c>
      <c r="AA24" s="642"/>
      <c r="AB24" s="613">
        <f>SUMIF($B$30:$B$99,17,AB$30:AB$99)</f>
        <v>0</v>
      </c>
      <c r="AC24" s="642"/>
      <c r="AD24" s="613">
        <f>SUMIF($B$30:$B$99,17,AD$30:AD$99)</f>
        <v>0</v>
      </c>
      <c r="AE24" s="642"/>
      <c r="AF24" s="613">
        <f t="shared" si="2"/>
        <v>0</v>
      </c>
      <c r="AG24" s="612" t="s">
        <v>857</v>
      </c>
      <c r="AH24" s="573" t="s">
        <v>583</v>
      </c>
      <c r="AI24" s="642"/>
      <c r="AJ24" s="613">
        <f>SUMIF($B$30:$B$99,17,AJ$30:AJ$99)</f>
        <v>0</v>
      </c>
      <c r="AK24" s="642"/>
      <c r="AL24" s="613">
        <f>SUMIF($B$30:$B$99,17,AL$30:AL$99)</f>
        <v>0</v>
      </c>
      <c r="AM24" s="642"/>
      <c r="AN24" s="613">
        <f>SUMIF($B$30:$B$99,17,AN$30:AN$99)</f>
        <v>0</v>
      </c>
      <c r="AO24" s="642"/>
      <c r="AP24" s="613">
        <f t="shared" si="3"/>
        <v>0</v>
      </c>
      <c r="AQ24" s="612" t="s">
        <v>857</v>
      </c>
      <c r="AR24" s="573" t="s">
        <v>583</v>
      </c>
      <c r="AS24" s="642"/>
      <c r="AT24" s="613">
        <f>SUMIF($B$30:$B$99,17,AT$30:AT$99)</f>
        <v>0</v>
      </c>
      <c r="AU24" s="642"/>
      <c r="AV24" s="613">
        <f>SUMIF($B$30:$B$99,17,AV$30:AV$99)</f>
        <v>0</v>
      </c>
      <c r="AW24" s="642"/>
      <c r="AX24" s="613">
        <f>SUMIF($B$30:$B$99,17,AX$30:AX$99)</f>
        <v>0</v>
      </c>
      <c r="AY24" s="642"/>
      <c r="AZ24" s="613">
        <f t="shared" si="4"/>
        <v>0</v>
      </c>
      <c r="BB24" s="1123"/>
    </row>
    <row r="25" spans="1:54">
      <c r="A25" s="672"/>
      <c r="B25" s="673"/>
      <c r="C25" s="617"/>
      <c r="D25" s="576" t="s">
        <v>716</v>
      </c>
      <c r="E25" s="644"/>
      <c r="F25" s="614">
        <f>SUMIF($B$30:$B$99,18,F$30:F$99)</f>
        <v>0</v>
      </c>
      <c r="G25" s="644"/>
      <c r="H25" s="614">
        <f>SUMIF($B$30:$B$99,18,H$30:H$99)</f>
        <v>0</v>
      </c>
      <c r="I25" s="644"/>
      <c r="J25" s="614">
        <f>SUMIF($B$30:$B$99,18,J$30:J$99)</f>
        <v>0</v>
      </c>
      <c r="K25" s="644"/>
      <c r="L25" s="614">
        <f t="shared" si="0"/>
        <v>0</v>
      </c>
      <c r="M25" s="617"/>
      <c r="N25" s="576" t="s">
        <v>716</v>
      </c>
      <c r="O25" s="644"/>
      <c r="P25" s="614">
        <f>SUMIF($B$30:$B$99,18,P$30:P$99)</f>
        <v>0</v>
      </c>
      <c r="Q25" s="644"/>
      <c r="R25" s="614">
        <f>SUMIF($B$30:$B$99,18,R$30:R$99)</f>
        <v>0</v>
      </c>
      <c r="S25" s="644"/>
      <c r="T25" s="614">
        <f>SUMIF($B$30:$B$99,18,T$30:T$99)</f>
        <v>0</v>
      </c>
      <c r="U25" s="644"/>
      <c r="V25" s="614">
        <f t="shared" si="1"/>
        <v>0</v>
      </c>
      <c r="W25" s="617"/>
      <c r="X25" s="576" t="s">
        <v>716</v>
      </c>
      <c r="Y25" s="644"/>
      <c r="Z25" s="614">
        <f>SUMIF($B$30:$B$99,18,Z$30:Z$99)</f>
        <v>0</v>
      </c>
      <c r="AA25" s="644"/>
      <c r="AB25" s="614">
        <f>SUMIF($B$30:$B$99,18,AB$30:AB$99)</f>
        <v>0</v>
      </c>
      <c r="AC25" s="644"/>
      <c r="AD25" s="614">
        <f>SUMIF($B$30:$B$99,18,AD$30:AD$99)</f>
        <v>0</v>
      </c>
      <c r="AE25" s="644"/>
      <c r="AF25" s="614">
        <f t="shared" si="2"/>
        <v>0</v>
      </c>
      <c r="AG25" s="617"/>
      <c r="AH25" s="576" t="s">
        <v>716</v>
      </c>
      <c r="AI25" s="644"/>
      <c r="AJ25" s="614">
        <f>SUMIF($B$30:$B$99,18,AJ$30:AJ$99)</f>
        <v>0</v>
      </c>
      <c r="AK25" s="644"/>
      <c r="AL25" s="614">
        <f>SUMIF($B$30:$B$99,18,AL$30:AL$99)</f>
        <v>0</v>
      </c>
      <c r="AM25" s="644"/>
      <c r="AN25" s="614">
        <f>SUMIF($B$30:$B$99,18,AN$30:AN$99)</f>
        <v>0</v>
      </c>
      <c r="AO25" s="644"/>
      <c r="AP25" s="614">
        <f t="shared" si="3"/>
        <v>0</v>
      </c>
      <c r="AQ25" s="617"/>
      <c r="AR25" s="576" t="s">
        <v>716</v>
      </c>
      <c r="AS25" s="644"/>
      <c r="AT25" s="614">
        <f>SUMIF($B$30:$B$99,18,AT$30:AT$99)</f>
        <v>0</v>
      </c>
      <c r="AU25" s="644"/>
      <c r="AV25" s="614">
        <f>SUMIF($B$30:$B$99,18,AV$30:AV$99)</f>
        <v>0</v>
      </c>
      <c r="AW25" s="644"/>
      <c r="AX25" s="614">
        <f>SUMIF($B$30:$B$99,18,AX$30:AX$99)</f>
        <v>0</v>
      </c>
      <c r="AY25" s="644"/>
      <c r="AZ25" s="614">
        <f t="shared" si="4"/>
        <v>0</v>
      </c>
      <c r="BB25" s="1123"/>
    </row>
    <row r="26" spans="1:54">
      <c r="A26" s="672"/>
      <c r="B26" s="674"/>
      <c r="C26" s="617"/>
      <c r="D26" s="584" t="s">
        <v>579</v>
      </c>
      <c r="E26" s="644"/>
      <c r="F26" s="615">
        <f>SUMIF($B$30:$B$99,19,F$30:F$99)</f>
        <v>0</v>
      </c>
      <c r="G26" s="644"/>
      <c r="H26" s="615">
        <f>SUMIF($B$30:$B$99,19,H$30:H$99)</f>
        <v>0</v>
      </c>
      <c r="I26" s="644"/>
      <c r="J26" s="615">
        <f>SUMIF($B$30:$B$99,19,J$30:J$99)</f>
        <v>0</v>
      </c>
      <c r="K26" s="644"/>
      <c r="L26" s="615">
        <f t="shared" si="0"/>
        <v>0</v>
      </c>
      <c r="M26" s="617"/>
      <c r="N26" s="584" t="s">
        <v>579</v>
      </c>
      <c r="O26" s="644"/>
      <c r="P26" s="615">
        <f>SUMIF($B$30:$B$99,19,P$30:P$99)</f>
        <v>0</v>
      </c>
      <c r="Q26" s="644"/>
      <c r="R26" s="615">
        <f>SUMIF($B$30:$B$99,19,R$30:R$99)</f>
        <v>0</v>
      </c>
      <c r="S26" s="644"/>
      <c r="T26" s="615">
        <f>SUMIF($B$30:$B$99,19,T$30:T$99)</f>
        <v>0</v>
      </c>
      <c r="U26" s="644"/>
      <c r="V26" s="615">
        <f t="shared" si="1"/>
        <v>0</v>
      </c>
      <c r="W26" s="617"/>
      <c r="X26" s="584" t="s">
        <v>579</v>
      </c>
      <c r="Y26" s="644"/>
      <c r="Z26" s="615">
        <f>SUMIF($B$30:$B$99,19,Z$30:Z$99)</f>
        <v>0</v>
      </c>
      <c r="AA26" s="644"/>
      <c r="AB26" s="615">
        <f>SUMIF($B$30:$B$99,19,AB$30:AB$99)</f>
        <v>0</v>
      </c>
      <c r="AC26" s="644"/>
      <c r="AD26" s="615">
        <f>SUMIF($B$30:$B$99,19,AD$30:AD$99)</f>
        <v>0</v>
      </c>
      <c r="AE26" s="644"/>
      <c r="AF26" s="615">
        <f t="shared" si="2"/>
        <v>0</v>
      </c>
      <c r="AG26" s="617"/>
      <c r="AH26" s="584" t="s">
        <v>579</v>
      </c>
      <c r="AI26" s="644"/>
      <c r="AJ26" s="615">
        <f>SUMIF($B$30:$B$99,19,AJ$30:AJ$99)</f>
        <v>0</v>
      </c>
      <c r="AK26" s="644"/>
      <c r="AL26" s="615">
        <f>SUMIF($B$30:$B$99,19,AL$30:AL$99)</f>
        <v>0</v>
      </c>
      <c r="AM26" s="644"/>
      <c r="AN26" s="615">
        <f>SUMIF($B$30:$B$99,19,AN$30:AN$99)</f>
        <v>0</v>
      </c>
      <c r="AO26" s="644"/>
      <c r="AP26" s="615">
        <f t="shared" si="3"/>
        <v>0</v>
      </c>
      <c r="AQ26" s="617"/>
      <c r="AR26" s="584" t="s">
        <v>579</v>
      </c>
      <c r="AS26" s="644"/>
      <c r="AT26" s="615">
        <f>SUMIF($B$30:$B$99,19,AT$30:AT$99)</f>
        <v>0</v>
      </c>
      <c r="AU26" s="644"/>
      <c r="AV26" s="615">
        <f>SUMIF($B$30:$B$99,19,AV$30:AV$99)</f>
        <v>0</v>
      </c>
      <c r="AW26" s="644"/>
      <c r="AX26" s="615">
        <f>SUMIF($B$30:$B$99,19,AX$30:AX$99)</f>
        <v>0</v>
      </c>
      <c r="AY26" s="644"/>
      <c r="AZ26" s="615">
        <f t="shared" si="4"/>
        <v>0</v>
      </c>
      <c r="BB26" s="1123"/>
    </row>
    <row r="27" spans="1:54">
      <c r="A27" s="672"/>
      <c r="B27" s="673"/>
      <c r="C27" s="621"/>
      <c r="D27" s="583" t="s">
        <v>717</v>
      </c>
      <c r="E27" s="645"/>
      <c r="F27" s="618">
        <f>SUMIF($B$30:$B$99,20,F$30:F$99)</f>
        <v>0</v>
      </c>
      <c r="G27" s="645"/>
      <c r="H27" s="618">
        <f>SUMIF($B$30:$B$99,20,H$30:H$99)</f>
        <v>0</v>
      </c>
      <c r="I27" s="645"/>
      <c r="J27" s="618">
        <f>SUMIF($B$30:$B$99,20,J$30:J$99)</f>
        <v>0</v>
      </c>
      <c r="K27" s="645"/>
      <c r="L27" s="616">
        <f t="shared" si="0"/>
        <v>0</v>
      </c>
      <c r="M27" s="621"/>
      <c r="N27" s="583" t="s">
        <v>717</v>
      </c>
      <c r="O27" s="645"/>
      <c r="P27" s="618">
        <f>SUMIF($B$30:$B$99,20,P$30:P$99)</f>
        <v>0</v>
      </c>
      <c r="Q27" s="645"/>
      <c r="R27" s="618">
        <f>SUMIF($B$30:$B$99,20,R$30:R$99)</f>
        <v>0</v>
      </c>
      <c r="S27" s="645"/>
      <c r="T27" s="618">
        <f>SUMIF($B$30:$B$99,20,T$30:T$99)</f>
        <v>0</v>
      </c>
      <c r="U27" s="645"/>
      <c r="V27" s="616">
        <f t="shared" si="1"/>
        <v>0</v>
      </c>
      <c r="W27" s="621"/>
      <c r="X27" s="583" t="s">
        <v>717</v>
      </c>
      <c r="Y27" s="645"/>
      <c r="Z27" s="618">
        <f>SUMIF($B$30:$B$99,20,Z$30:Z$99)</f>
        <v>0</v>
      </c>
      <c r="AA27" s="645"/>
      <c r="AB27" s="618">
        <f>SUMIF($B$30:$B$99,20,AB$30:AB$99)</f>
        <v>0</v>
      </c>
      <c r="AC27" s="645"/>
      <c r="AD27" s="618">
        <f>SUMIF($B$30:$B$99,20,AD$30:AD$99)</f>
        <v>0</v>
      </c>
      <c r="AE27" s="645"/>
      <c r="AF27" s="616">
        <f t="shared" si="2"/>
        <v>0</v>
      </c>
      <c r="AG27" s="621"/>
      <c r="AH27" s="583" t="s">
        <v>717</v>
      </c>
      <c r="AI27" s="645"/>
      <c r="AJ27" s="618">
        <f>SUMIF($B$30:$B$99,20,AJ$30:AJ$99)</f>
        <v>0</v>
      </c>
      <c r="AK27" s="645"/>
      <c r="AL27" s="618">
        <f>SUMIF($B$30:$B$99,20,AL$30:AL$99)</f>
        <v>0</v>
      </c>
      <c r="AM27" s="645"/>
      <c r="AN27" s="618">
        <f>SUMIF($B$30:$B$99,20,AN$30:AN$99)</f>
        <v>0</v>
      </c>
      <c r="AO27" s="645"/>
      <c r="AP27" s="616">
        <f t="shared" si="3"/>
        <v>0</v>
      </c>
      <c r="AQ27" s="621"/>
      <c r="AR27" s="583" t="s">
        <v>717</v>
      </c>
      <c r="AS27" s="645"/>
      <c r="AT27" s="618">
        <f>SUMIF($B$30:$B$99,20,AT$30:AT$99)</f>
        <v>0</v>
      </c>
      <c r="AU27" s="645"/>
      <c r="AV27" s="618">
        <f>SUMIF($B$30:$B$99,20,AV$30:AV$99)</f>
        <v>0</v>
      </c>
      <c r="AW27" s="645"/>
      <c r="AX27" s="618">
        <f>SUMIF($B$30:$B$99,20,AX$30:AX$99)</f>
        <v>0</v>
      </c>
      <c r="AY27" s="645"/>
      <c r="AZ27" s="616">
        <f t="shared" si="4"/>
        <v>0</v>
      </c>
      <c r="BB27" s="1123"/>
    </row>
    <row r="28" spans="1:54">
      <c r="A28" s="672"/>
      <c r="B28" s="673"/>
      <c r="C28" s="949" t="s">
        <v>719</v>
      </c>
      <c r="D28" s="950" t="s">
        <v>584</v>
      </c>
      <c r="E28" s="951"/>
      <c r="F28" s="952">
        <f>SUM(F12,F16,F20,F24)</f>
        <v>34</v>
      </c>
      <c r="G28" s="951"/>
      <c r="H28" s="952">
        <f>SUM(H16,H20,H24)</f>
        <v>0</v>
      </c>
      <c r="I28" s="951"/>
      <c r="J28" s="952">
        <f>SUM(J12,J16,J20,J24)</f>
        <v>0</v>
      </c>
      <c r="K28" s="951"/>
      <c r="L28" s="952">
        <f>SUM(L12,L16,L20,L24)</f>
        <v>34</v>
      </c>
      <c r="M28" s="949" t="s">
        <v>719</v>
      </c>
      <c r="N28" s="950" t="s">
        <v>584</v>
      </c>
      <c r="O28" s="951"/>
      <c r="P28" s="952">
        <f>SUM(P12,P16,P20,P24)</f>
        <v>0</v>
      </c>
      <c r="Q28" s="951"/>
      <c r="R28" s="952">
        <f>SUM(R16,R20,R24)</f>
        <v>0</v>
      </c>
      <c r="S28" s="951"/>
      <c r="T28" s="952">
        <f>SUM(T12,T16,T20,T24)</f>
        <v>0</v>
      </c>
      <c r="U28" s="951"/>
      <c r="V28" s="952">
        <f>SUM(V12,V16,V20,V24)</f>
        <v>0</v>
      </c>
      <c r="W28" s="622" t="s">
        <v>719</v>
      </c>
      <c r="X28" s="623" t="s">
        <v>584</v>
      </c>
      <c r="Y28" s="646"/>
      <c r="Z28" s="624">
        <f>SUM(Z12,Z16,Z20,Z24)</f>
        <v>0</v>
      </c>
      <c r="AA28" s="646"/>
      <c r="AB28" s="624">
        <f>SUM(AB16,AB20,AB24)</f>
        <v>0</v>
      </c>
      <c r="AC28" s="646"/>
      <c r="AD28" s="624">
        <f>SUM(AD12,AD16,AD20,AD24)</f>
        <v>0</v>
      </c>
      <c r="AE28" s="646"/>
      <c r="AF28" s="624">
        <f>SUM(AF12,AF16,AF20,AF24)</f>
        <v>0</v>
      </c>
      <c r="AG28" s="622" t="s">
        <v>719</v>
      </c>
      <c r="AH28" s="623" t="s">
        <v>584</v>
      </c>
      <c r="AI28" s="646"/>
      <c r="AJ28" s="624">
        <f>SUM(AJ12,AJ16,AJ20,AJ24)</f>
        <v>0</v>
      </c>
      <c r="AK28" s="646"/>
      <c r="AL28" s="624">
        <f>SUM(AL16,AL20,AL24)</f>
        <v>0</v>
      </c>
      <c r="AM28" s="646"/>
      <c r="AN28" s="624">
        <f>SUM(AN12,AN16,AN20,AN24)</f>
        <v>0</v>
      </c>
      <c r="AO28" s="646"/>
      <c r="AP28" s="624">
        <f>SUM(AP12,AP16,AP20,AP24)</f>
        <v>0</v>
      </c>
      <c r="AQ28" s="622" t="s">
        <v>719</v>
      </c>
      <c r="AR28" s="623" t="s">
        <v>584</v>
      </c>
      <c r="AS28" s="646"/>
      <c r="AT28" s="624">
        <f>SUM(AT12,AT16,AT20,AT24)</f>
        <v>0</v>
      </c>
      <c r="AU28" s="646"/>
      <c r="AV28" s="624">
        <f>SUM(AV16,AV20,AV24)</f>
        <v>0</v>
      </c>
      <c r="AW28" s="646"/>
      <c r="AX28" s="624">
        <f>SUM(AX12,AX16,AX20,AX24)</f>
        <v>0</v>
      </c>
      <c r="AY28" s="646"/>
      <c r="AZ28" s="624">
        <f>SUM(AZ12,AZ16,AZ20,AZ24)</f>
        <v>0</v>
      </c>
      <c r="BB28" s="1123"/>
    </row>
    <row r="29" spans="1:54">
      <c r="A29" s="672"/>
      <c r="B29" s="673"/>
      <c r="C29" s="953"/>
      <c r="D29" s="954" t="s">
        <v>716</v>
      </c>
      <c r="E29" s="955"/>
      <c r="F29" s="956">
        <f>SUM(F13,F17,F21,F25)</f>
        <v>0</v>
      </c>
      <c r="G29" s="955"/>
      <c r="H29" s="956">
        <f>SUM(H17,H21,H25)</f>
        <v>0</v>
      </c>
      <c r="I29" s="955"/>
      <c r="J29" s="956">
        <f>SUM(J13,J17,J21,J25)</f>
        <v>0</v>
      </c>
      <c r="K29" s="955"/>
      <c r="L29" s="956">
        <f>SUM(L13,L17,L21,L25)</f>
        <v>0</v>
      </c>
      <c r="M29" s="953"/>
      <c r="N29" s="954" t="s">
        <v>716</v>
      </c>
      <c r="O29" s="955"/>
      <c r="P29" s="956">
        <f>SUM(P13,P17,P21,P25)</f>
        <v>0</v>
      </c>
      <c r="Q29" s="955"/>
      <c r="R29" s="956">
        <f>SUM(R17,R21,R25)</f>
        <v>0</v>
      </c>
      <c r="S29" s="955"/>
      <c r="T29" s="956">
        <f>SUM(T13,T17,T21,T25)</f>
        <v>0</v>
      </c>
      <c r="U29" s="955"/>
      <c r="V29" s="956">
        <f>SUM(V13,V17,V21,V25)</f>
        <v>0</v>
      </c>
      <c r="W29" s="625"/>
      <c r="X29" s="626" t="s">
        <v>716</v>
      </c>
      <c r="Y29" s="647"/>
      <c r="Z29" s="627">
        <f>SUM(Z13,Z17,Z21,Z25)</f>
        <v>0</v>
      </c>
      <c r="AA29" s="647"/>
      <c r="AB29" s="627">
        <f>SUM(AB17,AB21,AB25)</f>
        <v>0</v>
      </c>
      <c r="AC29" s="647"/>
      <c r="AD29" s="627">
        <f>SUM(AD13,AD17,AD21,AD25)</f>
        <v>0</v>
      </c>
      <c r="AE29" s="647"/>
      <c r="AF29" s="627">
        <f>SUM(AF13,AF17,AF21,AF25)</f>
        <v>0</v>
      </c>
      <c r="AG29" s="625"/>
      <c r="AH29" s="626" t="s">
        <v>716</v>
      </c>
      <c r="AI29" s="647"/>
      <c r="AJ29" s="627">
        <f>SUM(AJ13,AJ17,AJ21,AJ25)</f>
        <v>0</v>
      </c>
      <c r="AK29" s="647"/>
      <c r="AL29" s="627">
        <f>SUM(AL17,AL21,AL25)</f>
        <v>0</v>
      </c>
      <c r="AM29" s="647"/>
      <c r="AN29" s="627">
        <f>SUM(AN13,AN17,AN21,AN25)</f>
        <v>0</v>
      </c>
      <c r="AO29" s="647"/>
      <c r="AP29" s="627">
        <f>SUM(AP13,AP17,AP21,AP25)</f>
        <v>0</v>
      </c>
      <c r="AQ29" s="625"/>
      <c r="AR29" s="626" t="s">
        <v>716</v>
      </c>
      <c r="AS29" s="647"/>
      <c r="AT29" s="627">
        <f>SUM(AT13,AT17,AT21,AT25)</f>
        <v>0</v>
      </c>
      <c r="AU29" s="647"/>
      <c r="AV29" s="627">
        <f>SUM(AV17,AV21,AV25)</f>
        <v>0</v>
      </c>
      <c r="AW29" s="647"/>
      <c r="AX29" s="627">
        <f>SUM(AX13,AX17,AX21,AX25)</f>
        <v>0</v>
      </c>
      <c r="AY29" s="647"/>
      <c r="AZ29" s="627">
        <f>SUM(AZ13,AZ17,AZ21,AZ25)</f>
        <v>0</v>
      </c>
      <c r="BB29" s="1123"/>
    </row>
    <row r="30" spans="1:54" ht="22.5">
      <c r="A30" s="672"/>
      <c r="B30" s="28">
        <v>1</v>
      </c>
      <c r="C30" s="586" t="s">
        <v>720</v>
      </c>
      <c r="D30" s="587"/>
      <c r="E30" s="935" t="s">
        <v>850</v>
      </c>
      <c r="F30" s="957" t="s">
        <v>1684</v>
      </c>
      <c r="G30" s="935" t="s">
        <v>850</v>
      </c>
      <c r="H30" s="957"/>
      <c r="I30" s="935"/>
      <c r="J30" s="957"/>
      <c r="K30" s="2090"/>
      <c r="L30" s="1570"/>
      <c r="M30" s="586" t="s">
        <v>720</v>
      </c>
      <c r="N30" s="587"/>
      <c r="O30" s="935" t="s">
        <v>850</v>
      </c>
      <c r="P30" s="957"/>
      <c r="Q30" s="935" t="s">
        <v>850</v>
      </c>
      <c r="R30" s="957"/>
      <c r="S30" s="935"/>
      <c r="T30" s="957"/>
      <c r="V30" s="28"/>
      <c r="Y30" s="306"/>
      <c r="Z30" s="28"/>
      <c r="AA30" s="10"/>
      <c r="AC30" s="306"/>
      <c r="AD30" s="153"/>
      <c r="AF30" s="28"/>
      <c r="AI30" s="306"/>
      <c r="AJ30" s="28"/>
      <c r="AK30" s="10"/>
      <c r="AM30" s="306"/>
      <c r="AN30" s="153"/>
      <c r="AP30" s="28"/>
      <c r="AS30" s="306"/>
      <c r="AT30" s="28"/>
      <c r="AU30" s="10"/>
      <c r="AW30" s="306"/>
      <c r="AX30" s="153"/>
      <c r="AZ30" s="28"/>
    </row>
    <row r="31" spans="1:54">
      <c r="A31" s="672"/>
      <c r="B31" s="28">
        <v>2</v>
      </c>
      <c r="C31" s="2439" t="s">
        <v>729</v>
      </c>
      <c r="D31" s="589"/>
      <c r="E31" s="928"/>
      <c r="F31" s="958" t="s">
        <v>733</v>
      </c>
      <c r="G31" s="928"/>
      <c r="H31" s="958"/>
      <c r="I31" s="928"/>
      <c r="J31" s="958"/>
      <c r="K31" s="2090"/>
      <c r="L31" s="588"/>
      <c r="M31" s="2439" t="s">
        <v>729</v>
      </c>
      <c r="N31" s="589"/>
      <c r="O31" s="928"/>
      <c r="P31" s="958"/>
      <c r="Q31" s="928"/>
      <c r="R31" s="958"/>
      <c r="S31" s="928"/>
      <c r="T31" s="958"/>
      <c r="V31" s="28"/>
      <c r="Y31" s="305"/>
      <c r="Z31" s="10"/>
      <c r="AA31" s="10"/>
      <c r="AB31" s="153"/>
      <c r="AC31" s="153"/>
      <c r="AD31" s="153"/>
      <c r="AF31" s="28"/>
      <c r="AI31" s="305"/>
      <c r="AJ31" s="10"/>
      <c r="AK31" s="10"/>
      <c r="AL31" s="153"/>
      <c r="AM31" s="153"/>
      <c r="AN31" s="153"/>
      <c r="AP31" s="28"/>
      <c r="AS31" s="305"/>
      <c r="AT31" s="10"/>
      <c r="AU31" s="10"/>
      <c r="AV31" s="153"/>
      <c r="AW31" s="153"/>
      <c r="AX31" s="153"/>
      <c r="AZ31" s="28"/>
    </row>
    <row r="32" spans="1:54">
      <c r="B32" s="28">
        <v>3</v>
      </c>
      <c r="C32" s="2440"/>
      <c r="D32" s="590"/>
      <c r="E32" s="959"/>
      <c r="F32" s="960" t="s">
        <v>1685</v>
      </c>
      <c r="G32" s="959"/>
      <c r="H32" s="960"/>
      <c r="I32" s="959"/>
      <c r="J32" s="960"/>
      <c r="K32" s="2090"/>
      <c r="L32" s="1570"/>
      <c r="M32" s="2440"/>
      <c r="N32" s="590"/>
      <c r="O32" s="959"/>
      <c r="P32" s="960"/>
      <c r="Q32" s="959"/>
      <c r="R32" s="960"/>
      <c r="S32" s="959"/>
      <c r="T32" s="960"/>
      <c r="V32" s="28"/>
      <c r="Y32" s="305"/>
      <c r="Z32" s="10"/>
      <c r="AA32" s="10"/>
      <c r="AC32" s="306"/>
      <c r="AD32" s="28"/>
      <c r="AF32" s="28"/>
      <c r="AI32" s="305"/>
      <c r="AJ32" s="10"/>
      <c r="AK32" s="10"/>
      <c r="AM32" s="306"/>
      <c r="AN32" s="28"/>
      <c r="AP32" s="28"/>
      <c r="AS32" s="305"/>
      <c r="AT32" s="10"/>
      <c r="AU32" s="10"/>
      <c r="AW32" s="306"/>
      <c r="AX32" s="28"/>
      <c r="AZ32" s="28"/>
    </row>
    <row r="33" spans="1:52">
      <c r="B33" s="28">
        <v>4</v>
      </c>
      <c r="C33" s="53" t="s">
        <v>1273</v>
      </c>
      <c r="D33" s="591"/>
      <c r="E33" s="926"/>
      <c r="F33" s="2092">
        <v>8.9</v>
      </c>
      <c r="G33" s="899"/>
      <c r="H33" s="2092"/>
      <c r="I33" s="899"/>
      <c r="J33" s="2092"/>
      <c r="K33" s="2090"/>
      <c r="L33" s="1571"/>
      <c r="M33" s="53" t="s">
        <v>1273</v>
      </c>
      <c r="N33" s="591"/>
      <c r="O33" s="926"/>
      <c r="P33" s="1065"/>
      <c r="Q33" s="926"/>
      <c r="R33" s="1065"/>
      <c r="S33" s="926"/>
      <c r="T33" s="1065"/>
      <c r="V33" s="28"/>
      <c r="Y33" s="305"/>
      <c r="Z33" s="10"/>
      <c r="AA33" s="10"/>
      <c r="AC33" s="306"/>
      <c r="AD33" s="28"/>
      <c r="AF33" s="28"/>
      <c r="AI33" s="305"/>
      <c r="AJ33" s="10"/>
      <c r="AK33" s="10"/>
      <c r="AM33" s="306"/>
      <c r="AN33" s="28"/>
      <c r="AP33" s="28"/>
      <c r="AS33" s="305"/>
      <c r="AT33" s="10"/>
      <c r="AU33" s="10"/>
      <c r="AW33" s="306"/>
      <c r="AX33" s="28"/>
      <c r="AZ33" s="28"/>
    </row>
    <row r="34" spans="1:52">
      <c r="B34" s="28">
        <v>5</v>
      </c>
      <c r="C34" s="612" t="s">
        <v>585</v>
      </c>
      <c r="D34" s="573" t="s">
        <v>584</v>
      </c>
      <c r="E34" s="962"/>
      <c r="F34" s="963">
        <v>34</v>
      </c>
      <c r="G34" s="962"/>
      <c r="H34" s="2071"/>
      <c r="I34" s="962"/>
      <c r="J34" s="963"/>
      <c r="K34" s="2090"/>
      <c r="L34" s="1572"/>
      <c r="M34" s="612" t="s">
        <v>576</v>
      </c>
      <c r="N34" s="573" t="s">
        <v>577</v>
      </c>
      <c r="O34" s="962"/>
      <c r="P34" s="963"/>
      <c r="Q34" s="962"/>
      <c r="R34" s="2071"/>
      <c r="S34" s="962"/>
      <c r="T34" s="963"/>
      <c r="V34" s="28"/>
      <c r="Y34" s="306"/>
      <c r="Z34" s="10"/>
      <c r="AA34" s="10"/>
      <c r="AC34" s="306"/>
      <c r="AD34" s="28"/>
      <c r="AF34" s="28"/>
      <c r="AI34" s="306"/>
      <c r="AJ34" s="10"/>
      <c r="AK34" s="10"/>
      <c r="AM34" s="306"/>
      <c r="AN34" s="28"/>
      <c r="AP34" s="28"/>
      <c r="AS34" s="306"/>
      <c r="AT34" s="10"/>
      <c r="AU34" s="10"/>
      <c r="AW34" s="306"/>
      <c r="AX34" s="28"/>
      <c r="AZ34" s="28"/>
    </row>
    <row r="35" spans="1:52">
      <c r="B35" s="28">
        <v>6</v>
      </c>
      <c r="C35" s="575" t="s">
        <v>586</v>
      </c>
      <c r="D35" s="576" t="s">
        <v>716</v>
      </c>
      <c r="E35" s="930"/>
      <c r="F35" s="964">
        <v>0</v>
      </c>
      <c r="G35" s="930"/>
      <c r="H35" s="2072"/>
      <c r="I35" s="930"/>
      <c r="J35" s="964"/>
      <c r="K35" s="2090"/>
      <c r="L35" s="1572"/>
      <c r="M35" s="575" t="s">
        <v>578</v>
      </c>
      <c r="N35" s="576" t="s">
        <v>716</v>
      </c>
      <c r="O35" s="930"/>
      <c r="P35" s="964"/>
      <c r="Q35" s="930"/>
      <c r="R35" s="2072"/>
      <c r="S35" s="930"/>
      <c r="T35" s="964"/>
      <c r="V35" s="28"/>
      <c r="Y35" s="306"/>
      <c r="Z35" s="10"/>
      <c r="AA35" s="10"/>
      <c r="AC35" s="306"/>
      <c r="AD35" s="28"/>
      <c r="AF35" s="28"/>
      <c r="AI35" s="306"/>
      <c r="AJ35" s="10"/>
      <c r="AK35" s="10"/>
      <c r="AM35" s="306"/>
      <c r="AN35" s="28"/>
      <c r="AP35" s="28"/>
      <c r="AS35" s="306"/>
      <c r="AT35" s="10"/>
      <c r="AU35" s="10"/>
      <c r="AW35" s="306"/>
      <c r="AX35" s="28"/>
      <c r="AZ35" s="28"/>
    </row>
    <row r="36" spans="1:52">
      <c r="B36" s="28">
        <v>7</v>
      </c>
      <c r="C36" s="575"/>
      <c r="D36" s="578" t="s">
        <v>579</v>
      </c>
      <c r="E36" s="930"/>
      <c r="F36" s="965">
        <v>24</v>
      </c>
      <c r="G36" s="930"/>
      <c r="H36" s="2073"/>
      <c r="I36" s="930"/>
      <c r="J36" s="965"/>
      <c r="K36" s="2090"/>
      <c r="L36" s="1573"/>
      <c r="M36" s="575"/>
      <c r="N36" s="578" t="s">
        <v>579</v>
      </c>
      <c r="O36" s="930"/>
      <c r="P36" s="965"/>
      <c r="Q36" s="930"/>
      <c r="R36" s="2073"/>
      <c r="S36" s="930"/>
      <c r="T36" s="965"/>
      <c r="V36" s="28"/>
      <c r="Y36" s="306"/>
      <c r="Z36" s="10"/>
      <c r="AA36" s="10"/>
      <c r="AC36" s="306"/>
      <c r="AD36" s="28"/>
      <c r="AF36" s="28"/>
      <c r="AI36" s="306"/>
      <c r="AJ36" s="10"/>
      <c r="AK36" s="10"/>
      <c r="AM36" s="306"/>
      <c r="AN36" s="28"/>
      <c r="AP36" s="28"/>
      <c r="AS36" s="306"/>
      <c r="AT36" s="10"/>
      <c r="AU36" s="10"/>
      <c r="AW36" s="306"/>
      <c r="AX36" s="28"/>
      <c r="AZ36" s="28"/>
    </row>
    <row r="37" spans="1:52">
      <c r="A37" s="672"/>
      <c r="B37" s="28">
        <v>8</v>
      </c>
      <c r="C37" s="580"/>
      <c r="D37" s="578" t="s">
        <v>717</v>
      </c>
      <c r="E37" s="966"/>
      <c r="F37" s="967">
        <v>3</v>
      </c>
      <c r="G37" s="966"/>
      <c r="H37" s="2074"/>
      <c r="I37" s="966"/>
      <c r="J37" s="967"/>
      <c r="K37" s="2090"/>
      <c r="L37" s="1572"/>
      <c r="M37" s="580"/>
      <c r="N37" s="578" t="s">
        <v>717</v>
      </c>
      <c r="O37" s="966"/>
      <c r="P37" s="967"/>
      <c r="Q37" s="966"/>
      <c r="R37" s="2074"/>
      <c r="S37" s="966"/>
      <c r="T37" s="967"/>
      <c r="W37" s="306"/>
      <c r="Z37" s="10"/>
      <c r="AA37" s="10"/>
      <c r="AC37" s="306"/>
      <c r="AD37" s="28"/>
      <c r="AG37" s="306"/>
      <c r="AJ37" s="10"/>
      <c r="AK37" s="10"/>
      <c r="AM37" s="306"/>
      <c r="AN37" s="28"/>
      <c r="AQ37" s="306"/>
      <c r="AT37" s="10"/>
      <c r="AU37" s="10"/>
      <c r="AW37" s="306"/>
      <c r="AX37" s="28"/>
    </row>
    <row r="38" spans="1:52">
      <c r="A38" s="672"/>
      <c r="B38" s="28">
        <v>9</v>
      </c>
      <c r="C38" s="612" t="s">
        <v>718</v>
      </c>
      <c r="D38" s="573" t="s">
        <v>580</v>
      </c>
      <c r="E38" s="968"/>
      <c r="F38" s="969">
        <v>0</v>
      </c>
      <c r="G38" s="968"/>
      <c r="H38" s="969"/>
      <c r="I38" s="968"/>
      <c r="J38" s="969"/>
      <c r="K38" s="2090"/>
      <c r="L38" s="1572"/>
      <c r="M38" s="612" t="s">
        <v>718</v>
      </c>
      <c r="N38" s="573" t="s">
        <v>577</v>
      </c>
      <c r="O38" s="968"/>
      <c r="P38" s="969"/>
      <c r="Q38" s="968"/>
      <c r="R38" s="969"/>
      <c r="S38" s="968"/>
      <c r="T38" s="969"/>
      <c r="W38" s="306"/>
      <c r="Z38" s="10"/>
      <c r="AA38" s="10"/>
      <c r="AC38" s="306"/>
      <c r="AD38" s="28"/>
      <c r="AG38" s="306"/>
      <c r="AJ38" s="10"/>
      <c r="AK38" s="10"/>
      <c r="AM38" s="306"/>
      <c r="AN38" s="28"/>
      <c r="AQ38" s="306"/>
      <c r="AT38" s="10"/>
      <c r="AU38" s="10"/>
      <c r="AW38" s="306"/>
      <c r="AX38" s="28"/>
    </row>
    <row r="39" spans="1:52">
      <c r="A39" s="672"/>
      <c r="B39" s="28">
        <v>10</v>
      </c>
      <c r="C39" s="582"/>
      <c r="D39" s="576" t="s">
        <v>716</v>
      </c>
      <c r="E39" s="930"/>
      <c r="F39" s="964">
        <v>0</v>
      </c>
      <c r="G39" s="930"/>
      <c r="H39" s="964"/>
      <c r="I39" s="930"/>
      <c r="J39" s="964"/>
      <c r="K39" s="2090"/>
      <c r="L39" s="1572"/>
      <c r="M39" s="582"/>
      <c r="N39" s="576" t="s">
        <v>716</v>
      </c>
      <c r="O39" s="930"/>
      <c r="P39" s="964"/>
      <c r="Q39" s="930"/>
      <c r="R39" s="964"/>
      <c r="S39" s="930"/>
      <c r="T39" s="964"/>
      <c r="W39" s="306"/>
      <c r="Z39" s="10"/>
      <c r="AA39" s="10"/>
      <c r="AC39" s="306"/>
      <c r="AD39" s="28"/>
      <c r="AG39" s="306"/>
      <c r="AJ39" s="10"/>
      <c r="AK39" s="10"/>
      <c r="AM39" s="306"/>
      <c r="AN39" s="28"/>
      <c r="AQ39" s="306"/>
      <c r="AT39" s="10"/>
      <c r="AU39" s="10"/>
      <c r="AW39" s="306"/>
      <c r="AX39" s="28"/>
    </row>
    <row r="40" spans="1:52">
      <c r="A40" s="672"/>
      <c r="B40" s="28">
        <v>11</v>
      </c>
      <c r="C40" s="582"/>
      <c r="D40" s="578" t="s">
        <v>579</v>
      </c>
      <c r="E40" s="930"/>
      <c r="F40" s="965">
        <v>0</v>
      </c>
      <c r="G40" s="930"/>
      <c r="H40" s="965"/>
      <c r="I40" s="930"/>
      <c r="J40" s="965"/>
      <c r="K40" s="2090"/>
      <c r="L40" s="1573"/>
      <c r="M40" s="582"/>
      <c r="N40" s="578" t="s">
        <v>579</v>
      </c>
      <c r="O40" s="930"/>
      <c r="P40" s="965"/>
      <c r="Q40" s="930"/>
      <c r="R40" s="965"/>
      <c r="S40" s="930"/>
      <c r="T40" s="965"/>
      <c r="W40" s="306"/>
      <c r="AA40" s="306"/>
      <c r="AD40" s="10"/>
      <c r="AG40" s="306"/>
      <c r="AK40" s="306"/>
      <c r="AN40" s="10"/>
      <c r="AQ40" s="306"/>
      <c r="AU40" s="306"/>
      <c r="AX40" s="10"/>
    </row>
    <row r="41" spans="1:52">
      <c r="A41" s="672"/>
      <c r="B41" s="28">
        <v>12</v>
      </c>
      <c r="C41" s="617"/>
      <c r="D41" s="583" t="s">
        <v>717</v>
      </c>
      <c r="E41" s="966"/>
      <c r="F41" s="967">
        <v>0</v>
      </c>
      <c r="G41" s="966"/>
      <c r="H41" s="967"/>
      <c r="I41" s="966"/>
      <c r="J41" s="967"/>
      <c r="K41" s="2090"/>
      <c r="L41" s="1572"/>
      <c r="M41" s="617"/>
      <c r="N41" s="583" t="s">
        <v>717</v>
      </c>
      <c r="O41" s="966"/>
      <c r="P41" s="967"/>
      <c r="Q41" s="966"/>
      <c r="R41" s="967"/>
      <c r="S41" s="966"/>
      <c r="T41" s="967"/>
      <c r="V41" s="10"/>
      <c r="Y41" s="306"/>
      <c r="AA41" s="306"/>
      <c r="AD41" s="10"/>
      <c r="AF41" s="10"/>
      <c r="AI41" s="306"/>
      <c r="AK41" s="306"/>
      <c r="AN41" s="10"/>
      <c r="AP41" s="10"/>
      <c r="AS41" s="306"/>
      <c r="AU41" s="306"/>
      <c r="AX41" s="10"/>
      <c r="AZ41" s="10"/>
    </row>
    <row r="42" spans="1:52">
      <c r="A42" s="672"/>
      <c r="B42" s="28">
        <v>13</v>
      </c>
      <c r="C42" s="619" t="s">
        <v>581</v>
      </c>
      <c r="D42" s="573" t="s">
        <v>580</v>
      </c>
      <c r="E42" s="962"/>
      <c r="F42" s="963">
        <v>0</v>
      </c>
      <c r="G42" s="962"/>
      <c r="H42" s="963"/>
      <c r="I42" s="962"/>
      <c r="J42" s="963"/>
      <c r="K42" s="2090"/>
      <c r="L42" s="1572"/>
      <c r="M42" s="619" t="s">
        <v>581</v>
      </c>
      <c r="N42" s="573" t="s">
        <v>577</v>
      </c>
      <c r="O42" s="962"/>
      <c r="P42" s="963"/>
      <c r="Q42" s="962"/>
      <c r="R42" s="963"/>
      <c r="S42" s="962"/>
      <c r="T42" s="963"/>
      <c r="V42" s="10"/>
      <c r="Y42" s="306"/>
      <c r="AA42" s="306"/>
      <c r="AD42" s="10"/>
      <c r="AF42" s="10"/>
      <c r="AI42" s="306"/>
      <c r="AK42" s="306"/>
      <c r="AN42" s="10"/>
      <c r="AP42" s="10"/>
      <c r="AS42" s="306"/>
      <c r="AU42" s="306"/>
      <c r="AX42" s="10"/>
      <c r="AZ42" s="10"/>
    </row>
    <row r="43" spans="1:52">
      <c r="A43" s="672"/>
      <c r="B43" s="28">
        <v>14</v>
      </c>
      <c r="C43" s="617" t="s">
        <v>582</v>
      </c>
      <c r="D43" s="576" t="s">
        <v>716</v>
      </c>
      <c r="E43" s="930"/>
      <c r="F43" s="964">
        <v>0</v>
      </c>
      <c r="G43" s="930"/>
      <c r="H43" s="964"/>
      <c r="I43" s="930"/>
      <c r="J43" s="964"/>
      <c r="K43" s="2090"/>
      <c r="L43" s="1572"/>
      <c r="M43" s="617" t="s">
        <v>578</v>
      </c>
      <c r="N43" s="576" t="s">
        <v>716</v>
      </c>
      <c r="O43" s="930"/>
      <c r="P43" s="964"/>
      <c r="Q43" s="930"/>
      <c r="R43" s="964"/>
      <c r="S43" s="930"/>
      <c r="T43" s="964"/>
      <c r="V43" s="10"/>
      <c r="Y43" s="306"/>
      <c r="AA43" s="306"/>
      <c r="AD43" s="10"/>
      <c r="AF43" s="10"/>
      <c r="AI43" s="306"/>
      <c r="AK43" s="306"/>
      <c r="AN43" s="10"/>
      <c r="AP43" s="10"/>
      <c r="AS43" s="306"/>
      <c r="AU43" s="306"/>
      <c r="AX43" s="10"/>
      <c r="AZ43" s="10"/>
    </row>
    <row r="44" spans="1:52">
      <c r="B44" s="28">
        <v>15</v>
      </c>
      <c r="C44" s="617"/>
      <c r="D44" s="584" t="s">
        <v>579</v>
      </c>
      <c r="E44" s="930"/>
      <c r="F44" s="965">
        <v>0</v>
      </c>
      <c r="G44" s="930"/>
      <c r="H44" s="965"/>
      <c r="I44" s="930"/>
      <c r="J44" s="965"/>
      <c r="K44" s="2090"/>
      <c r="L44" s="1573"/>
      <c r="M44" s="617"/>
      <c r="N44" s="584" t="s">
        <v>579</v>
      </c>
      <c r="O44" s="930"/>
      <c r="P44" s="965"/>
      <c r="Q44" s="930"/>
      <c r="R44" s="965"/>
      <c r="S44" s="930"/>
      <c r="T44" s="965"/>
      <c r="V44" s="10"/>
      <c r="Y44" s="306"/>
      <c r="AA44" s="306"/>
      <c r="AD44" s="10"/>
      <c r="AF44" s="10"/>
      <c r="AI44" s="306"/>
      <c r="AK44" s="306"/>
      <c r="AN44" s="10"/>
      <c r="AP44" s="10"/>
      <c r="AS44" s="306"/>
      <c r="AU44" s="306"/>
      <c r="AX44" s="10"/>
      <c r="AZ44" s="10"/>
    </row>
    <row r="45" spans="1:52">
      <c r="B45" s="28">
        <v>16</v>
      </c>
      <c r="C45" s="620"/>
      <c r="D45" s="583" t="s">
        <v>717</v>
      </c>
      <c r="E45" s="966"/>
      <c r="F45" s="1066">
        <v>0</v>
      </c>
      <c r="G45" s="966"/>
      <c r="H45" s="1066"/>
      <c r="I45" s="966"/>
      <c r="J45" s="1066"/>
      <c r="K45" s="2090"/>
      <c r="L45" s="1572"/>
      <c r="M45" s="620"/>
      <c r="N45" s="583" t="s">
        <v>717</v>
      </c>
      <c r="O45" s="966"/>
      <c r="P45" s="1066"/>
      <c r="Q45" s="966"/>
      <c r="R45" s="1066"/>
      <c r="S45" s="966"/>
      <c r="T45" s="1066"/>
      <c r="V45" s="10"/>
      <c r="Y45" s="306"/>
      <c r="AA45" s="306"/>
      <c r="AD45" s="10"/>
      <c r="AF45" s="10"/>
      <c r="AI45" s="306"/>
      <c r="AK45" s="306"/>
      <c r="AN45" s="10"/>
      <c r="AP45" s="10"/>
      <c r="AS45" s="306"/>
      <c r="AU45" s="306"/>
      <c r="AX45" s="10"/>
      <c r="AZ45" s="10"/>
    </row>
    <row r="46" spans="1:52">
      <c r="B46" s="28">
        <v>17</v>
      </c>
      <c r="C46" s="612" t="s">
        <v>857</v>
      </c>
      <c r="D46" s="573" t="s">
        <v>583</v>
      </c>
      <c r="E46" s="962"/>
      <c r="F46" s="963">
        <v>0</v>
      </c>
      <c r="G46" s="962"/>
      <c r="H46" s="963"/>
      <c r="I46" s="962"/>
      <c r="J46" s="963"/>
      <c r="K46" s="2090"/>
      <c r="L46" s="1572"/>
      <c r="M46" s="612" t="s">
        <v>857</v>
      </c>
      <c r="N46" s="573" t="s">
        <v>577</v>
      </c>
      <c r="O46" s="962"/>
      <c r="P46" s="963"/>
      <c r="Q46" s="962"/>
      <c r="R46" s="963"/>
      <c r="S46" s="962"/>
      <c r="T46" s="963"/>
      <c r="V46" s="10"/>
      <c r="Y46" s="306"/>
      <c r="AA46" s="306"/>
      <c r="AD46" s="10"/>
      <c r="AF46" s="10"/>
      <c r="AI46" s="306"/>
      <c r="AK46" s="306"/>
      <c r="AN46" s="10"/>
      <c r="AP46" s="10"/>
      <c r="AS46" s="306"/>
      <c r="AU46" s="306"/>
      <c r="AX46" s="10"/>
      <c r="AZ46" s="10"/>
    </row>
    <row r="47" spans="1:52">
      <c r="B47" s="28">
        <v>18</v>
      </c>
      <c r="C47" s="617"/>
      <c r="D47" s="576" t="s">
        <v>716</v>
      </c>
      <c r="E47" s="930"/>
      <c r="F47" s="964">
        <v>0</v>
      </c>
      <c r="G47" s="930"/>
      <c r="H47" s="964"/>
      <c r="I47" s="930"/>
      <c r="J47" s="964"/>
      <c r="K47" s="2090"/>
      <c r="L47" s="1572"/>
      <c r="M47" s="617"/>
      <c r="N47" s="576" t="s">
        <v>716</v>
      </c>
      <c r="O47" s="930"/>
      <c r="P47" s="964"/>
      <c r="Q47" s="930"/>
      <c r="R47" s="964"/>
      <c r="S47" s="930"/>
      <c r="T47" s="964"/>
      <c r="V47" s="10"/>
      <c r="Y47" s="306"/>
      <c r="AA47" s="306"/>
      <c r="AD47" s="10"/>
      <c r="AF47" s="10"/>
      <c r="AI47" s="306"/>
      <c r="AK47" s="306"/>
      <c r="AN47" s="10"/>
      <c r="AP47" s="10"/>
      <c r="AS47" s="306"/>
      <c r="AU47" s="306"/>
      <c r="AX47" s="10"/>
      <c r="AZ47" s="10"/>
    </row>
    <row r="48" spans="1:52">
      <c r="B48" s="28">
        <v>19</v>
      </c>
      <c r="C48" s="617"/>
      <c r="D48" s="584" t="s">
        <v>579</v>
      </c>
      <c r="E48" s="930"/>
      <c r="F48" s="965">
        <v>0</v>
      </c>
      <c r="G48" s="930"/>
      <c r="H48" s="965"/>
      <c r="I48" s="930"/>
      <c r="J48" s="965"/>
      <c r="K48" s="2090"/>
      <c r="L48" s="1573"/>
      <c r="M48" s="617"/>
      <c r="N48" s="584" t="s">
        <v>579</v>
      </c>
      <c r="O48" s="930"/>
      <c r="P48" s="965"/>
      <c r="Q48" s="930"/>
      <c r="R48" s="965"/>
      <c r="S48" s="930"/>
      <c r="T48" s="965"/>
      <c r="V48" s="10"/>
      <c r="Y48" s="306"/>
      <c r="AA48" s="306"/>
      <c r="AD48" s="10"/>
      <c r="AF48" s="10"/>
      <c r="AI48" s="306"/>
      <c r="AK48" s="306"/>
      <c r="AN48" s="10"/>
      <c r="AP48" s="10"/>
      <c r="AS48" s="306"/>
      <c r="AU48" s="306"/>
      <c r="AX48" s="10"/>
      <c r="AZ48" s="10"/>
    </row>
    <row r="49" spans="2:52">
      <c r="B49" s="28">
        <v>20</v>
      </c>
      <c r="C49" s="621"/>
      <c r="D49" s="583" t="s">
        <v>717</v>
      </c>
      <c r="E49" s="966"/>
      <c r="F49" s="1066">
        <v>0</v>
      </c>
      <c r="G49" s="966"/>
      <c r="H49" s="1066"/>
      <c r="I49" s="966"/>
      <c r="J49" s="1066"/>
      <c r="K49" s="2090"/>
      <c r="L49" s="1572"/>
      <c r="M49" s="621"/>
      <c r="N49" s="583" t="s">
        <v>717</v>
      </c>
      <c r="O49" s="966"/>
      <c r="P49" s="1066"/>
      <c r="Q49" s="966"/>
      <c r="R49" s="1066"/>
      <c r="S49" s="966"/>
      <c r="T49" s="1066"/>
      <c r="V49" s="10"/>
      <c r="Y49" s="306"/>
      <c r="AA49" s="306"/>
      <c r="AD49" s="10"/>
      <c r="AF49" s="10"/>
      <c r="AI49" s="306"/>
      <c r="AK49" s="306"/>
      <c r="AN49" s="10"/>
      <c r="AP49" s="10"/>
      <c r="AS49" s="306"/>
      <c r="AU49" s="306"/>
      <c r="AX49" s="10"/>
      <c r="AZ49" s="10"/>
    </row>
    <row r="50" spans="2:52">
      <c r="B50" s="28">
        <v>21</v>
      </c>
      <c r="C50" s="612" t="s">
        <v>719</v>
      </c>
      <c r="D50" s="573" t="s">
        <v>584</v>
      </c>
      <c r="E50" s="971"/>
      <c r="F50" s="972">
        <v>34</v>
      </c>
      <c r="G50" s="971"/>
      <c r="H50" s="972">
        <v>0</v>
      </c>
      <c r="I50" s="971"/>
      <c r="J50" s="972">
        <v>0</v>
      </c>
      <c r="K50" s="2090"/>
      <c r="L50" s="592"/>
      <c r="M50" s="612" t="s">
        <v>719</v>
      </c>
      <c r="N50" s="573" t="s">
        <v>577</v>
      </c>
      <c r="O50" s="971"/>
      <c r="P50" s="972">
        <v>0</v>
      </c>
      <c r="Q50" s="971"/>
      <c r="R50" s="972">
        <v>0</v>
      </c>
      <c r="S50" s="971"/>
      <c r="T50" s="972">
        <v>0</v>
      </c>
      <c r="V50" s="10"/>
      <c r="Y50" s="306"/>
      <c r="AA50" s="306"/>
      <c r="AD50" s="10"/>
      <c r="AF50" s="10"/>
      <c r="AI50" s="306"/>
      <c r="AK50" s="306"/>
      <c r="AN50" s="10"/>
      <c r="AP50" s="10"/>
      <c r="AS50" s="306"/>
      <c r="AU50" s="306"/>
      <c r="AX50" s="10"/>
      <c r="AZ50" s="10"/>
    </row>
    <row r="51" spans="2:52">
      <c r="B51" s="28">
        <v>22</v>
      </c>
      <c r="C51" s="621"/>
      <c r="D51" s="585" t="s">
        <v>716</v>
      </c>
      <c r="E51" s="973"/>
      <c r="F51" s="974">
        <v>0</v>
      </c>
      <c r="G51" s="973"/>
      <c r="H51" s="974">
        <v>0</v>
      </c>
      <c r="I51" s="973"/>
      <c r="J51" s="974">
        <v>0</v>
      </c>
      <c r="K51" s="2091"/>
      <c r="L51" s="592"/>
      <c r="M51" s="621"/>
      <c r="N51" s="585" t="s">
        <v>716</v>
      </c>
      <c r="O51" s="973"/>
      <c r="P51" s="974">
        <v>0</v>
      </c>
      <c r="Q51" s="973"/>
      <c r="R51" s="974">
        <v>0</v>
      </c>
      <c r="S51" s="973"/>
      <c r="T51" s="974">
        <v>0</v>
      </c>
      <c r="V51" s="10"/>
      <c r="Y51" s="306"/>
      <c r="AA51" s="306"/>
      <c r="AD51" s="10"/>
      <c r="AF51" s="10"/>
      <c r="AI51" s="306"/>
      <c r="AK51" s="306"/>
      <c r="AN51" s="10"/>
      <c r="AP51" s="10"/>
      <c r="AS51" s="306"/>
      <c r="AU51" s="306"/>
      <c r="AX51" s="10"/>
      <c r="AZ51" s="10"/>
    </row>
    <row r="52" spans="2:52">
      <c r="B52" s="28">
        <v>1</v>
      </c>
      <c r="C52" s="586" t="s">
        <v>720</v>
      </c>
      <c r="D52" s="587"/>
      <c r="E52" s="935"/>
      <c r="F52" s="957"/>
      <c r="G52" s="935"/>
      <c r="H52" s="957"/>
      <c r="I52" s="935"/>
      <c r="J52" s="957"/>
      <c r="K52" s="2090"/>
      <c r="L52" s="1570"/>
      <c r="M52" s="586" t="s">
        <v>720</v>
      </c>
      <c r="N52" s="587"/>
      <c r="O52" s="935"/>
      <c r="P52" s="957"/>
      <c r="Q52" s="935"/>
      <c r="R52" s="957"/>
      <c r="S52" s="935"/>
      <c r="T52" s="957"/>
      <c r="V52" s="10"/>
      <c r="Y52" s="306"/>
      <c r="AA52" s="306"/>
      <c r="AD52" s="10"/>
      <c r="AF52" s="10"/>
      <c r="AI52" s="306"/>
      <c r="AK52" s="306"/>
      <c r="AN52" s="10"/>
      <c r="AP52" s="10"/>
      <c r="AS52" s="306"/>
      <c r="AU52" s="306"/>
      <c r="AX52" s="10"/>
      <c r="AZ52" s="10"/>
    </row>
    <row r="53" spans="2:52">
      <c r="B53" s="28">
        <v>2</v>
      </c>
      <c r="C53" s="2439" t="s">
        <v>729</v>
      </c>
      <c r="D53" s="589"/>
      <c r="E53" s="928"/>
      <c r="F53" s="958"/>
      <c r="G53" s="928"/>
      <c r="H53" s="958"/>
      <c r="I53" s="928"/>
      <c r="J53" s="958"/>
      <c r="K53" s="2090"/>
      <c r="L53" s="588"/>
      <c r="M53" s="2439" t="s">
        <v>729</v>
      </c>
      <c r="N53" s="589"/>
      <c r="O53" s="928"/>
      <c r="P53" s="958"/>
      <c r="Q53" s="928"/>
      <c r="R53" s="958"/>
      <c r="S53" s="928"/>
      <c r="T53" s="958"/>
      <c r="V53" s="10"/>
      <c r="Y53" s="306"/>
      <c r="AA53" s="306"/>
      <c r="AD53" s="10"/>
      <c r="AF53" s="10"/>
      <c r="AI53" s="306"/>
      <c r="AK53" s="306"/>
      <c r="AN53" s="10"/>
      <c r="AP53" s="10"/>
      <c r="AS53" s="306"/>
      <c r="AU53" s="306"/>
      <c r="AX53" s="10"/>
      <c r="AZ53" s="10"/>
    </row>
    <row r="54" spans="2:52">
      <c r="B54" s="28">
        <v>3</v>
      </c>
      <c r="C54" s="2440"/>
      <c r="D54" s="590"/>
      <c r="E54" s="959"/>
      <c r="F54" s="960"/>
      <c r="G54" s="959"/>
      <c r="H54" s="960"/>
      <c r="I54" s="959"/>
      <c r="J54" s="960"/>
      <c r="K54" s="2090"/>
      <c r="L54" s="1570"/>
      <c r="M54" s="2440"/>
      <c r="N54" s="590"/>
      <c r="O54" s="959"/>
      <c r="P54" s="960"/>
      <c r="Q54" s="959"/>
      <c r="R54" s="960"/>
      <c r="S54" s="959"/>
      <c r="T54" s="960"/>
      <c r="V54" s="10"/>
      <c r="Y54" s="306"/>
      <c r="AA54" s="306"/>
      <c r="AD54" s="10"/>
      <c r="AF54" s="10"/>
      <c r="AI54" s="306"/>
      <c r="AK54" s="306"/>
      <c r="AN54" s="10"/>
      <c r="AP54" s="10"/>
      <c r="AS54" s="306"/>
      <c r="AU54" s="306"/>
      <c r="AX54" s="10"/>
      <c r="AZ54" s="10"/>
    </row>
    <row r="55" spans="2:52">
      <c r="B55" s="28">
        <v>4</v>
      </c>
      <c r="C55" s="53" t="s">
        <v>1273</v>
      </c>
      <c r="D55" s="591"/>
      <c r="E55" s="926"/>
      <c r="F55" s="1065"/>
      <c r="G55" s="926"/>
      <c r="H55" s="1065"/>
      <c r="I55" s="926"/>
      <c r="J55" s="1065"/>
      <c r="K55" s="2090"/>
      <c r="L55" s="1571"/>
      <c r="M55" s="53" t="s">
        <v>1273</v>
      </c>
      <c r="N55" s="591"/>
      <c r="O55" s="926"/>
      <c r="P55" s="1065"/>
      <c r="Q55" s="926"/>
      <c r="R55" s="1065"/>
      <c r="S55" s="926"/>
      <c r="T55" s="1065"/>
      <c r="V55" s="10"/>
      <c r="Y55" s="306"/>
      <c r="AA55" s="306"/>
      <c r="AD55" s="10"/>
      <c r="AF55" s="10"/>
      <c r="AI55" s="306"/>
      <c r="AK55" s="306"/>
      <c r="AN55" s="10"/>
      <c r="AP55" s="10"/>
      <c r="AS55" s="306"/>
      <c r="AU55" s="306"/>
      <c r="AX55" s="10"/>
      <c r="AZ55" s="10"/>
    </row>
    <row r="56" spans="2:52">
      <c r="B56" s="28">
        <v>5</v>
      </c>
      <c r="C56" s="612" t="s">
        <v>585</v>
      </c>
      <c r="D56" s="573" t="s">
        <v>584</v>
      </c>
      <c r="E56" s="962"/>
      <c r="F56" s="963"/>
      <c r="G56" s="962"/>
      <c r="H56" s="2071"/>
      <c r="I56" s="962"/>
      <c r="J56" s="963"/>
      <c r="K56" s="2090"/>
      <c r="L56" s="1572"/>
      <c r="M56" s="612" t="s">
        <v>576</v>
      </c>
      <c r="N56" s="573" t="s">
        <v>577</v>
      </c>
      <c r="O56" s="962"/>
      <c r="P56" s="963"/>
      <c r="Q56" s="962"/>
      <c r="R56" s="2071"/>
      <c r="S56" s="962"/>
      <c r="T56" s="963"/>
      <c r="V56" s="10"/>
      <c r="Y56" s="306"/>
      <c r="AA56" s="306"/>
      <c r="AD56" s="10"/>
      <c r="AF56" s="10"/>
      <c r="AI56" s="306"/>
      <c r="AK56" s="306"/>
      <c r="AN56" s="10"/>
      <c r="AP56" s="10"/>
      <c r="AS56" s="306"/>
      <c r="AU56" s="306"/>
      <c r="AX56" s="10"/>
      <c r="AZ56" s="10"/>
    </row>
    <row r="57" spans="2:52">
      <c r="B57" s="28">
        <v>6</v>
      </c>
      <c r="C57" s="575" t="s">
        <v>586</v>
      </c>
      <c r="D57" s="576" t="s">
        <v>716</v>
      </c>
      <c r="E57" s="930"/>
      <c r="F57" s="964"/>
      <c r="G57" s="930"/>
      <c r="H57" s="2072"/>
      <c r="I57" s="930"/>
      <c r="J57" s="964"/>
      <c r="K57" s="2090"/>
      <c r="L57" s="1572"/>
      <c r="M57" s="575" t="s">
        <v>578</v>
      </c>
      <c r="N57" s="576" t="s">
        <v>716</v>
      </c>
      <c r="O57" s="930"/>
      <c r="P57" s="964"/>
      <c r="Q57" s="930"/>
      <c r="R57" s="2072"/>
      <c r="S57" s="930"/>
      <c r="T57" s="964"/>
      <c r="V57" s="10"/>
      <c r="Y57" s="306"/>
      <c r="AA57" s="306"/>
      <c r="AD57" s="10"/>
      <c r="AF57" s="10"/>
      <c r="AI57" s="306"/>
      <c r="AK57" s="306"/>
      <c r="AN57" s="10"/>
      <c r="AP57" s="10"/>
      <c r="AS57" s="306"/>
      <c r="AU57" s="306"/>
      <c r="AX57" s="10"/>
      <c r="AZ57" s="10"/>
    </row>
    <row r="58" spans="2:52">
      <c r="B58" s="28">
        <v>7</v>
      </c>
      <c r="C58" s="575"/>
      <c r="D58" s="578" t="s">
        <v>579</v>
      </c>
      <c r="E58" s="930"/>
      <c r="F58" s="965"/>
      <c r="G58" s="930"/>
      <c r="H58" s="2073"/>
      <c r="I58" s="930"/>
      <c r="J58" s="965"/>
      <c r="K58" s="2090"/>
      <c r="L58" s="1573"/>
      <c r="M58" s="575"/>
      <c r="N58" s="578" t="s">
        <v>579</v>
      </c>
      <c r="O58" s="930"/>
      <c r="P58" s="965"/>
      <c r="Q58" s="930"/>
      <c r="R58" s="2073"/>
      <c r="S58" s="930"/>
      <c r="T58" s="965"/>
      <c r="V58" s="10"/>
      <c r="Y58" s="306"/>
      <c r="AA58" s="306"/>
      <c r="AD58" s="10"/>
      <c r="AF58" s="10"/>
      <c r="AI58" s="306"/>
      <c r="AK58" s="306"/>
      <c r="AN58" s="10"/>
      <c r="AP58" s="10"/>
      <c r="AS58" s="306"/>
      <c r="AU58" s="306"/>
      <c r="AX58" s="10"/>
      <c r="AZ58" s="10"/>
    </row>
    <row r="59" spans="2:52">
      <c r="B59" s="28">
        <v>8</v>
      </c>
      <c r="C59" s="580"/>
      <c r="D59" s="578" t="s">
        <v>717</v>
      </c>
      <c r="E59" s="966"/>
      <c r="F59" s="967"/>
      <c r="G59" s="966"/>
      <c r="H59" s="2074"/>
      <c r="I59" s="966"/>
      <c r="J59" s="967"/>
      <c r="K59" s="2090"/>
      <c r="L59" s="1572"/>
      <c r="M59" s="580"/>
      <c r="N59" s="578" t="s">
        <v>717</v>
      </c>
      <c r="O59" s="966"/>
      <c r="P59" s="967"/>
      <c r="Q59" s="966"/>
      <c r="R59" s="2074"/>
      <c r="S59" s="966"/>
      <c r="T59" s="967"/>
      <c r="V59" s="10"/>
      <c r="Y59" s="306"/>
      <c r="Z59" s="10"/>
      <c r="AA59" s="306"/>
      <c r="AB59" s="28"/>
      <c r="AD59" s="10"/>
      <c r="AF59" s="10"/>
      <c r="AI59" s="306"/>
      <c r="AJ59" s="10"/>
      <c r="AK59" s="306"/>
      <c r="AL59" s="28"/>
      <c r="AN59" s="10"/>
      <c r="AP59" s="10"/>
      <c r="AS59" s="306"/>
      <c r="AT59" s="10"/>
      <c r="AU59" s="306"/>
      <c r="AV59" s="28"/>
      <c r="AX59" s="10"/>
      <c r="AZ59" s="10"/>
    </row>
    <row r="60" spans="2:52">
      <c r="B60" s="28">
        <v>9</v>
      </c>
      <c r="C60" s="612" t="s">
        <v>718</v>
      </c>
      <c r="D60" s="573" t="s">
        <v>580</v>
      </c>
      <c r="E60" s="968"/>
      <c r="F60" s="969"/>
      <c r="G60" s="968"/>
      <c r="H60" s="969"/>
      <c r="I60" s="968"/>
      <c r="J60" s="969"/>
      <c r="K60" s="2090"/>
      <c r="L60" s="1572"/>
      <c r="M60" s="612" t="s">
        <v>718</v>
      </c>
      <c r="N60" s="573" t="s">
        <v>577</v>
      </c>
      <c r="O60" s="968"/>
      <c r="P60" s="969"/>
      <c r="Q60" s="968"/>
      <c r="R60" s="969"/>
      <c r="S60" s="968"/>
      <c r="T60" s="969"/>
      <c r="V60" s="10"/>
      <c r="Y60" s="306"/>
      <c r="Z60" s="10"/>
      <c r="AA60" s="306"/>
      <c r="AB60" s="28"/>
      <c r="AD60" s="10"/>
      <c r="AF60" s="10"/>
      <c r="AI60" s="306"/>
      <c r="AJ60" s="10"/>
      <c r="AK60" s="306"/>
      <c r="AL60" s="28"/>
      <c r="AN60" s="10"/>
      <c r="AP60" s="10"/>
      <c r="AS60" s="306"/>
      <c r="AT60" s="10"/>
      <c r="AU60" s="306"/>
      <c r="AV60" s="28"/>
      <c r="AX60" s="10"/>
      <c r="AZ60" s="10"/>
    </row>
    <row r="61" spans="2:52">
      <c r="B61" s="28">
        <v>10</v>
      </c>
      <c r="C61" s="582"/>
      <c r="D61" s="576" t="s">
        <v>716</v>
      </c>
      <c r="E61" s="930"/>
      <c r="F61" s="964"/>
      <c r="G61" s="930"/>
      <c r="H61" s="964"/>
      <c r="I61" s="930"/>
      <c r="J61" s="964"/>
      <c r="K61" s="2090"/>
      <c r="L61" s="1572"/>
      <c r="M61" s="582"/>
      <c r="N61" s="576" t="s">
        <v>716</v>
      </c>
      <c r="O61" s="930"/>
      <c r="P61" s="964"/>
      <c r="Q61" s="930"/>
      <c r="R61" s="964"/>
      <c r="S61" s="930"/>
      <c r="T61" s="964"/>
      <c r="V61" s="10"/>
      <c r="Y61" s="306"/>
      <c r="Z61" s="10"/>
      <c r="AA61" s="306"/>
      <c r="AB61" s="28"/>
      <c r="AD61" s="10"/>
      <c r="AF61" s="10"/>
      <c r="AI61" s="306"/>
      <c r="AJ61" s="10"/>
      <c r="AK61" s="306"/>
      <c r="AL61" s="28"/>
      <c r="AN61" s="10"/>
      <c r="AP61" s="10"/>
      <c r="AS61" s="306"/>
      <c r="AT61" s="10"/>
      <c r="AU61" s="306"/>
      <c r="AV61" s="28"/>
      <c r="AX61" s="10"/>
      <c r="AZ61" s="10"/>
    </row>
    <row r="62" spans="2:52">
      <c r="B62" s="28">
        <v>11</v>
      </c>
      <c r="C62" s="582"/>
      <c r="D62" s="578" t="s">
        <v>579</v>
      </c>
      <c r="E62" s="930"/>
      <c r="F62" s="965"/>
      <c r="G62" s="930"/>
      <c r="H62" s="965"/>
      <c r="I62" s="930"/>
      <c r="J62" s="965"/>
      <c r="K62" s="2090"/>
      <c r="L62" s="1573"/>
      <c r="M62" s="582"/>
      <c r="N62" s="578" t="s">
        <v>579</v>
      </c>
      <c r="O62" s="930"/>
      <c r="P62" s="965"/>
      <c r="Q62" s="930"/>
      <c r="R62" s="965"/>
      <c r="S62" s="930"/>
      <c r="T62" s="965"/>
      <c r="V62" s="10"/>
      <c r="Y62" s="306"/>
      <c r="Z62" s="10"/>
      <c r="AA62" s="306"/>
      <c r="AB62" s="28"/>
      <c r="AD62" s="10"/>
      <c r="AF62" s="10"/>
      <c r="AI62" s="306"/>
      <c r="AJ62" s="10"/>
      <c r="AK62" s="306"/>
      <c r="AL62" s="28"/>
      <c r="AN62" s="10"/>
      <c r="AP62" s="10"/>
      <c r="AS62" s="306"/>
      <c r="AT62" s="10"/>
      <c r="AU62" s="306"/>
      <c r="AV62" s="28"/>
      <c r="AX62" s="10"/>
      <c r="AZ62" s="10"/>
    </row>
    <row r="63" spans="2:52">
      <c r="B63" s="28">
        <v>12</v>
      </c>
      <c r="C63" s="617"/>
      <c r="D63" s="583" t="s">
        <v>717</v>
      </c>
      <c r="E63" s="966"/>
      <c r="F63" s="967"/>
      <c r="G63" s="966"/>
      <c r="H63" s="967"/>
      <c r="I63" s="966"/>
      <c r="J63" s="967"/>
      <c r="K63" s="2090"/>
      <c r="L63" s="1572"/>
      <c r="M63" s="617"/>
      <c r="N63" s="583" t="s">
        <v>717</v>
      </c>
      <c r="O63" s="966"/>
      <c r="P63" s="967"/>
      <c r="Q63" s="966"/>
      <c r="R63" s="967"/>
      <c r="S63" s="966"/>
      <c r="T63" s="967"/>
      <c r="V63" s="10"/>
      <c r="Y63" s="306"/>
      <c r="Z63" s="28"/>
      <c r="AA63" s="10"/>
      <c r="AC63" s="306"/>
      <c r="AF63" s="10"/>
      <c r="AI63" s="306"/>
      <c r="AJ63" s="28"/>
      <c r="AK63" s="10"/>
      <c r="AM63" s="306"/>
      <c r="AP63" s="10"/>
      <c r="AS63" s="306"/>
      <c r="AT63" s="28"/>
      <c r="AU63" s="10"/>
      <c r="AW63" s="306"/>
      <c r="AZ63" s="10"/>
    </row>
    <row r="64" spans="2:52">
      <c r="B64" s="28">
        <v>13</v>
      </c>
      <c r="C64" s="619" t="s">
        <v>581</v>
      </c>
      <c r="D64" s="573" t="s">
        <v>580</v>
      </c>
      <c r="E64" s="962"/>
      <c r="F64" s="963"/>
      <c r="G64" s="962"/>
      <c r="H64" s="963"/>
      <c r="I64" s="962"/>
      <c r="J64" s="963"/>
      <c r="K64" s="2090"/>
      <c r="L64" s="1572"/>
      <c r="M64" s="619" t="s">
        <v>581</v>
      </c>
      <c r="N64" s="573" t="s">
        <v>577</v>
      </c>
      <c r="O64" s="962"/>
      <c r="P64" s="963"/>
      <c r="Q64" s="962"/>
      <c r="R64" s="963"/>
      <c r="S64" s="962"/>
      <c r="T64" s="963"/>
      <c r="V64" s="10"/>
      <c r="Y64" s="306"/>
      <c r="Z64" s="28"/>
      <c r="AA64" s="10"/>
      <c r="AC64" s="306"/>
      <c r="AF64" s="10"/>
      <c r="AI64" s="306"/>
      <c r="AJ64" s="28"/>
      <c r="AK64" s="10"/>
      <c r="AM64" s="306"/>
      <c r="AP64" s="10"/>
      <c r="AS64" s="306"/>
      <c r="AT64" s="28"/>
      <c r="AU64" s="10"/>
      <c r="AW64" s="306"/>
      <c r="AZ64" s="10"/>
    </row>
    <row r="65" spans="2:52">
      <c r="B65" s="28">
        <v>14</v>
      </c>
      <c r="C65" s="617" t="s">
        <v>582</v>
      </c>
      <c r="D65" s="576" t="s">
        <v>716</v>
      </c>
      <c r="E65" s="930"/>
      <c r="F65" s="964"/>
      <c r="G65" s="930"/>
      <c r="H65" s="964"/>
      <c r="I65" s="930"/>
      <c r="J65" s="964"/>
      <c r="K65" s="2090"/>
      <c r="L65" s="1572"/>
      <c r="M65" s="617" t="s">
        <v>578</v>
      </c>
      <c r="N65" s="576" t="s">
        <v>716</v>
      </c>
      <c r="O65" s="930"/>
      <c r="P65" s="964"/>
      <c r="Q65" s="930"/>
      <c r="R65" s="964"/>
      <c r="S65" s="930"/>
      <c r="T65" s="964"/>
      <c r="V65" s="10"/>
      <c r="Y65" s="306"/>
      <c r="Z65" s="28"/>
      <c r="AA65" s="10"/>
      <c r="AC65" s="306"/>
      <c r="AF65" s="10"/>
      <c r="AI65" s="306"/>
      <c r="AJ65" s="28"/>
      <c r="AK65" s="10"/>
      <c r="AM65" s="306"/>
      <c r="AP65" s="10"/>
      <c r="AS65" s="306"/>
      <c r="AT65" s="28"/>
      <c r="AU65" s="10"/>
      <c r="AW65" s="306"/>
      <c r="AZ65" s="10"/>
    </row>
    <row r="66" spans="2:52">
      <c r="B66" s="28">
        <v>15</v>
      </c>
      <c r="C66" s="617"/>
      <c r="D66" s="584" t="s">
        <v>579</v>
      </c>
      <c r="E66" s="930"/>
      <c r="F66" s="965"/>
      <c r="G66" s="930"/>
      <c r="H66" s="965"/>
      <c r="I66" s="930"/>
      <c r="J66" s="965"/>
      <c r="K66" s="2090"/>
      <c r="L66" s="1573"/>
      <c r="M66" s="617"/>
      <c r="N66" s="584" t="s">
        <v>579</v>
      </c>
      <c r="O66" s="930"/>
      <c r="P66" s="965"/>
      <c r="Q66" s="930"/>
      <c r="R66" s="965"/>
      <c r="S66" s="930"/>
      <c r="T66" s="965"/>
      <c r="V66" s="10"/>
      <c r="Y66" s="306"/>
      <c r="Z66" s="28"/>
      <c r="AA66" s="10"/>
      <c r="AC66" s="306"/>
      <c r="AF66" s="10"/>
      <c r="AI66" s="306"/>
      <c r="AJ66" s="28"/>
      <c r="AK66" s="10"/>
      <c r="AM66" s="306"/>
      <c r="AP66" s="10"/>
      <c r="AS66" s="306"/>
      <c r="AT66" s="28"/>
      <c r="AU66" s="10"/>
      <c r="AW66" s="306"/>
      <c r="AZ66" s="10"/>
    </row>
    <row r="67" spans="2:52">
      <c r="B67" s="28">
        <v>16</v>
      </c>
      <c r="C67" s="620"/>
      <c r="D67" s="583" t="s">
        <v>717</v>
      </c>
      <c r="E67" s="966"/>
      <c r="F67" s="1066"/>
      <c r="G67" s="966"/>
      <c r="H67" s="1066"/>
      <c r="I67" s="966"/>
      <c r="J67" s="1066"/>
      <c r="K67" s="2090"/>
      <c r="L67" s="1572"/>
      <c r="M67" s="620"/>
      <c r="N67" s="583" t="s">
        <v>717</v>
      </c>
      <c r="O67" s="966"/>
      <c r="P67" s="1066"/>
      <c r="Q67" s="966"/>
      <c r="R67" s="1066"/>
      <c r="S67" s="966"/>
      <c r="T67" s="1066"/>
      <c r="V67" s="10"/>
      <c r="Y67" s="306"/>
      <c r="Z67" s="28"/>
      <c r="AA67" s="10"/>
      <c r="AC67" s="306"/>
      <c r="AF67" s="10"/>
      <c r="AI67" s="306"/>
      <c r="AJ67" s="28"/>
      <c r="AK67" s="10"/>
      <c r="AM67" s="306"/>
      <c r="AP67" s="10"/>
      <c r="AS67" s="306"/>
      <c r="AT67" s="28"/>
      <c r="AU67" s="10"/>
      <c r="AW67" s="306"/>
      <c r="AZ67" s="10"/>
    </row>
    <row r="68" spans="2:52">
      <c r="B68" s="28">
        <v>17</v>
      </c>
      <c r="C68" s="612" t="s">
        <v>857</v>
      </c>
      <c r="D68" s="573" t="s">
        <v>583</v>
      </c>
      <c r="E68" s="962"/>
      <c r="F68" s="963"/>
      <c r="G68" s="962"/>
      <c r="H68" s="963"/>
      <c r="I68" s="962"/>
      <c r="J68" s="963"/>
      <c r="K68" s="2090"/>
      <c r="L68" s="1572"/>
      <c r="M68" s="612" t="s">
        <v>857</v>
      </c>
      <c r="N68" s="573" t="s">
        <v>577</v>
      </c>
      <c r="O68" s="962"/>
      <c r="P68" s="963"/>
      <c r="Q68" s="962"/>
      <c r="R68" s="963"/>
      <c r="S68" s="962"/>
      <c r="T68" s="963"/>
      <c r="V68" s="10"/>
      <c r="Y68" s="306"/>
      <c r="Z68" s="28"/>
      <c r="AA68" s="10"/>
      <c r="AC68" s="306"/>
      <c r="AF68" s="10"/>
      <c r="AI68" s="306"/>
      <c r="AJ68" s="28"/>
      <c r="AK68" s="10"/>
      <c r="AM68" s="306"/>
      <c r="AP68" s="10"/>
      <c r="AS68" s="306"/>
      <c r="AT68" s="28"/>
      <c r="AU68" s="10"/>
      <c r="AW68" s="306"/>
      <c r="AZ68" s="10"/>
    </row>
    <row r="69" spans="2:52">
      <c r="B69" s="28">
        <v>18</v>
      </c>
      <c r="C69" s="617"/>
      <c r="D69" s="576" t="s">
        <v>716</v>
      </c>
      <c r="E69" s="930"/>
      <c r="F69" s="964"/>
      <c r="G69" s="930"/>
      <c r="H69" s="964"/>
      <c r="I69" s="930"/>
      <c r="J69" s="964"/>
      <c r="K69" s="2090"/>
      <c r="L69" s="1572"/>
      <c r="M69" s="617"/>
      <c r="N69" s="576" t="s">
        <v>716</v>
      </c>
      <c r="O69" s="930"/>
      <c r="P69" s="964"/>
      <c r="Q69" s="930"/>
      <c r="R69" s="964"/>
      <c r="S69" s="930"/>
      <c r="T69" s="964"/>
      <c r="V69" s="10"/>
      <c r="Y69" s="306"/>
      <c r="Z69" s="28"/>
      <c r="AA69" s="10"/>
      <c r="AC69" s="306"/>
      <c r="AF69" s="10"/>
      <c r="AI69" s="306"/>
      <c r="AJ69" s="28"/>
      <c r="AK69" s="10"/>
      <c r="AM69" s="306"/>
      <c r="AP69" s="10"/>
      <c r="AS69" s="306"/>
      <c r="AT69" s="28"/>
      <c r="AU69" s="10"/>
      <c r="AW69" s="306"/>
      <c r="AZ69" s="10"/>
    </row>
    <row r="70" spans="2:52">
      <c r="B70" s="28">
        <v>19</v>
      </c>
      <c r="C70" s="617"/>
      <c r="D70" s="584" t="s">
        <v>579</v>
      </c>
      <c r="E70" s="930"/>
      <c r="F70" s="965"/>
      <c r="G70" s="930"/>
      <c r="H70" s="965"/>
      <c r="I70" s="930"/>
      <c r="J70" s="965"/>
      <c r="K70" s="2090"/>
      <c r="L70" s="1573"/>
      <c r="M70" s="617"/>
      <c r="N70" s="584" t="s">
        <v>579</v>
      </c>
      <c r="O70" s="930"/>
      <c r="P70" s="965"/>
      <c r="Q70" s="930"/>
      <c r="R70" s="965"/>
      <c r="S70" s="930"/>
      <c r="T70" s="965"/>
      <c r="V70" s="10"/>
      <c r="Y70" s="306"/>
      <c r="Z70" s="28"/>
      <c r="AA70" s="10"/>
      <c r="AC70" s="306"/>
      <c r="AF70" s="10"/>
      <c r="AI70" s="306"/>
      <c r="AJ70" s="28"/>
      <c r="AK70" s="10"/>
      <c r="AM70" s="306"/>
      <c r="AP70" s="10"/>
      <c r="AS70" s="306"/>
      <c r="AT70" s="28"/>
      <c r="AU70" s="10"/>
      <c r="AW70" s="306"/>
      <c r="AZ70" s="10"/>
    </row>
    <row r="71" spans="2:52">
      <c r="B71" s="28">
        <v>20</v>
      </c>
      <c r="C71" s="621"/>
      <c r="D71" s="583" t="s">
        <v>717</v>
      </c>
      <c r="E71" s="966"/>
      <c r="F71" s="1066"/>
      <c r="G71" s="966"/>
      <c r="H71" s="1066"/>
      <c r="I71" s="966"/>
      <c r="J71" s="1066"/>
      <c r="K71" s="2090"/>
      <c r="L71" s="1572"/>
      <c r="M71" s="621"/>
      <c r="N71" s="583" t="s">
        <v>717</v>
      </c>
      <c r="O71" s="966"/>
      <c r="P71" s="1066"/>
      <c r="Q71" s="966"/>
      <c r="R71" s="1066"/>
      <c r="S71" s="966"/>
      <c r="T71" s="1066"/>
      <c r="V71" s="10"/>
      <c r="Y71" s="306"/>
      <c r="Z71" s="28"/>
      <c r="AA71" s="10"/>
      <c r="AC71" s="306"/>
      <c r="AF71" s="10"/>
      <c r="AI71" s="306"/>
      <c r="AJ71" s="28"/>
      <c r="AK71" s="10"/>
      <c r="AM71" s="306"/>
      <c r="AP71" s="10"/>
      <c r="AS71" s="306"/>
      <c r="AT71" s="28"/>
      <c r="AU71" s="10"/>
      <c r="AW71" s="306"/>
      <c r="AZ71" s="10"/>
    </row>
    <row r="72" spans="2:52">
      <c r="B72" s="28">
        <v>21</v>
      </c>
      <c r="C72" s="612" t="s">
        <v>719</v>
      </c>
      <c r="D72" s="573" t="s">
        <v>584</v>
      </c>
      <c r="E72" s="971"/>
      <c r="F72" s="972">
        <v>0</v>
      </c>
      <c r="G72" s="971"/>
      <c r="H72" s="972">
        <v>0</v>
      </c>
      <c r="I72" s="971"/>
      <c r="J72" s="972">
        <v>0</v>
      </c>
      <c r="K72" s="2090"/>
      <c r="L72" s="592"/>
      <c r="M72" s="612" t="s">
        <v>719</v>
      </c>
      <c r="N72" s="573" t="s">
        <v>577</v>
      </c>
      <c r="O72" s="971"/>
      <c r="P72" s="972">
        <v>0</v>
      </c>
      <c r="Q72" s="971"/>
      <c r="R72" s="972">
        <v>0</v>
      </c>
      <c r="S72" s="971"/>
      <c r="T72" s="972">
        <v>0</v>
      </c>
      <c r="V72" s="10"/>
      <c r="Y72" s="306"/>
      <c r="Z72" s="28"/>
      <c r="AA72" s="10"/>
      <c r="AC72" s="306"/>
      <c r="AF72" s="10"/>
      <c r="AI72" s="306"/>
      <c r="AJ72" s="28"/>
      <c r="AK72" s="10"/>
      <c r="AM72" s="306"/>
      <c r="AP72" s="10"/>
      <c r="AS72" s="306"/>
      <c r="AT72" s="28"/>
      <c r="AU72" s="10"/>
      <c r="AW72" s="306"/>
      <c r="AZ72" s="10"/>
    </row>
    <row r="73" spans="2:52">
      <c r="B73" s="28">
        <v>22</v>
      </c>
      <c r="C73" s="621"/>
      <c r="D73" s="585" t="s">
        <v>716</v>
      </c>
      <c r="E73" s="973"/>
      <c r="F73" s="974">
        <v>0</v>
      </c>
      <c r="G73" s="973"/>
      <c r="H73" s="974">
        <v>0</v>
      </c>
      <c r="I73" s="973"/>
      <c r="J73" s="974">
        <v>0</v>
      </c>
      <c r="K73" s="2091"/>
      <c r="L73" s="592"/>
      <c r="M73" s="621"/>
      <c r="N73" s="585" t="s">
        <v>716</v>
      </c>
      <c r="O73" s="973"/>
      <c r="P73" s="974">
        <v>0</v>
      </c>
      <c r="Q73" s="973"/>
      <c r="R73" s="974">
        <v>0</v>
      </c>
      <c r="S73" s="973"/>
      <c r="T73" s="974">
        <v>0</v>
      </c>
      <c r="V73" s="10"/>
      <c r="Y73" s="306"/>
      <c r="Z73" s="28"/>
      <c r="AA73" s="10"/>
      <c r="AC73" s="306"/>
      <c r="AF73" s="10"/>
      <c r="AI73" s="306"/>
      <c r="AJ73" s="28"/>
      <c r="AK73" s="10"/>
      <c r="AM73" s="306"/>
      <c r="AP73" s="10"/>
      <c r="AS73" s="306"/>
      <c r="AT73" s="28"/>
      <c r="AU73" s="10"/>
      <c r="AW73" s="306"/>
      <c r="AZ73" s="10"/>
    </row>
    <row r="74" spans="2:52" ht="22.5" customHeight="1">
      <c r="B74" s="28">
        <v>1</v>
      </c>
      <c r="E74" s="306"/>
      <c r="F74" s="28"/>
      <c r="G74" s="10"/>
      <c r="I74" s="306"/>
      <c r="L74" s="10"/>
      <c r="M74" s="55"/>
      <c r="N74" s="44"/>
      <c r="O74" s="84"/>
      <c r="P74" s="1570"/>
      <c r="Q74" s="10"/>
      <c r="S74" s="306"/>
      <c r="V74" s="10"/>
      <c r="Y74" s="306"/>
      <c r="Z74" s="28"/>
      <c r="AA74" s="10"/>
      <c r="AC74" s="306"/>
      <c r="AF74" s="10"/>
      <c r="AI74" s="306"/>
      <c r="AJ74" s="28"/>
      <c r="AK74" s="10"/>
      <c r="AM74" s="306"/>
      <c r="AP74" s="10"/>
      <c r="AS74" s="306"/>
      <c r="AT74" s="28"/>
      <c r="AU74" s="10"/>
      <c r="AW74" s="306"/>
      <c r="AZ74" s="10"/>
    </row>
    <row r="75" spans="2:52">
      <c r="B75" s="28">
        <v>2</v>
      </c>
      <c r="E75" s="306"/>
      <c r="F75" s="28"/>
      <c r="G75" s="10"/>
      <c r="I75" s="306"/>
      <c r="L75" s="10"/>
      <c r="M75" s="2520"/>
      <c r="N75" s="588"/>
      <c r="O75" s="84"/>
      <c r="P75" s="588"/>
      <c r="Q75" s="10"/>
      <c r="S75" s="306"/>
      <c r="V75" s="10"/>
      <c r="Y75" s="306"/>
      <c r="Z75" s="28"/>
      <c r="AA75" s="10"/>
      <c r="AC75" s="306"/>
      <c r="AF75" s="10"/>
      <c r="AI75" s="306"/>
      <c r="AJ75" s="28"/>
      <c r="AK75" s="10"/>
      <c r="AM75" s="306"/>
      <c r="AP75" s="10"/>
      <c r="AS75" s="306"/>
      <c r="AT75" s="28"/>
      <c r="AU75" s="10"/>
      <c r="AW75" s="306"/>
      <c r="AZ75" s="10"/>
    </row>
    <row r="76" spans="2:52">
      <c r="B76" s="28">
        <v>3</v>
      </c>
      <c r="E76" s="306"/>
      <c r="F76" s="28"/>
      <c r="G76" s="10"/>
      <c r="I76" s="306"/>
      <c r="L76" s="10"/>
      <c r="M76" s="2520"/>
      <c r="N76" s="588"/>
      <c r="O76" s="84"/>
      <c r="P76" s="1570"/>
      <c r="Q76" s="10"/>
      <c r="S76" s="306"/>
      <c r="V76" s="10"/>
      <c r="Y76" s="306"/>
      <c r="Z76" s="28"/>
      <c r="AA76" s="10"/>
      <c r="AC76" s="306"/>
      <c r="AF76" s="10"/>
      <c r="AI76" s="306"/>
      <c r="AJ76" s="28"/>
      <c r="AK76" s="10"/>
      <c r="AM76" s="306"/>
      <c r="AP76" s="10"/>
      <c r="AS76" s="306"/>
      <c r="AT76" s="28"/>
      <c r="AU76" s="10"/>
      <c r="AW76" s="306"/>
      <c r="AZ76" s="10"/>
    </row>
    <row r="77" spans="2:52">
      <c r="B77" s="28">
        <v>4</v>
      </c>
      <c r="E77" s="306"/>
      <c r="F77" s="28"/>
      <c r="G77" s="10"/>
      <c r="I77" s="306"/>
      <c r="L77" s="10"/>
      <c r="N77" s="76"/>
      <c r="O77" s="84"/>
      <c r="P77" s="1571"/>
      <c r="Q77" s="10"/>
      <c r="S77" s="306"/>
      <c r="V77" s="10"/>
      <c r="Y77" s="306"/>
      <c r="Z77" s="28"/>
      <c r="AA77" s="10"/>
      <c r="AC77" s="306"/>
      <c r="AF77" s="10"/>
      <c r="AI77" s="306"/>
      <c r="AJ77" s="28"/>
      <c r="AK77" s="10"/>
      <c r="AM77" s="306"/>
      <c r="AP77" s="10"/>
      <c r="AS77" s="306"/>
      <c r="AT77" s="28"/>
      <c r="AU77" s="10"/>
      <c r="AW77" s="306"/>
      <c r="AZ77" s="10"/>
    </row>
    <row r="78" spans="2:52">
      <c r="B78" s="28">
        <v>5</v>
      </c>
      <c r="E78" s="306"/>
      <c r="F78" s="28"/>
      <c r="G78" s="10"/>
      <c r="I78" s="306"/>
      <c r="L78" s="10"/>
      <c r="M78" s="635"/>
      <c r="N78" s="636"/>
      <c r="O78" s="84"/>
      <c r="P78" s="1572"/>
      <c r="Q78" s="10"/>
      <c r="S78" s="306"/>
      <c r="V78" s="10"/>
      <c r="Y78" s="306"/>
      <c r="Z78" s="28"/>
      <c r="AA78" s="10"/>
      <c r="AC78" s="306"/>
      <c r="AF78" s="10"/>
      <c r="AI78" s="306"/>
      <c r="AJ78" s="28"/>
      <c r="AK78" s="10"/>
      <c r="AM78" s="306"/>
      <c r="AP78" s="10"/>
      <c r="AS78" s="306"/>
      <c r="AT78" s="28"/>
      <c r="AU78" s="10"/>
      <c r="AW78" s="306"/>
      <c r="AZ78" s="10"/>
    </row>
    <row r="79" spans="2:52">
      <c r="B79" s="28">
        <v>6</v>
      </c>
      <c r="E79" s="306"/>
      <c r="F79" s="28"/>
      <c r="G79" s="10"/>
      <c r="I79" s="306"/>
      <c r="L79" s="10"/>
      <c r="M79" s="44"/>
      <c r="N79" s="636"/>
      <c r="O79" s="84"/>
      <c r="P79" s="1572"/>
      <c r="Q79" s="10"/>
      <c r="S79" s="306"/>
      <c r="V79" s="10"/>
      <c r="Y79" s="306"/>
      <c r="Z79" s="28"/>
      <c r="AA79" s="10"/>
      <c r="AC79" s="306"/>
      <c r="AF79" s="10"/>
      <c r="AI79" s="306"/>
      <c r="AJ79" s="28"/>
      <c r="AK79" s="10"/>
      <c r="AM79" s="306"/>
      <c r="AP79" s="10"/>
      <c r="AS79" s="306"/>
      <c r="AT79" s="28"/>
      <c r="AU79" s="10"/>
      <c r="AW79" s="306"/>
      <c r="AZ79" s="10"/>
    </row>
    <row r="80" spans="2:52">
      <c r="B80" s="28">
        <v>7</v>
      </c>
      <c r="E80" s="306"/>
      <c r="F80" s="28"/>
      <c r="G80" s="10"/>
      <c r="I80" s="306"/>
      <c r="L80" s="10"/>
      <c r="M80" s="44"/>
      <c r="N80" s="636"/>
      <c r="O80" s="84"/>
      <c r="P80" s="1573"/>
      <c r="Q80" s="10"/>
      <c r="S80" s="306"/>
      <c r="V80" s="10"/>
      <c r="Y80" s="306"/>
      <c r="Z80" s="28"/>
      <c r="AA80" s="10"/>
      <c r="AC80" s="306"/>
      <c r="AF80" s="10"/>
      <c r="AI80" s="306"/>
      <c r="AJ80" s="28"/>
      <c r="AK80" s="10"/>
      <c r="AM80" s="306"/>
      <c r="AP80" s="10"/>
      <c r="AS80" s="306"/>
      <c r="AT80" s="28"/>
      <c r="AU80" s="10"/>
      <c r="AW80" s="306"/>
      <c r="AZ80" s="10"/>
    </row>
    <row r="81" spans="2:16">
      <c r="B81" s="28">
        <v>8</v>
      </c>
      <c r="M81" s="44"/>
      <c r="N81" s="636"/>
      <c r="O81" s="84"/>
      <c r="P81" s="1572"/>
    </row>
    <row r="82" spans="2:16">
      <c r="B82" s="28">
        <v>9</v>
      </c>
      <c r="M82" s="635"/>
      <c r="N82" s="636"/>
      <c r="O82" s="84"/>
      <c r="P82" s="1572"/>
    </row>
    <row r="83" spans="2:16">
      <c r="B83" s="28">
        <v>10</v>
      </c>
      <c r="M83" s="44"/>
      <c r="N83" s="636"/>
      <c r="O83" s="84"/>
      <c r="P83" s="1572"/>
    </row>
    <row r="84" spans="2:16">
      <c r="B84" s="28">
        <v>11</v>
      </c>
      <c r="M84" s="44"/>
      <c r="N84" s="636"/>
      <c r="O84" s="84"/>
      <c r="P84" s="1573"/>
    </row>
    <row r="85" spans="2:16">
      <c r="B85" s="28">
        <v>12</v>
      </c>
      <c r="M85" s="635"/>
      <c r="N85" s="636"/>
      <c r="O85" s="84"/>
      <c r="P85" s="1572"/>
    </row>
    <row r="86" spans="2:16">
      <c r="B86" s="28">
        <v>13</v>
      </c>
      <c r="M86" s="635"/>
      <c r="N86" s="636"/>
      <c r="O86" s="84"/>
      <c r="P86" s="1572"/>
    </row>
    <row r="87" spans="2:16">
      <c r="B87" s="28">
        <v>14</v>
      </c>
      <c r="M87" s="635"/>
      <c r="N87" s="636"/>
      <c r="O87" s="84"/>
      <c r="P87" s="1572"/>
    </row>
    <row r="88" spans="2:16">
      <c r="B88" s="28">
        <v>15</v>
      </c>
      <c r="M88" s="635"/>
      <c r="N88" s="636"/>
      <c r="O88" s="84"/>
      <c r="P88" s="1573"/>
    </row>
    <row r="89" spans="2:16">
      <c r="B89" s="28">
        <v>16</v>
      </c>
      <c r="M89" s="635"/>
      <c r="N89" s="636"/>
      <c r="O89" s="84"/>
      <c r="P89" s="1572"/>
    </row>
    <row r="90" spans="2:16">
      <c r="B90" s="28">
        <v>17</v>
      </c>
      <c r="M90" s="635"/>
      <c r="N90" s="636"/>
      <c r="O90" s="84"/>
      <c r="P90" s="1572"/>
    </row>
    <row r="91" spans="2:16">
      <c r="B91" s="28">
        <v>18</v>
      </c>
      <c r="M91" s="635"/>
      <c r="N91" s="636"/>
      <c r="O91" s="84"/>
      <c r="P91" s="1572"/>
    </row>
    <row r="92" spans="2:16">
      <c r="B92" s="28">
        <v>19</v>
      </c>
      <c r="M92" s="635"/>
      <c r="N92" s="636"/>
      <c r="O92" s="84"/>
      <c r="P92" s="1573"/>
    </row>
    <row r="93" spans="2:16">
      <c r="B93" s="28">
        <v>20</v>
      </c>
      <c r="M93" s="635"/>
      <c r="N93" s="636"/>
      <c r="O93" s="84"/>
      <c r="P93" s="1572"/>
    </row>
    <row r="94" spans="2:16">
      <c r="B94" s="28">
        <v>21</v>
      </c>
      <c r="M94" s="635"/>
      <c r="N94" s="636"/>
      <c r="O94" s="84"/>
      <c r="P94" s="592"/>
    </row>
    <row r="95" spans="2:16">
      <c r="B95" s="28">
        <v>22</v>
      </c>
      <c r="M95" s="635"/>
      <c r="N95" s="636"/>
      <c r="O95" s="594"/>
      <c r="P95" s="592"/>
    </row>
    <row r="96" spans="2:16">
      <c r="B96" s="28">
        <v>1</v>
      </c>
    </row>
    <row r="97" spans="2:2">
      <c r="B97" s="28">
        <v>2</v>
      </c>
    </row>
    <row r="98" spans="2:2">
      <c r="B98" s="28">
        <v>3</v>
      </c>
    </row>
    <row r="99" spans="2:2">
      <c r="B99" s="28">
        <v>4</v>
      </c>
    </row>
    <row r="100" spans="2:2">
      <c r="B100" s="10">
        <v>5</v>
      </c>
    </row>
    <row r="101" spans="2:2">
      <c r="B101" s="10">
        <v>6</v>
      </c>
    </row>
    <row r="102" spans="2:2">
      <c r="B102" s="10">
        <v>7</v>
      </c>
    </row>
    <row r="103" spans="2:2">
      <c r="B103" s="10">
        <v>8</v>
      </c>
    </row>
    <row r="104" spans="2:2">
      <c r="B104" s="10">
        <v>9</v>
      </c>
    </row>
  </sheetData>
  <sheetProtection algorithmName="SHA-512" hashValue="ep/jAJGcxto1+yAOpY1c9/NLvATVysWmiKP4llVzF0xVUqdXtK4U50qs5B1HQJOnfdSvgIl/r6z/KTEMiK3TXg==" saltValue="qPnGUXYUEsMCvH0QB+oVkQ==" spinCount="100000" sheet="1" objects="1" scenarios="1"/>
  <mergeCells count="17">
    <mergeCell ref="O10:P10"/>
    <mergeCell ref="Q10:R10"/>
    <mergeCell ref="S10:T10"/>
    <mergeCell ref="O11:P11"/>
    <mergeCell ref="Q11:R11"/>
    <mergeCell ref="S11:T11"/>
    <mergeCell ref="M75:M76"/>
    <mergeCell ref="C31:C32"/>
    <mergeCell ref="M31:M32"/>
    <mergeCell ref="C53:C54"/>
    <mergeCell ref="M53:M54"/>
    <mergeCell ref="E10:F10"/>
    <mergeCell ref="G10:H10"/>
    <mergeCell ref="I10:J10"/>
    <mergeCell ref="E11:F11"/>
    <mergeCell ref="G11:H11"/>
    <mergeCell ref="I11:J11"/>
  </mergeCells>
  <phoneticPr fontId="4"/>
  <dataValidations xWindow="489" yWindow="337" count="3">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トラッククレーン（油圧伸縮ジブ型20～50ｔ吊）、及びラフテレーンクレーン（油圧伸縮ジブ型20～51ｔ吊）の分解、組立及び輸送」_x000a_　　又は、「A-④票(3_3)」で入力してください。" sqref="P77 J33 L33 F55 F33 H55 J55 L55 H33 T33 P55 P33 R55 T55 R33" xr:uid="{00000000-0002-0000-1A00-000000000000}">
      <formula1>20</formula1>
    </dataValidation>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P74 J30 L30 F52 F30 H52 J52 L52 H30 T30 P52 P30 R52 T52 R30" xr:uid="{00000000-0002-0000-1A00-000001000000}">
      <formula1>TRIM(F30)&lt;&gt;""</formula1>
    </dataValidation>
    <dataValidation type="custom" allowBlank="1" showInputMessage="1" showErrorMessage="1" promptTitle="規格" prompt="上の欄に『参考規格』が表示されている場合は、参考にしてください。また単位も含めて入力してください。" sqref="P76 J32 L32 F54 F32 H54 J54 L54 H32 T32 P54 P32 R54 T54 R32" xr:uid="{00000000-0002-0000-1A00-000002000000}">
      <formula1>TRIM(F32)&lt;&gt;""</formula1>
    </dataValidation>
  </dataValidations>
  <pageMargins left="0.16" right="0.16" top="0.62" bottom="0.7" header="0.51200000000000001" footer="0.16"/>
  <pageSetup paperSize="9" scale="4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L74"/>
  <sheetViews>
    <sheetView showGridLines="0" zoomScaleNormal="100" zoomScaleSheetLayoutView="100" workbookViewId="0"/>
  </sheetViews>
  <sheetFormatPr defaultRowHeight="13.5"/>
  <cols>
    <col min="1" max="1" width="3.625" style="10" customWidth="1"/>
    <col min="2" max="2" width="3.125" style="10" hidden="1" customWidth="1"/>
    <col min="3" max="4" width="14.25" style="10" customWidth="1"/>
    <col min="5" max="5" width="2.625" style="10" customWidth="1"/>
    <col min="6" max="6" width="15.625" style="28" customWidth="1"/>
    <col min="7" max="7" width="2.625" style="28" customWidth="1"/>
    <col min="8" max="8" width="15.625" style="28" customWidth="1"/>
    <col min="9" max="9" width="2.625" style="28" customWidth="1"/>
    <col min="10" max="10" width="15.625" style="28" customWidth="1"/>
    <col min="11" max="11" width="2.625" style="306" hidden="1" customWidth="1"/>
    <col min="12" max="12" width="15.625" style="306" hidden="1" customWidth="1"/>
    <col min="13" max="13" width="2.625" style="306" customWidth="1"/>
    <col min="14" max="14" width="15.625" style="306" customWidth="1"/>
    <col min="15" max="16" width="14.25" style="10" customWidth="1"/>
    <col min="17" max="17" width="2.625" style="10" customWidth="1"/>
    <col min="18" max="18" width="15.625" style="28" customWidth="1"/>
    <col min="19" max="19" width="2.625" style="28" customWidth="1"/>
    <col min="20" max="20" width="15.625" style="28" customWidth="1"/>
    <col min="21" max="21" width="2.625" style="28" customWidth="1"/>
    <col min="22" max="22" width="15.625" style="28" customWidth="1"/>
    <col min="23" max="23" width="2.625" style="306" hidden="1" customWidth="1"/>
    <col min="24" max="24" width="15.625" style="306" hidden="1" customWidth="1"/>
    <col min="25" max="25" width="2.625" style="306" customWidth="1"/>
    <col min="26" max="26" width="15.625" style="306" customWidth="1"/>
    <col min="27" max="28" width="14.25" style="10" hidden="1" customWidth="1"/>
    <col min="29" max="29" width="2.625" style="10" hidden="1" customWidth="1"/>
    <col min="30" max="30" width="15.625" style="28" hidden="1" customWidth="1"/>
    <col min="31" max="31" width="2.625" style="28" hidden="1" customWidth="1"/>
    <col min="32" max="32" width="15.625" style="28" hidden="1" customWidth="1"/>
    <col min="33" max="33" width="2.625" style="28" hidden="1" customWidth="1"/>
    <col min="34" max="34" width="15.625" style="28" hidden="1" customWidth="1"/>
    <col min="35" max="35" width="2.625" style="306" hidden="1" customWidth="1"/>
    <col min="36" max="36" width="15.625" style="306" hidden="1" customWidth="1"/>
    <col min="37" max="37" width="2.625" style="306" hidden="1" customWidth="1"/>
    <col min="38" max="38" width="15.625" style="306" hidden="1" customWidth="1"/>
    <col min="39" max="40" width="14.25" style="10" hidden="1" customWidth="1"/>
    <col min="41" max="41" width="2.625" style="10" hidden="1" customWidth="1"/>
    <col min="42" max="42" width="15.625" style="28" hidden="1" customWidth="1"/>
    <col min="43" max="43" width="2.625" style="28" hidden="1" customWidth="1"/>
    <col min="44" max="44" width="15.625" style="28" hidden="1" customWidth="1"/>
    <col min="45" max="45" width="2.625" style="28" hidden="1" customWidth="1"/>
    <col min="46" max="46" width="15.625" style="28" hidden="1" customWidth="1"/>
    <col min="47" max="47" width="2.625" style="306" hidden="1" customWidth="1"/>
    <col min="48" max="48" width="15.625" style="306" hidden="1" customWidth="1"/>
    <col min="49" max="49" width="2.625" style="306" hidden="1" customWidth="1"/>
    <col min="50" max="50" width="15.625" style="306" hidden="1" customWidth="1"/>
    <col min="51" max="52" width="14.25" style="10" hidden="1" customWidth="1"/>
    <col min="53" max="53" width="2.625" style="10" hidden="1" customWidth="1"/>
    <col min="54" max="54" width="15.625" style="28" hidden="1" customWidth="1"/>
    <col min="55" max="55" width="2.625" style="28" hidden="1" customWidth="1"/>
    <col min="56" max="56" width="15.625" style="28" hidden="1" customWidth="1"/>
    <col min="57" max="57" width="2.625" style="28" hidden="1" customWidth="1"/>
    <col min="58" max="58" width="15.625" style="28" hidden="1" customWidth="1"/>
    <col min="59" max="59" width="2.625" style="306" hidden="1" customWidth="1"/>
    <col min="60" max="60" width="15.625" style="306" hidden="1" customWidth="1"/>
    <col min="61" max="61" width="2.625" style="306" hidden="1" customWidth="1"/>
    <col min="62" max="62" width="15.625" style="306" hidden="1" customWidth="1"/>
    <col min="63" max="63" width="9" style="306"/>
    <col min="64" max="64" width="0" style="306" hidden="1" customWidth="1"/>
    <col min="65" max="16384" width="9" style="306"/>
  </cols>
  <sheetData>
    <row r="1" spans="1:64" s="305" customFormat="1">
      <c r="A1" s="31"/>
      <c r="B1" s="10"/>
      <c r="C1" s="1710" t="s">
        <v>114</v>
      </c>
      <c r="D1" s="10"/>
      <c r="E1" s="28"/>
      <c r="F1" s="28"/>
      <c r="G1" s="10"/>
      <c r="H1" s="10"/>
      <c r="I1" s="10"/>
      <c r="O1" s="10"/>
      <c r="P1" s="10"/>
      <c r="Q1" s="28"/>
      <c r="R1" s="28"/>
      <c r="S1" s="10"/>
      <c r="T1" s="10"/>
      <c r="U1" s="10"/>
      <c r="AA1" s="10"/>
      <c r="AB1" s="10"/>
      <c r="AC1" s="28"/>
      <c r="AD1" s="28"/>
      <c r="AE1" s="10"/>
      <c r="AF1" s="10"/>
      <c r="AG1" s="10"/>
      <c r="AM1" s="10"/>
      <c r="AN1" s="10"/>
      <c r="AO1" s="28"/>
      <c r="AP1" s="28"/>
      <c r="AQ1" s="10"/>
      <c r="AR1" s="10"/>
      <c r="AS1" s="10"/>
      <c r="AY1" s="10"/>
      <c r="AZ1" s="10"/>
      <c r="BA1" s="28"/>
      <c r="BB1" s="28"/>
      <c r="BC1" s="10"/>
      <c r="BD1" s="10"/>
      <c r="BE1" s="10"/>
    </row>
    <row r="2" spans="1:64" s="305" customFormat="1" ht="17.25">
      <c r="B2" s="10"/>
      <c r="C2" s="691" t="s">
        <v>1106</v>
      </c>
      <c r="D2" s="10"/>
      <c r="E2" s="28"/>
      <c r="F2" s="28"/>
      <c r="G2" s="10"/>
      <c r="H2" s="10"/>
      <c r="I2" s="10"/>
      <c r="O2" s="10"/>
      <c r="P2" s="10"/>
      <c r="Q2" s="28"/>
      <c r="R2" s="28"/>
      <c r="S2" s="10"/>
      <c r="T2" s="10"/>
      <c r="U2" s="10"/>
      <c r="AA2" s="10"/>
      <c r="AB2" s="10"/>
      <c r="AC2" s="28"/>
      <c r="AD2" s="28"/>
      <c r="AE2" s="10"/>
      <c r="AF2" s="10"/>
      <c r="AG2" s="10"/>
      <c r="AM2" s="10"/>
      <c r="AN2" s="10"/>
      <c r="AO2" s="28"/>
      <c r="AP2" s="28"/>
      <c r="AQ2" s="10"/>
      <c r="AR2" s="10"/>
      <c r="AS2" s="10"/>
      <c r="AY2" s="10"/>
      <c r="AZ2" s="10"/>
      <c r="BA2" s="28"/>
      <c r="BB2" s="28"/>
      <c r="BC2" s="10"/>
      <c r="BD2" s="10"/>
      <c r="BE2" s="10"/>
    </row>
    <row r="3" spans="1:64" s="305" customFormat="1" ht="13.5" customHeight="1">
      <c r="A3" s="10"/>
      <c r="B3" s="10"/>
      <c r="C3" s="10"/>
      <c r="D3" s="10"/>
      <c r="E3" s="28"/>
      <c r="F3" s="28"/>
      <c r="G3" s="10"/>
      <c r="H3" s="10"/>
      <c r="I3" s="10"/>
      <c r="O3" s="10"/>
      <c r="P3" s="10"/>
      <c r="Q3" s="28"/>
      <c r="R3" s="28"/>
      <c r="S3" s="10"/>
      <c r="T3" s="10"/>
      <c r="U3" s="10"/>
      <c r="AA3" s="10"/>
      <c r="AB3" s="10"/>
      <c r="AC3" s="28"/>
      <c r="AD3" s="28"/>
      <c r="AE3" s="10"/>
      <c r="AF3" s="10"/>
      <c r="AG3" s="10"/>
      <c r="AM3" s="10"/>
      <c r="AN3" s="10"/>
      <c r="AO3" s="28"/>
      <c r="AP3" s="28"/>
      <c r="AQ3" s="10"/>
      <c r="AR3" s="10"/>
      <c r="AS3" s="10"/>
      <c r="AY3" s="10"/>
      <c r="AZ3" s="10"/>
      <c r="BA3" s="28"/>
      <c r="BB3" s="28"/>
      <c r="BC3" s="10"/>
      <c r="BD3" s="10"/>
      <c r="BE3" s="10"/>
    </row>
    <row r="4" spans="1:64" s="305" customFormat="1">
      <c r="A4" s="308"/>
      <c r="B4" s="184"/>
      <c r="C4" s="308" t="s">
        <v>704</v>
      </c>
      <c r="D4" s="10"/>
      <c r="F4" s="28"/>
      <c r="H4" s="10"/>
      <c r="I4" s="10"/>
      <c r="J4" s="10"/>
      <c r="K4" s="10"/>
      <c r="L4" s="10"/>
      <c r="M4" s="184" t="s">
        <v>62</v>
      </c>
      <c r="N4" s="10"/>
      <c r="O4" s="308" t="s">
        <v>704</v>
      </c>
      <c r="P4" s="10"/>
      <c r="R4" s="28"/>
      <c r="T4" s="10"/>
      <c r="U4" s="10"/>
      <c r="V4" s="10"/>
      <c r="W4" s="10"/>
      <c r="X4" s="10"/>
      <c r="Y4" s="184" t="s">
        <v>62</v>
      </c>
      <c r="Z4" s="10"/>
      <c r="AA4" s="308" t="s">
        <v>704</v>
      </c>
      <c r="AB4" s="10"/>
      <c r="AD4" s="28"/>
      <c r="AF4" s="10"/>
      <c r="AG4" s="10"/>
      <c r="AH4" s="10"/>
      <c r="AI4" s="10"/>
      <c r="AJ4" s="10"/>
      <c r="AK4" s="184" t="s">
        <v>62</v>
      </c>
      <c r="AL4" s="10"/>
      <c r="AM4" s="308" t="s">
        <v>704</v>
      </c>
      <c r="AN4" s="10"/>
      <c r="AP4" s="28"/>
      <c r="AR4" s="10"/>
      <c r="AS4" s="10"/>
      <c r="AT4" s="10"/>
      <c r="AU4" s="10"/>
      <c r="AV4" s="10"/>
      <c r="AW4" s="184" t="s">
        <v>62</v>
      </c>
      <c r="AX4" s="10"/>
      <c r="AY4" s="308" t="s">
        <v>704</v>
      </c>
      <c r="AZ4" s="10"/>
      <c r="BB4" s="28"/>
      <c r="BD4" s="10"/>
      <c r="BE4" s="10"/>
      <c r="BF4" s="10"/>
      <c r="BG4" s="10"/>
      <c r="BH4" s="10"/>
      <c r="BI4" s="184" t="s">
        <v>62</v>
      </c>
      <c r="BJ4" s="10"/>
    </row>
    <row r="5" spans="1:64">
      <c r="A5" s="43"/>
      <c r="B5" s="675"/>
      <c r="C5" s="148" t="s">
        <v>962</v>
      </c>
      <c r="D5" s="149"/>
      <c r="E5" s="154"/>
      <c r="F5" s="154"/>
      <c r="G5" s="154"/>
      <c r="H5" s="143"/>
      <c r="I5" s="154"/>
      <c r="J5" s="154"/>
      <c r="K5" s="154"/>
      <c r="L5" s="154"/>
      <c r="M5" s="154"/>
      <c r="N5" s="143"/>
      <c r="O5" s="148" t="s">
        <v>962</v>
      </c>
      <c r="P5" s="149"/>
      <c r="Q5" s="154"/>
      <c r="R5" s="154"/>
      <c r="S5" s="154"/>
      <c r="T5" s="143"/>
      <c r="U5" s="154"/>
      <c r="V5" s="154"/>
      <c r="W5" s="154"/>
      <c r="X5" s="154"/>
      <c r="Y5" s="154"/>
      <c r="Z5" s="143"/>
      <c r="AA5" s="148" t="s">
        <v>962</v>
      </c>
      <c r="AB5" s="149"/>
      <c r="AC5" s="154"/>
      <c r="AD5" s="154"/>
      <c r="AE5" s="154"/>
      <c r="AF5" s="143"/>
      <c r="AG5" s="154"/>
      <c r="AH5" s="154"/>
      <c r="AI5" s="154"/>
      <c r="AJ5" s="154"/>
      <c r="AK5" s="154"/>
      <c r="AL5" s="143"/>
      <c r="AM5" s="148" t="s">
        <v>962</v>
      </c>
      <c r="AN5" s="149"/>
      <c r="AO5" s="154"/>
      <c r="AP5" s="154"/>
      <c r="AQ5" s="154"/>
      <c r="AR5" s="143"/>
      <c r="AS5" s="154"/>
      <c r="AT5" s="154"/>
      <c r="AU5" s="154"/>
      <c r="AV5" s="154"/>
      <c r="AW5" s="154"/>
      <c r="AX5" s="143"/>
      <c r="AY5" s="148" t="s">
        <v>962</v>
      </c>
      <c r="AZ5" s="149"/>
      <c r="BA5" s="154"/>
      <c r="BB5" s="154"/>
      <c r="BC5" s="154"/>
      <c r="BD5" s="143"/>
      <c r="BE5" s="154"/>
      <c r="BF5" s="154"/>
      <c r="BG5" s="154"/>
      <c r="BH5" s="154"/>
      <c r="BI5" s="154"/>
      <c r="BJ5" s="143"/>
      <c r="BL5" s="1123"/>
    </row>
    <row r="6" spans="1:64">
      <c r="A6" s="84"/>
      <c r="B6" s="676"/>
      <c r="C6" s="221">
        <v>1</v>
      </c>
      <c r="D6" s="43" t="s">
        <v>670</v>
      </c>
      <c r="E6" s="14"/>
      <c r="F6" s="14"/>
      <c r="G6" s="229"/>
      <c r="H6" s="229"/>
      <c r="I6" s="229"/>
      <c r="J6" s="229"/>
      <c r="K6" s="229"/>
      <c r="L6" s="229"/>
      <c r="M6" s="154"/>
      <c r="N6" s="641"/>
      <c r="O6" s="221">
        <v>2</v>
      </c>
      <c r="P6" s="43" t="s">
        <v>611</v>
      </c>
      <c r="Q6" s="14"/>
      <c r="R6" s="14"/>
      <c r="S6" s="229"/>
      <c r="T6" s="229"/>
      <c r="U6" s="229"/>
      <c r="V6" s="229"/>
      <c r="W6" s="229"/>
      <c r="X6" s="229"/>
      <c r="Y6" s="154"/>
      <c r="Z6" s="641"/>
      <c r="AA6" s="221">
        <v>3</v>
      </c>
      <c r="AB6" s="43" t="s">
        <v>746</v>
      </c>
      <c r="AC6" s="14"/>
      <c r="AD6" s="14"/>
      <c r="AE6" s="229"/>
      <c r="AF6" s="229"/>
      <c r="AG6" s="229"/>
      <c r="AH6" s="229"/>
      <c r="AI6" s="229"/>
      <c r="AJ6" s="229"/>
      <c r="AK6" s="154"/>
      <c r="AL6" s="641"/>
      <c r="AM6" s="221">
        <v>4</v>
      </c>
      <c r="AN6" s="43" t="s">
        <v>747</v>
      </c>
      <c r="AO6" s="14"/>
      <c r="AP6" s="14"/>
      <c r="AQ6" s="229"/>
      <c r="AR6" s="229"/>
      <c r="AS6" s="229"/>
      <c r="AT6" s="229"/>
      <c r="AU6" s="229"/>
      <c r="AV6" s="229"/>
      <c r="AW6" s="154"/>
      <c r="AX6" s="641"/>
      <c r="AY6" s="221">
        <v>5</v>
      </c>
      <c r="AZ6" s="43" t="s">
        <v>671</v>
      </c>
      <c r="BA6" s="14"/>
      <c r="BB6" s="14"/>
      <c r="BC6" s="229"/>
      <c r="BD6" s="229"/>
      <c r="BE6" s="229"/>
      <c r="BF6" s="229"/>
      <c r="BG6" s="229"/>
      <c r="BH6" s="229"/>
      <c r="BI6" s="154"/>
      <c r="BJ6" s="641"/>
      <c r="BL6" s="1123"/>
    </row>
    <row r="7" spans="1:64" hidden="1">
      <c r="A7" s="84"/>
      <c r="B7" s="676"/>
      <c r="C7" s="1131" t="s">
        <v>706</v>
      </c>
      <c r="D7" s="1134"/>
      <c r="E7" s="1131" t="s">
        <v>707</v>
      </c>
      <c r="F7" s="1137"/>
      <c r="G7" s="1145" t="s">
        <v>762</v>
      </c>
      <c r="H7" s="1137"/>
      <c r="I7" s="1145" t="s">
        <v>763</v>
      </c>
      <c r="J7" s="1137"/>
      <c r="K7" s="1145" t="s">
        <v>1181</v>
      </c>
      <c r="L7" s="1137"/>
      <c r="M7" s="1140"/>
      <c r="N7" s="1141"/>
      <c r="O7" s="1131" t="s">
        <v>706</v>
      </c>
      <c r="P7" s="1134"/>
      <c r="Q7" s="1131" t="s">
        <v>707</v>
      </c>
      <c r="R7" s="1137"/>
      <c r="S7" s="1145" t="s">
        <v>762</v>
      </c>
      <c r="T7" s="1137"/>
      <c r="U7" s="1145" t="s">
        <v>763</v>
      </c>
      <c r="V7" s="1137"/>
      <c r="W7" s="1145" t="s">
        <v>1181</v>
      </c>
      <c r="X7" s="1137"/>
      <c r="Y7" s="1140"/>
      <c r="Z7" s="1141"/>
      <c r="AA7" s="196" t="s">
        <v>706</v>
      </c>
      <c r="AB7" s="572"/>
      <c r="AC7" s="196" t="s">
        <v>707</v>
      </c>
      <c r="AD7" s="143"/>
      <c r="AE7" s="689" t="s">
        <v>762</v>
      </c>
      <c r="AF7" s="690"/>
      <c r="AG7" s="689" t="s">
        <v>763</v>
      </c>
      <c r="AH7" s="690"/>
      <c r="AI7" s="689" t="s">
        <v>1107</v>
      </c>
      <c r="AJ7" s="690"/>
      <c r="AK7" s="53"/>
      <c r="AL7" s="652"/>
      <c r="AM7" s="196" t="s">
        <v>706</v>
      </c>
      <c r="AN7" s="572"/>
      <c r="AO7" s="196" t="s">
        <v>707</v>
      </c>
      <c r="AP7" s="143"/>
      <c r="AQ7" s="689" t="s">
        <v>762</v>
      </c>
      <c r="AR7" s="690"/>
      <c r="AS7" s="689" t="s">
        <v>763</v>
      </c>
      <c r="AT7" s="690"/>
      <c r="AU7" s="689" t="s">
        <v>1107</v>
      </c>
      <c r="AV7" s="690"/>
      <c r="AW7" s="53"/>
      <c r="AX7" s="652"/>
      <c r="AY7" s="196" t="s">
        <v>706</v>
      </c>
      <c r="AZ7" s="572"/>
      <c r="BA7" s="196" t="s">
        <v>707</v>
      </c>
      <c r="BB7" s="143"/>
      <c r="BC7" s="689" t="s">
        <v>762</v>
      </c>
      <c r="BD7" s="690"/>
      <c r="BE7" s="689" t="s">
        <v>763</v>
      </c>
      <c r="BF7" s="690"/>
      <c r="BG7" s="689" t="s">
        <v>1107</v>
      </c>
      <c r="BH7" s="690"/>
      <c r="BI7" s="53"/>
      <c r="BJ7" s="652"/>
      <c r="BL7" s="1123"/>
    </row>
    <row r="8" spans="1:64" s="27" customFormat="1">
      <c r="A8" s="84"/>
      <c r="B8" s="676"/>
      <c r="C8" s="147"/>
      <c r="D8" s="145"/>
      <c r="E8" s="677" t="s">
        <v>1182</v>
      </c>
      <c r="F8" s="1146"/>
      <c r="G8" s="677" t="s">
        <v>1183</v>
      </c>
      <c r="H8" s="1146"/>
      <c r="I8" s="677" t="s">
        <v>1184</v>
      </c>
      <c r="J8" s="1146"/>
      <c r="K8" s="677" t="s">
        <v>1185</v>
      </c>
      <c r="L8" s="1146"/>
      <c r="M8" s="1142"/>
      <c r="N8" s="589"/>
      <c r="O8" s="147"/>
      <c r="P8" s="145"/>
      <c r="Q8" s="677" t="s">
        <v>1182</v>
      </c>
      <c r="R8" s="1146"/>
      <c r="S8" s="677" t="s">
        <v>1183</v>
      </c>
      <c r="T8" s="1146"/>
      <c r="U8" s="677" t="s">
        <v>1184</v>
      </c>
      <c r="V8" s="1146"/>
      <c r="W8" s="677" t="s">
        <v>1185</v>
      </c>
      <c r="X8" s="1146"/>
      <c r="Y8" s="1142"/>
      <c r="Z8" s="589"/>
      <c r="AA8" s="147" t="s">
        <v>149</v>
      </c>
      <c r="AB8" s="145"/>
      <c r="AC8" s="677" t="s">
        <v>1108</v>
      </c>
      <c r="AD8" s="678"/>
      <c r="AE8" s="677" t="s">
        <v>1109</v>
      </c>
      <c r="AF8" s="678"/>
      <c r="AG8" s="677" t="s">
        <v>1110</v>
      </c>
      <c r="AH8" s="678"/>
      <c r="AI8" s="677" t="s">
        <v>1111</v>
      </c>
      <c r="AJ8" s="678"/>
      <c r="AK8" s="119"/>
      <c r="AL8" s="589"/>
      <c r="AM8" s="147" t="s">
        <v>149</v>
      </c>
      <c r="AN8" s="145"/>
      <c r="AO8" s="677" t="s">
        <v>1108</v>
      </c>
      <c r="AP8" s="678"/>
      <c r="AQ8" s="677" t="s">
        <v>1109</v>
      </c>
      <c r="AR8" s="678"/>
      <c r="AS8" s="677" t="s">
        <v>1110</v>
      </c>
      <c r="AT8" s="678"/>
      <c r="AU8" s="677" t="s">
        <v>1111</v>
      </c>
      <c r="AV8" s="678"/>
      <c r="AW8" s="119"/>
      <c r="AX8" s="589"/>
      <c r="AY8" s="147" t="s">
        <v>149</v>
      </c>
      <c r="AZ8" s="145"/>
      <c r="BA8" s="677" t="s">
        <v>1108</v>
      </c>
      <c r="BB8" s="678"/>
      <c r="BC8" s="677" t="s">
        <v>1109</v>
      </c>
      <c r="BD8" s="678"/>
      <c r="BE8" s="677" t="s">
        <v>1110</v>
      </c>
      <c r="BF8" s="678"/>
      <c r="BG8" s="677" t="s">
        <v>1111</v>
      </c>
      <c r="BH8" s="678"/>
      <c r="BI8" s="119"/>
      <c r="BJ8" s="589"/>
      <c r="BL8" s="1136"/>
    </row>
    <row r="9" spans="1:64" s="27" customFormat="1" ht="126.75" customHeight="1">
      <c r="A9" s="84"/>
      <c r="B9" s="679"/>
      <c r="C9" s="1149" t="s">
        <v>2</v>
      </c>
      <c r="D9" s="1150" t="s">
        <v>2</v>
      </c>
      <c r="E9" s="2443" t="s">
        <v>1633</v>
      </c>
      <c r="F9" s="2522"/>
      <c r="G9" s="2443" t="s">
        <v>1686</v>
      </c>
      <c r="H9" s="2444"/>
      <c r="I9" s="2443" t="s">
        <v>1687</v>
      </c>
      <c r="J9" s="2522"/>
      <c r="K9" s="2443" t="s">
        <v>1187</v>
      </c>
      <c r="L9" s="2522"/>
      <c r="M9" s="1151"/>
      <c r="N9" s="1152" t="s">
        <v>1177</v>
      </c>
      <c r="O9" s="1149" t="s">
        <v>2</v>
      </c>
      <c r="P9" s="1150" t="s">
        <v>2</v>
      </c>
      <c r="Q9" s="2443" t="s">
        <v>226</v>
      </c>
      <c r="R9" s="2522"/>
      <c r="S9" s="2443" t="s">
        <v>1186</v>
      </c>
      <c r="T9" s="2444"/>
      <c r="U9" s="2443" t="s">
        <v>1440</v>
      </c>
      <c r="V9" s="2522"/>
      <c r="W9" s="2443" t="s">
        <v>1187</v>
      </c>
      <c r="X9" s="2522"/>
      <c r="Y9" s="1151"/>
      <c r="Z9" s="1152" t="s">
        <v>1177</v>
      </c>
      <c r="AA9" s="655" t="s">
        <v>150</v>
      </c>
      <c r="AB9" s="241"/>
      <c r="AC9" s="657" t="s">
        <v>226</v>
      </c>
      <c r="AD9" s="659"/>
      <c r="AE9" s="660" t="s">
        <v>80</v>
      </c>
      <c r="AF9" s="661"/>
      <c r="AG9" s="657" t="s">
        <v>81</v>
      </c>
      <c r="AH9" s="659"/>
      <c r="AI9" s="657" t="s">
        <v>664</v>
      </c>
      <c r="AJ9" s="659"/>
      <c r="AK9" s="680" t="s">
        <v>764</v>
      </c>
      <c r="AL9" s="681"/>
      <c r="AM9" s="655" t="s">
        <v>150</v>
      </c>
      <c r="AN9" s="241"/>
      <c r="AO9" s="657" t="s">
        <v>226</v>
      </c>
      <c r="AP9" s="659"/>
      <c r="AQ9" s="660" t="s">
        <v>80</v>
      </c>
      <c r="AR9" s="661"/>
      <c r="AS9" s="657" t="s">
        <v>81</v>
      </c>
      <c r="AT9" s="659"/>
      <c r="AU9" s="657" t="s">
        <v>664</v>
      </c>
      <c r="AV9" s="659"/>
      <c r="AW9" s="680" t="s">
        <v>764</v>
      </c>
      <c r="AX9" s="681"/>
      <c r="AY9" s="655" t="s">
        <v>150</v>
      </c>
      <c r="AZ9" s="241"/>
      <c r="BA9" s="657" t="s">
        <v>226</v>
      </c>
      <c r="BB9" s="659"/>
      <c r="BC9" s="660" t="s">
        <v>80</v>
      </c>
      <c r="BD9" s="661"/>
      <c r="BE9" s="657" t="s">
        <v>81</v>
      </c>
      <c r="BF9" s="659"/>
      <c r="BG9" s="657" t="s">
        <v>664</v>
      </c>
      <c r="BH9" s="659"/>
      <c r="BI9" s="680" t="s">
        <v>764</v>
      </c>
      <c r="BJ9" s="681"/>
      <c r="BL9" s="1191" t="s">
        <v>1217</v>
      </c>
    </row>
    <row r="10" spans="1:64" s="27" customFormat="1" ht="84.95" hidden="1" customHeight="1">
      <c r="A10" s="10"/>
      <c r="B10" s="679"/>
      <c r="C10" s="1143" t="s">
        <v>7</v>
      </c>
      <c r="D10" s="1147" t="s">
        <v>7</v>
      </c>
      <c r="E10" s="2440" t="s">
        <v>226</v>
      </c>
      <c r="F10" s="2456"/>
      <c r="G10" s="2440" t="s">
        <v>748</v>
      </c>
      <c r="H10" s="2521"/>
      <c r="I10" s="2460" t="s">
        <v>81</v>
      </c>
      <c r="J10" s="2461"/>
      <c r="K10" s="2460" t="s">
        <v>749</v>
      </c>
      <c r="L10" s="2461"/>
      <c r="M10" s="1135"/>
      <c r="N10" s="1148" t="s">
        <v>1177</v>
      </c>
      <c r="O10" s="1143" t="s">
        <v>7</v>
      </c>
      <c r="P10" s="1147" t="s">
        <v>7</v>
      </c>
      <c r="Q10" s="2440" t="s">
        <v>226</v>
      </c>
      <c r="R10" s="2456"/>
      <c r="S10" s="2440" t="s">
        <v>748</v>
      </c>
      <c r="T10" s="2521"/>
      <c r="U10" s="2460" t="s">
        <v>81</v>
      </c>
      <c r="V10" s="2461"/>
      <c r="W10" s="2460" t="s">
        <v>749</v>
      </c>
      <c r="X10" s="2461"/>
      <c r="Y10" s="1135"/>
      <c r="Z10" s="1148" t="s">
        <v>1177</v>
      </c>
      <c r="AA10" s="665" t="s">
        <v>1171</v>
      </c>
      <c r="AB10" s="97"/>
      <c r="AC10" s="669"/>
      <c r="AD10" s="590"/>
      <c r="AE10" s="670" t="s">
        <v>728</v>
      </c>
      <c r="AF10" s="671"/>
      <c r="AG10" s="772"/>
      <c r="AH10" s="773"/>
      <c r="AI10" s="772"/>
      <c r="AJ10" s="773"/>
      <c r="AK10" s="772"/>
      <c r="AL10" s="773"/>
      <c r="AM10" s="665" t="s">
        <v>1171</v>
      </c>
      <c r="AN10" s="97"/>
      <c r="AO10" s="669"/>
      <c r="AP10" s="590"/>
      <c r="AQ10" s="670" t="s">
        <v>728</v>
      </c>
      <c r="AR10" s="671"/>
      <c r="AS10" s="772"/>
      <c r="AT10" s="773"/>
      <c r="AU10" s="772"/>
      <c r="AV10" s="773"/>
      <c r="AW10" s="772"/>
      <c r="AX10" s="773"/>
      <c r="AY10" s="665" t="s">
        <v>1171</v>
      </c>
      <c r="AZ10" s="97"/>
      <c r="BA10" s="669"/>
      <c r="BB10" s="590"/>
      <c r="BC10" s="670" t="s">
        <v>728</v>
      </c>
      <c r="BD10" s="671"/>
      <c r="BE10" s="772"/>
      <c r="BF10" s="773"/>
      <c r="BG10" s="772"/>
      <c r="BH10" s="773"/>
      <c r="BI10" s="772"/>
      <c r="BJ10" s="773"/>
      <c r="BL10" s="1190" t="s">
        <v>930</v>
      </c>
    </row>
    <row r="11" spans="1:64">
      <c r="A11" s="672"/>
      <c r="B11" s="682"/>
      <c r="C11" s="612" t="s">
        <v>576</v>
      </c>
      <c r="D11" s="573" t="s">
        <v>577</v>
      </c>
      <c r="E11" s="642"/>
      <c r="F11" s="613">
        <f>SUMIF($B$35:$B$74,5,F$35:F$74)</f>
        <v>40</v>
      </c>
      <c r="G11" s="643"/>
      <c r="H11" s="574"/>
      <c r="I11" s="642"/>
      <c r="J11" s="574"/>
      <c r="K11" s="642"/>
      <c r="L11" s="613">
        <f>SUMIF($B$35:$B$74,5,L$35:L$74)</f>
        <v>0</v>
      </c>
      <c r="M11" s="642"/>
      <c r="N11" s="613">
        <f t="shared" ref="N11:N30" si="0">SUM(F11,H11,J11,L11)</f>
        <v>40</v>
      </c>
      <c r="O11" s="612" t="s">
        <v>576</v>
      </c>
      <c r="P11" s="573" t="s">
        <v>577</v>
      </c>
      <c r="Q11" s="642"/>
      <c r="R11" s="613">
        <f>SUMIF($B$35:$B$74,5,R$35:R$74)</f>
        <v>0</v>
      </c>
      <c r="S11" s="643"/>
      <c r="T11" s="574"/>
      <c r="U11" s="642"/>
      <c r="V11" s="574"/>
      <c r="W11" s="642"/>
      <c r="X11" s="613">
        <f>SUMIF($B$35:$B$74,5,X$35:X$74)</f>
        <v>0</v>
      </c>
      <c r="Y11" s="642"/>
      <c r="Z11" s="613">
        <f t="shared" ref="Z11:Z30" si="1">SUM(R11,T11,V11,X11)</f>
        <v>0</v>
      </c>
      <c r="AA11" s="612" t="s">
        <v>576</v>
      </c>
      <c r="AB11" s="573" t="s">
        <v>577</v>
      </c>
      <c r="AC11" s="642"/>
      <c r="AD11" s="613">
        <f>SUMIF($B$35:$B$74,5,AD$35:AD$74)</f>
        <v>0</v>
      </c>
      <c r="AE11" s="643"/>
      <c r="AF11" s="574" t="s">
        <v>700</v>
      </c>
      <c r="AG11" s="642"/>
      <c r="AH11" s="574" t="s">
        <v>700</v>
      </c>
      <c r="AI11" s="642"/>
      <c r="AJ11" s="613">
        <f>SUMIF($B$35:$B$74,5,AJ$35:AJ$74)</f>
        <v>0</v>
      </c>
      <c r="AK11" s="642"/>
      <c r="AL11" s="613">
        <f t="shared" ref="AL11:AL30" si="2">SUM(AD11,AF11,AH11,AJ11)</f>
        <v>0</v>
      </c>
      <c r="AM11" s="612" t="s">
        <v>576</v>
      </c>
      <c r="AN11" s="573" t="s">
        <v>577</v>
      </c>
      <c r="AO11" s="642"/>
      <c r="AP11" s="613">
        <f>SUMIF($B$35:$B$74,5,AP$35:AP$74)</f>
        <v>0</v>
      </c>
      <c r="AQ11" s="643"/>
      <c r="AR11" s="574" t="s">
        <v>700</v>
      </c>
      <c r="AS11" s="642"/>
      <c r="AT11" s="574" t="s">
        <v>700</v>
      </c>
      <c r="AU11" s="642"/>
      <c r="AV11" s="613">
        <f>SUMIF($B$35:$B$74,5,AV$35:AV$74)</f>
        <v>0</v>
      </c>
      <c r="AW11" s="642"/>
      <c r="AX11" s="613">
        <f t="shared" ref="AX11:AX30" si="3">SUM(AP11,AR11,AT11,AV11)</f>
        <v>0</v>
      </c>
      <c r="AY11" s="612" t="s">
        <v>576</v>
      </c>
      <c r="AZ11" s="573" t="s">
        <v>577</v>
      </c>
      <c r="BA11" s="642"/>
      <c r="BB11" s="613">
        <f>SUMIF($B$35:$B$74,5,BB$35:BB$74)</f>
        <v>0</v>
      </c>
      <c r="BC11" s="643"/>
      <c r="BD11" s="574" t="s">
        <v>700</v>
      </c>
      <c r="BE11" s="642"/>
      <c r="BF11" s="574" t="s">
        <v>700</v>
      </c>
      <c r="BG11" s="642"/>
      <c r="BH11" s="613">
        <f>SUMIF($B$35:$B$74,5,BH$35:BH$74)</f>
        <v>0</v>
      </c>
      <c r="BI11" s="642"/>
      <c r="BJ11" s="613">
        <f t="shared" ref="BJ11:BJ30" si="4">SUM(BB11,BD11,BF11,BH11)</f>
        <v>0</v>
      </c>
      <c r="BL11" s="1123"/>
    </row>
    <row r="12" spans="1:64">
      <c r="A12" s="672"/>
      <c r="B12" s="682"/>
      <c r="C12" s="575" t="s">
        <v>578</v>
      </c>
      <c r="D12" s="576" t="s">
        <v>1620</v>
      </c>
      <c r="E12" s="644"/>
      <c r="F12" s="614">
        <f>SUMIF($B$35:$B$74,6,F$35:F$74)</f>
        <v>0</v>
      </c>
      <c r="G12" s="644"/>
      <c r="H12" s="577"/>
      <c r="I12" s="644"/>
      <c r="J12" s="577"/>
      <c r="K12" s="644"/>
      <c r="L12" s="614">
        <f>SUMIF($B$35:$B$74,6,L$35:L$74)</f>
        <v>0</v>
      </c>
      <c r="M12" s="644"/>
      <c r="N12" s="614">
        <f t="shared" si="0"/>
        <v>0</v>
      </c>
      <c r="O12" s="575" t="s">
        <v>582</v>
      </c>
      <c r="P12" s="576" t="s">
        <v>1620</v>
      </c>
      <c r="Q12" s="644"/>
      <c r="R12" s="614">
        <f>SUMIF($B$35:$B$74,6,R$35:R$74)</f>
        <v>0</v>
      </c>
      <c r="S12" s="644"/>
      <c r="T12" s="577"/>
      <c r="U12" s="644"/>
      <c r="V12" s="577"/>
      <c r="W12" s="644"/>
      <c r="X12" s="614">
        <f>SUMIF($B$35:$B$74,6,X$35:X$74)</f>
        <v>0</v>
      </c>
      <c r="Y12" s="644"/>
      <c r="Z12" s="614">
        <f t="shared" si="1"/>
        <v>0</v>
      </c>
      <c r="AA12" s="575" t="s">
        <v>582</v>
      </c>
      <c r="AB12" s="576" t="s">
        <v>716</v>
      </c>
      <c r="AC12" s="644"/>
      <c r="AD12" s="614">
        <f>SUMIF($B$35:$B$74,6,AD$35:AD$74)</f>
        <v>0</v>
      </c>
      <c r="AE12" s="644"/>
      <c r="AF12" s="577" t="s">
        <v>700</v>
      </c>
      <c r="AG12" s="644"/>
      <c r="AH12" s="577" t="s">
        <v>700</v>
      </c>
      <c r="AI12" s="644"/>
      <c r="AJ12" s="614">
        <f>SUMIF($B$35:$B$74,6,AJ$35:AJ$74)</f>
        <v>0</v>
      </c>
      <c r="AK12" s="644"/>
      <c r="AL12" s="614">
        <f t="shared" si="2"/>
        <v>0</v>
      </c>
      <c r="AM12" s="575" t="s">
        <v>582</v>
      </c>
      <c r="AN12" s="576" t="s">
        <v>716</v>
      </c>
      <c r="AO12" s="644"/>
      <c r="AP12" s="614">
        <f>SUMIF($B$35:$B$74,6,AP$35:AP$74)</f>
        <v>0</v>
      </c>
      <c r="AQ12" s="644"/>
      <c r="AR12" s="577" t="s">
        <v>700</v>
      </c>
      <c r="AS12" s="644"/>
      <c r="AT12" s="577" t="s">
        <v>700</v>
      </c>
      <c r="AU12" s="644"/>
      <c r="AV12" s="614">
        <f>SUMIF($B$35:$B$74,6,AV$35:AV$74)</f>
        <v>0</v>
      </c>
      <c r="AW12" s="644"/>
      <c r="AX12" s="614">
        <f t="shared" si="3"/>
        <v>0</v>
      </c>
      <c r="AY12" s="575" t="s">
        <v>582</v>
      </c>
      <c r="AZ12" s="576" t="s">
        <v>716</v>
      </c>
      <c r="BA12" s="644"/>
      <c r="BB12" s="614">
        <f>SUMIF($B$35:$B$74,6,BB$35:BB$74)</f>
        <v>0</v>
      </c>
      <c r="BC12" s="644"/>
      <c r="BD12" s="577" t="s">
        <v>700</v>
      </c>
      <c r="BE12" s="644"/>
      <c r="BF12" s="577" t="s">
        <v>700</v>
      </c>
      <c r="BG12" s="644"/>
      <c r="BH12" s="614">
        <f>SUMIF($B$35:$B$74,6,BH$35:BH$74)</f>
        <v>0</v>
      </c>
      <c r="BI12" s="644"/>
      <c r="BJ12" s="614">
        <f t="shared" si="4"/>
        <v>0</v>
      </c>
      <c r="BL12" s="1123"/>
    </row>
    <row r="13" spans="1:64" ht="13.5" customHeight="1">
      <c r="A13" s="672"/>
      <c r="B13" s="682"/>
      <c r="C13" s="575"/>
      <c r="D13" s="578" t="s">
        <v>1621</v>
      </c>
      <c r="E13" s="644"/>
      <c r="F13" s="615">
        <v>0</v>
      </c>
      <c r="G13" s="644"/>
      <c r="H13" s="633"/>
      <c r="I13" s="644"/>
      <c r="J13" s="633"/>
      <c r="K13" s="644"/>
      <c r="L13" s="615">
        <f t="shared" ref="L13:L22" si="5">SUMIF($B$35:$B$74,7,L$35:L$74)</f>
        <v>0</v>
      </c>
      <c r="M13" s="644"/>
      <c r="N13" s="615">
        <f t="shared" ref="N13:N22" si="6">SUM(F13,H13,J13,L13)</f>
        <v>0</v>
      </c>
      <c r="O13" s="575"/>
      <c r="P13" s="578" t="s">
        <v>1621</v>
      </c>
      <c r="Q13" s="644"/>
      <c r="R13" s="615">
        <f t="shared" ref="R13:R22" si="7">SUMIF($B$35:$B$74,7,R$35:R$74)</f>
        <v>0</v>
      </c>
      <c r="S13" s="644"/>
      <c r="T13" s="633"/>
      <c r="U13" s="644"/>
      <c r="V13" s="633"/>
      <c r="W13" s="644"/>
      <c r="X13" s="615">
        <f t="shared" ref="X13:X22" si="8">SUMIF($B$35:$B$74,7,X$35:X$74)</f>
        <v>0</v>
      </c>
      <c r="Y13" s="644"/>
      <c r="Z13" s="615">
        <f t="shared" ref="Z13:Z22" si="9">SUM(R13,T13,V13,X13)</f>
        <v>0</v>
      </c>
      <c r="AA13" s="575"/>
      <c r="AB13" s="578" t="s">
        <v>579</v>
      </c>
      <c r="AC13" s="644"/>
      <c r="AD13" s="615">
        <f t="shared" ref="AD13:AD22" si="10">SUMIF($B$35:$B$74,7,AD$35:AD$74)</f>
        <v>0</v>
      </c>
      <c r="AE13" s="644"/>
      <c r="AF13" s="633" t="s">
        <v>700</v>
      </c>
      <c r="AG13" s="644"/>
      <c r="AH13" s="633" t="s">
        <v>700</v>
      </c>
      <c r="AI13" s="644"/>
      <c r="AJ13" s="615">
        <f t="shared" ref="AJ13:AJ22" si="11">SUMIF($B$35:$B$74,7,AJ$35:AJ$74)</f>
        <v>0</v>
      </c>
      <c r="AK13" s="644"/>
      <c r="AL13" s="615">
        <f t="shared" ref="AL13:AL22" si="12">SUM(AD13,AF13,AH13,AJ13)</f>
        <v>0</v>
      </c>
      <c r="AM13" s="575"/>
      <c r="AN13" s="578" t="s">
        <v>579</v>
      </c>
      <c r="AO13" s="644"/>
      <c r="AP13" s="615">
        <f t="shared" ref="AP13:AP22" si="13">SUMIF($B$35:$B$74,7,AP$35:AP$74)</f>
        <v>0</v>
      </c>
      <c r="AQ13" s="644"/>
      <c r="AR13" s="633" t="s">
        <v>700</v>
      </c>
      <c r="AS13" s="644"/>
      <c r="AT13" s="633" t="s">
        <v>700</v>
      </c>
      <c r="AU13" s="644"/>
      <c r="AV13" s="615">
        <f t="shared" ref="AV13:AV22" si="14">SUMIF($B$35:$B$74,7,AV$35:AV$74)</f>
        <v>0</v>
      </c>
      <c r="AW13" s="644"/>
      <c r="AX13" s="615">
        <f t="shared" ref="AX13:AX22" si="15">SUM(AP13,AR13,AT13,AV13)</f>
        <v>0</v>
      </c>
      <c r="AY13" s="575"/>
      <c r="AZ13" s="578" t="s">
        <v>579</v>
      </c>
      <c r="BA13" s="644"/>
      <c r="BB13" s="615">
        <f t="shared" ref="BB13:BB22" si="16">SUMIF($B$35:$B$74,7,BB$35:BB$74)</f>
        <v>0</v>
      </c>
      <c r="BC13" s="644"/>
      <c r="BD13" s="633" t="s">
        <v>700</v>
      </c>
      <c r="BE13" s="644"/>
      <c r="BF13" s="633" t="s">
        <v>700</v>
      </c>
      <c r="BG13" s="644"/>
      <c r="BH13" s="615">
        <f t="shared" ref="BH13:BH22" si="17">SUMIF($B$35:$B$74,7,BH$35:BH$74)</f>
        <v>0</v>
      </c>
      <c r="BI13" s="644"/>
      <c r="BJ13" s="615">
        <f t="shared" ref="BJ13:BJ22" si="18">SUM(BB13,BD13,BF13,BH13)</f>
        <v>0</v>
      </c>
      <c r="BL13" s="1123"/>
    </row>
    <row r="14" spans="1:64" ht="13.5" customHeight="1">
      <c r="A14" s="672"/>
      <c r="B14" s="682"/>
      <c r="C14" s="575"/>
      <c r="D14" s="578" t="s">
        <v>1622</v>
      </c>
      <c r="E14" s="644"/>
      <c r="F14" s="615">
        <v>0</v>
      </c>
      <c r="G14" s="644"/>
      <c r="H14" s="633"/>
      <c r="I14" s="644"/>
      <c r="J14" s="633"/>
      <c r="K14" s="644"/>
      <c r="L14" s="615">
        <f t="shared" si="5"/>
        <v>0</v>
      </c>
      <c r="M14" s="644"/>
      <c r="N14" s="615">
        <f t="shared" si="6"/>
        <v>0</v>
      </c>
      <c r="O14" s="575"/>
      <c r="P14" s="578" t="s">
        <v>1622</v>
      </c>
      <c r="Q14" s="644"/>
      <c r="R14" s="615">
        <f t="shared" si="7"/>
        <v>0</v>
      </c>
      <c r="S14" s="644"/>
      <c r="T14" s="633"/>
      <c r="U14" s="644"/>
      <c r="V14" s="633"/>
      <c r="W14" s="644"/>
      <c r="X14" s="615">
        <f t="shared" si="8"/>
        <v>0</v>
      </c>
      <c r="Y14" s="644"/>
      <c r="Z14" s="615">
        <f t="shared" si="9"/>
        <v>0</v>
      </c>
      <c r="AA14" s="575"/>
      <c r="AB14" s="578" t="s">
        <v>579</v>
      </c>
      <c r="AC14" s="644"/>
      <c r="AD14" s="615">
        <f t="shared" si="10"/>
        <v>0</v>
      </c>
      <c r="AE14" s="644"/>
      <c r="AF14" s="633" t="s">
        <v>700</v>
      </c>
      <c r="AG14" s="644"/>
      <c r="AH14" s="633" t="s">
        <v>700</v>
      </c>
      <c r="AI14" s="644"/>
      <c r="AJ14" s="615">
        <f t="shared" si="11"/>
        <v>0</v>
      </c>
      <c r="AK14" s="644"/>
      <c r="AL14" s="615">
        <f t="shared" si="12"/>
        <v>0</v>
      </c>
      <c r="AM14" s="575"/>
      <c r="AN14" s="578" t="s">
        <v>579</v>
      </c>
      <c r="AO14" s="644"/>
      <c r="AP14" s="615">
        <f t="shared" si="13"/>
        <v>0</v>
      </c>
      <c r="AQ14" s="644"/>
      <c r="AR14" s="633" t="s">
        <v>700</v>
      </c>
      <c r="AS14" s="644"/>
      <c r="AT14" s="633" t="s">
        <v>700</v>
      </c>
      <c r="AU14" s="644"/>
      <c r="AV14" s="615">
        <f t="shared" si="14"/>
        <v>0</v>
      </c>
      <c r="AW14" s="644"/>
      <c r="AX14" s="615">
        <f t="shared" si="15"/>
        <v>0</v>
      </c>
      <c r="AY14" s="575"/>
      <c r="AZ14" s="578" t="s">
        <v>579</v>
      </c>
      <c r="BA14" s="644"/>
      <c r="BB14" s="615">
        <f t="shared" si="16"/>
        <v>0</v>
      </c>
      <c r="BC14" s="644"/>
      <c r="BD14" s="633" t="s">
        <v>700</v>
      </c>
      <c r="BE14" s="644"/>
      <c r="BF14" s="633" t="s">
        <v>700</v>
      </c>
      <c r="BG14" s="644"/>
      <c r="BH14" s="615">
        <f t="shared" si="17"/>
        <v>0</v>
      </c>
      <c r="BI14" s="644"/>
      <c r="BJ14" s="615">
        <f t="shared" si="18"/>
        <v>0</v>
      </c>
      <c r="BL14" s="1123"/>
    </row>
    <row r="15" spans="1:64" ht="13.5" customHeight="1">
      <c r="A15" s="672"/>
      <c r="B15" s="682"/>
      <c r="C15" s="575"/>
      <c r="D15" s="578" t="s">
        <v>1623</v>
      </c>
      <c r="E15" s="644"/>
      <c r="F15" s="615">
        <v>0</v>
      </c>
      <c r="G15" s="644"/>
      <c r="H15" s="633"/>
      <c r="I15" s="644"/>
      <c r="J15" s="633"/>
      <c r="K15" s="644"/>
      <c r="L15" s="615">
        <f t="shared" si="5"/>
        <v>0</v>
      </c>
      <c r="M15" s="644"/>
      <c r="N15" s="615">
        <f t="shared" si="6"/>
        <v>0</v>
      </c>
      <c r="O15" s="575"/>
      <c r="P15" s="578" t="s">
        <v>1623</v>
      </c>
      <c r="Q15" s="644"/>
      <c r="R15" s="615">
        <f t="shared" si="7"/>
        <v>0</v>
      </c>
      <c r="S15" s="644"/>
      <c r="T15" s="633"/>
      <c r="U15" s="644"/>
      <c r="V15" s="633"/>
      <c r="W15" s="644"/>
      <c r="X15" s="615">
        <f t="shared" si="8"/>
        <v>0</v>
      </c>
      <c r="Y15" s="644"/>
      <c r="Z15" s="615">
        <f t="shared" si="9"/>
        <v>0</v>
      </c>
      <c r="AA15" s="575"/>
      <c r="AB15" s="578" t="s">
        <v>579</v>
      </c>
      <c r="AC15" s="644"/>
      <c r="AD15" s="615">
        <f t="shared" si="10"/>
        <v>0</v>
      </c>
      <c r="AE15" s="644"/>
      <c r="AF15" s="633" t="s">
        <v>700</v>
      </c>
      <c r="AG15" s="644"/>
      <c r="AH15" s="633" t="s">
        <v>700</v>
      </c>
      <c r="AI15" s="644"/>
      <c r="AJ15" s="615">
        <f t="shared" si="11"/>
        <v>0</v>
      </c>
      <c r="AK15" s="644"/>
      <c r="AL15" s="615">
        <f t="shared" si="12"/>
        <v>0</v>
      </c>
      <c r="AM15" s="575"/>
      <c r="AN15" s="578" t="s">
        <v>579</v>
      </c>
      <c r="AO15" s="644"/>
      <c r="AP15" s="615">
        <f t="shared" si="13"/>
        <v>0</v>
      </c>
      <c r="AQ15" s="644"/>
      <c r="AR15" s="633" t="s">
        <v>700</v>
      </c>
      <c r="AS15" s="644"/>
      <c r="AT15" s="633" t="s">
        <v>700</v>
      </c>
      <c r="AU15" s="644"/>
      <c r="AV15" s="615">
        <f t="shared" si="14"/>
        <v>0</v>
      </c>
      <c r="AW15" s="644"/>
      <c r="AX15" s="615">
        <f t="shared" si="15"/>
        <v>0</v>
      </c>
      <c r="AY15" s="575"/>
      <c r="AZ15" s="578" t="s">
        <v>579</v>
      </c>
      <c r="BA15" s="644"/>
      <c r="BB15" s="615">
        <f t="shared" si="16"/>
        <v>0</v>
      </c>
      <c r="BC15" s="644"/>
      <c r="BD15" s="633" t="s">
        <v>700</v>
      </c>
      <c r="BE15" s="644"/>
      <c r="BF15" s="633" t="s">
        <v>700</v>
      </c>
      <c r="BG15" s="644"/>
      <c r="BH15" s="615">
        <f t="shared" si="17"/>
        <v>0</v>
      </c>
      <c r="BI15" s="644"/>
      <c r="BJ15" s="615">
        <f t="shared" si="18"/>
        <v>0</v>
      </c>
      <c r="BL15" s="1123"/>
    </row>
    <row r="16" spans="1:64" ht="13.5" customHeight="1">
      <c r="A16" s="672"/>
      <c r="B16" s="682"/>
      <c r="C16" s="575"/>
      <c r="D16" s="578" t="s">
        <v>1624</v>
      </c>
      <c r="E16" s="644"/>
      <c r="F16" s="615">
        <v>0</v>
      </c>
      <c r="G16" s="644"/>
      <c r="H16" s="633"/>
      <c r="I16" s="644"/>
      <c r="J16" s="633"/>
      <c r="K16" s="644"/>
      <c r="L16" s="615">
        <f t="shared" si="5"/>
        <v>0</v>
      </c>
      <c r="M16" s="644"/>
      <c r="N16" s="615">
        <f t="shared" si="6"/>
        <v>0</v>
      </c>
      <c r="O16" s="575"/>
      <c r="P16" s="578" t="s">
        <v>1624</v>
      </c>
      <c r="Q16" s="644"/>
      <c r="R16" s="615">
        <f t="shared" si="7"/>
        <v>0</v>
      </c>
      <c r="S16" s="644"/>
      <c r="T16" s="633"/>
      <c r="U16" s="644"/>
      <c r="V16" s="633"/>
      <c r="W16" s="644"/>
      <c r="X16" s="615">
        <f t="shared" si="8"/>
        <v>0</v>
      </c>
      <c r="Y16" s="644"/>
      <c r="Z16" s="615">
        <f t="shared" si="9"/>
        <v>0</v>
      </c>
      <c r="AA16" s="575"/>
      <c r="AB16" s="578" t="s">
        <v>579</v>
      </c>
      <c r="AC16" s="644"/>
      <c r="AD16" s="615">
        <f t="shared" si="10"/>
        <v>0</v>
      </c>
      <c r="AE16" s="644"/>
      <c r="AF16" s="633" t="s">
        <v>700</v>
      </c>
      <c r="AG16" s="644"/>
      <c r="AH16" s="633" t="s">
        <v>700</v>
      </c>
      <c r="AI16" s="644"/>
      <c r="AJ16" s="615">
        <f t="shared" si="11"/>
        <v>0</v>
      </c>
      <c r="AK16" s="644"/>
      <c r="AL16" s="615">
        <f t="shared" si="12"/>
        <v>0</v>
      </c>
      <c r="AM16" s="575"/>
      <c r="AN16" s="578" t="s">
        <v>579</v>
      </c>
      <c r="AO16" s="644"/>
      <c r="AP16" s="615">
        <f t="shared" si="13"/>
        <v>0</v>
      </c>
      <c r="AQ16" s="644"/>
      <c r="AR16" s="633" t="s">
        <v>700</v>
      </c>
      <c r="AS16" s="644"/>
      <c r="AT16" s="633" t="s">
        <v>700</v>
      </c>
      <c r="AU16" s="644"/>
      <c r="AV16" s="615">
        <f t="shared" si="14"/>
        <v>0</v>
      </c>
      <c r="AW16" s="644"/>
      <c r="AX16" s="615">
        <f t="shared" si="15"/>
        <v>0</v>
      </c>
      <c r="AY16" s="575"/>
      <c r="AZ16" s="578" t="s">
        <v>579</v>
      </c>
      <c r="BA16" s="644"/>
      <c r="BB16" s="615">
        <f t="shared" si="16"/>
        <v>0</v>
      </c>
      <c r="BC16" s="644"/>
      <c r="BD16" s="633" t="s">
        <v>700</v>
      </c>
      <c r="BE16" s="644"/>
      <c r="BF16" s="633" t="s">
        <v>700</v>
      </c>
      <c r="BG16" s="644"/>
      <c r="BH16" s="615">
        <f t="shared" si="17"/>
        <v>0</v>
      </c>
      <c r="BI16" s="644"/>
      <c r="BJ16" s="615">
        <f t="shared" si="18"/>
        <v>0</v>
      </c>
      <c r="BL16" s="1123"/>
    </row>
    <row r="17" spans="1:64" ht="13.5" customHeight="1">
      <c r="A17" s="672"/>
      <c r="B17" s="682"/>
      <c r="C17" s="575"/>
      <c r="D17" s="578" t="s">
        <v>1625</v>
      </c>
      <c r="E17" s="644"/>
      <c r="F17" s="615">
        <v>0</v>
      </c>
      <c r="G17" s="644"/>
      <c r="H17" s="633"/>
      <c r="I17" s="644"/>
      <c r="J17" s="633"/>
      <c r="K17" s="644"/>
      <c r="L17" s="615">
        <f t="shared" si="5"/>
        <v>0</v>
      </c>
      <c r="M17" s="644"/>
      <c r="N17" s="615">
        <f t="shared" si="6"/>
        <v>0</v>
      </c>
      <c r="O17" s="575"/>
      <c r="P17" s="578" t="s">
        <v>1625</v>
      </c>
      <c r="Q17" s="644"/>
      <c r="R17" s="615">
        <f t="shared" si="7"/>
        <v>0</v>
      </c>
      <c r="S17" s="644"/>
      <c r="T17" s="633"/>
      <c r="U17" s="644"/>
      <c r="V17" s="633"/>
      <c r="W17" s="644"/>
      <c r="X17" s="615">
        <f t="shared" si="8"/>
        <v>0</v>
      </c>
      <c r="Y17" s="644"/>
      <c r="Z17" s="615">
        <f t="shared" si="9"/>
        <v>0</v>
      </c>
      <c r="AA17" s="575"/>
      <c r="AB17" s="578" t="s">
        <v>579</v>
      </c>
      <c r="AC17" s="644"/>
      <c r="AD17" s="615">
        <f t="shared" si="10"/>
        <v>0</v>
      </c>
      <c r="AE17" s="644"/>
      <c r="AF17" s="633" t="s">
        <v>700</v>
      </c>
      <c r="AG17" s="644"/>
      <c r="AH17" s="633" t="s">
        <v>700</v>
      </c>
      <c r="AI17" s="644"/>
      <c r="AJ17" s="615">
        <f t="shared" si="11"/>
        <v>0</v>
      </c>
      <c r="AK17" s="644"/>
      <c r="AL17" s="615">
        <f t="shared" si="12"/>
        <v>0</v>
      </c>
      <c r="AM17" s="575"/>
      <c r="AN17" s="578" t="s">
        <v>579</v>
      </c>
      <c r="AO17" s="644"/>
      <c r="AP17" s="615">
        <f t="shared" si="13"/>
        <v>0</v>
      </c>
      <c r="AQ17" s="644"/>
      <c r="AR17" s="633" t="s">
        <v>700</v>
      </c>
      <c r="AS17" s="644"/>
      <c r="AT17" s="633" t="s">
        <v>700</v>
      </c>
      <c r="AU17" s="644"/>
      <c r="AV17" s="615">
        <f t="shared" si="14"/>
        <v>0</v>
      </c>
      <c r="AW17" s="644"/>
      <c r="AX17" s="615">
        <f t="shared" si="15"/>
        <v>0</v>
      </c>
      <c r="AY17" s="575"/>
      <c r="AZ17" s="578" t="s">
        <v>579</v>
      </c>
      <c r="BA17" s="644"/>
      <c r="BB17" s="615">
        <f t="shared" si="16"/>
        <v>0</v>
      </c>
      <c r="BC17" s="644"/>
      <c r="BD17" s="633" t="s">
        <v>700</v>
      </c>
      <c r="BE17" s="644"/>
      <c r="BF17" s="633" t="s">
        <v>700</v>
      </c>
      <c r="BG17" s="644"/>
      <c r="BH17" s="615">
        <f t="shared" si="17"/>
        <v>0</v>
      </c>
      <c r="BI17" s="644"/>
      <c r="BJ17" s="615">
        <f t="shared" si="18"/>
        <v>0</v>
      </c>
      <c r="BL17" s="1123"/>
    </row>
    <row r="18" spans="1:64" ht="13.5" customHeight="1">
      <c r="A18" s="672"/>
      <c r="B18" s="682"/>
      <c r="C18" s="575"/>
      <c r="D18" s="578" t="s">
        <v>1626</v>
      </c>
      <c r="E18" s="644"/>
      <c r="F18" s="615">
        <v>0</v>
      </c>
      <c r="G18" s="644"/>
      <c r="H18" s="633"/>
      <c r="I18" s="644"/>
      <c r="J18" s="633"/>
      <c r="K18" s="644"/>
      <c r="L18" s="615">
        <f t="shared" si="5"/>
        <v>0</v>
      </c>
      <c r="M18" s="644"/>
      <c r="N18" s="615">
        <f t="shared" si="6"/>
        <v>0</v>
      </c>
      <c r="O18" s="575"/>
      <c r="P18" s="578" t="s">
        <v>1626</v>
      </c>
      <c r="Q18" s="644"/>
      <c r="R18" s="615">
        <f t="shared" si="7"/>
        <v>0</v>
      </c>
      <c r="S18" s="644"/>
      <c r="T18" s="633"/>
      <c r="U18" s="644"/>
      <c r="V18" s="633"/>
      <c r="W18" s="644"/>
      <c r="X18" s="615">
        <f t="shared" si="8"/>
        <v>0</v>
      </c>
      <c r="Y18" s="644"/>
      <c r="Z18" s="615">
        <f t="shared" si="9"/>
        <v>0</v>
      </c>
      <c r="AA18" s="575"/>
      <c r="AB18" s="578" t="s">
        <v>579</v>
      </c>
      <c r="AC18" s="644"/>
      <c r="AD18" s="615">
        <f t="shared" si="10"/>
        <v>0</v>
      </c>
      <c r="AE18" s="644"/>
      <c r="AF18" s="633" t="s">
        <v>700</v>
      </c>
      <c r="AG18" s="644"/>
      <c r="AH18" s="633" t="s">
        <v>700</v>
      </c>
      <c r="AI18" s="644"/>
      <c r="AJ18" s="615">
        <f t="shared" si="11"/>
        <v>0</v>
      </c>
      <c r="AK18" s="644"/>
      <c r="AL18" s="615">
        <f t="shared" si="12"/>
        <v>0</v>
      </c>
      <c r="AM18" s="575"/>
      <c r="AN18" s="578" t="s">
        <v>579</v>
      </c>
      <c r="AO18" s="644"/>
      <c r="AP18" s="615">
        <f t="shared" si="13"/>
        <v>0</v>
      </c>
      <c r="AQ18" s="644"/>
      <c r="AR18" s="633" t="s">
        <v>700</v>
      </c>
      <c r="AS18" s="644"/>
      <c r="AT18" s="633" t="s">
        <v>700</v>
      </c>
      <c r="AU18" s="644"/>
      <c r="AV18" s="615">
        <f t="shared" si="14"/>
        <v>0</v>
      </c>
      <c r="AW18" s="644"/>
      <c r="AX18" s="615">
        <f t="shared" si="15"/>
        <v>0</v>
      </c>
      <c r="AY18" s="575"/>
      <c r="AZ18" s="578" t="s">
        <v>579</v>
      </c>
      <c r="BA18" s="644"/>
      <c r="BB18" s="615">
        <f t="shared" si="16"/>
        <v>0</v>
      </c>
      <c r="BC18" s="644"/>
      <c r="BD18" s="633" t="s">
        <v>700</v>
      </c>
      <c r="BE18" s="644"/>
      <c r="BF18" s="633" t="s">
        <v>700</v>
      </c>
      <c r="BG18" s="644"/>
      <c r="BH18" s="615">
        <f t="shared" si="17"/>
        <v>0</v>
      </c>
      <c r="BI18" s="644"/>
      <c r="BJ18" s="615">
        <f t="shared" si="18"/>
        <v>0</v>
      </c>
      <c r="BL18" s="1123"/>
    </row>
    <row r="19" spans="1:64" ht="13.5" customHeight="1">
      <c r="A19" s="672"/>
      <c r="B19" s="682"/>
      <c r="C19" s="575"/>
      <c r="D19" s="578" t="s">
        <v>1627</v>
      </c>
      <c r="E19" s="644"/>
      <c r="F19" s="615">
        <v>0</v>
      </c>
      <c r="G19" s="644"/>
      <c r="H19" s="633"/>
      <c r="I19" s="644"/>
      <c r="J19" s="633"/>
      <c r="K19" s="644"/>
      <c r="L19" s="615">
        <f t="shared" si="5"/>
        <v>0</v>
      </c>
      <c r="M19" s="644"/>
      <c r="N19" s="615">
        <f t="shared" si="6"/>
        <v>0</v>
      </c>
      <c r="O19" s="575"/>
      <c r="P19" s="578" t="s">
        <v>1627</v>
      </c>
      <c r="Q19" s="644"/>
      <c r="R19" s="615">
        <f t="shared" si="7"/>
        <v>0</v>
      </c>
      <c r="S19" s="644"/>
      <c r="T19" s="633"/>
      <c r="U19" s="644"/>
      <c r="V19" s="633"/>
      <c r="W19" s="644"/>
      <c r="X19" s="615">
        <f t="shared" si="8"/>
        <v>0</v>
      </c>
      <c r="Y19" s="644"/>
      <c r="Z19" s="615">
        <f t="shared" si="9"/>
        <v>0</v>
      </c>
      <c r="AA19" s="575"/>
      <c r="AB19" s="578" t="s">
        <v>579</v>
      </c>
      <c r="AC19" s="644"/>
      <c r="AD19" s="615">
        <f t="shared" si="10"/>
        <v>0</v>
      </c>
      <c r="AE19" s="644"/>
      <c r="AF19" s="633" t="s">
        <v>700</v>
      </c>
      <c r="AG19" s="644"/>
      <c r="AH19" s="633" t="s">
        <v>700</v>
      </c>
      <c r="AI19" s="644"/>
      <c r="AJ19" s="615">
        <f t="shared" si="11"/>
        <v>0</v>
      </c>
      <c r="AK19" s="644"/>
      <c r="AL19" s="615">
        <f t="shared" si="12"/>
        <v>0</v>
      </c>
      <c r="AM19" s="575"/>
      <c r="AN19" s="578" t="s">
        <v>579</v>
      </c>
      <c r="AO19" s="644"/>
      <c r="AP19" s="615">
        <f t="shared" si="13"/>
        <v>0</v>
      </c>
      <c r="AQ19" s="644"/>
      <c r="AR19" s="633" t="s">
        <v>700</v>
      </c>
      <c r="AS19" s="644"/>
      <c r="AT19" s="633" t="s">
        <v>700</v>
      </c>
      <c r="AU19" s="644"/>
      <c r="AV19" s="615">
        <f t="shared" si="14"/>
        <v>0</v>
      </c>
      <c r="AW19" s="644"/>
      <c r="AX19" s="615">
        <f t="shared" si="15"/>
        <v>0</v>
      </c>
      <c r="AY19" s="575"/>
      <c r="AZ19" s="578" t="s">
        <v>579</v>
      </c>
      <c r="BA19" s="644"/>
      <c r="BB19" s="615">
        <f t="shared" si="16"/>
        <v>0</v>
      </c>
      <c r="BC19" s="644"/>
      <c r="BD19" s="633" t="s">
        <v>700</v>
      </c>
      <c r="BE19" s="644"/>
      <c r="BF19" s="633" t="s">
        <v>700</v>
      </c>
      <c r="BG19" s="644"/>
      <c r="BH19" s="615">
        <f t="shared" si="17"/>
        <v>0</v>
      </c>
      <c r="BI19" s="644"/>
      <c r="BJ19" s="615">
        <f t="shared" si="18"/>
        <v>0</v>
      </c>
      <c r="BL19" s="1123"/>
    </row>
    <row r="20" spans="1:64" ht="13.5" customHeight="1">
      <c r="A20" s="672"/>
      <c r="B20" s="682"/>
      <c r="C20" s="575"/>
      <c r="D20" s="578" t="s">
        <v>1628</v>
      </c>
      <c r="E20" s="644"/>
      <c r="F20" s="615">
        <v>0</v>
      </c>
      <c r="G20" s="644"/>
      <c r="H20" s="633"/>
      <c r="I20" s="644"/>
      <c r="J20" s="633"/>
      <c r="K20" s="644"/>
      <c r="L20" s="615">
        <f t="shared" si="5"/>
        <v>0</v>
      </c>
      <c r="M20" s="644"/>
      <c r="N20" s="615">
        <f t="shared" si="6"/>
        <v>0</v>
      </c>
      <c r="O20" s="575"/>
      <c r="P20" s="578" t="s">
        <v>1628</v>
      </c>
      <c r="Q20" s="644"/>
      <c r="R20" s="615">
        <f t="shared" si="7"/>
        <v>0</v>
      </c>
      <c r="S20" s="644"/>
      <c r="T20" s="633"/>
      <c r="U20" s="644"/>
      <c r="V20" s="633"/>
      <c r="W20" s="644"/>
      <c r="X20" s="615">
        <f t="shared" si="8"/>
        <v>0</v>
      </c>
      <c r="Y20" s="644"/>
      <c r="Z20" s="615">
        <f t="shared" si="9"/>
        <v>0</v>
      </c>
      <c r="AA20" s="575"/>
      <c r="AB20" s="578" t="s">
        <v>579</v>
      </c>
      <c r="AC20" s="644"/>
      <c r="AD20" s="615">
        <f t="shared" si="10"/>
        <v>0</v>
      </c>
      <c r="AE20" s="644"/>
      <c r="AF20" s="633" t="s">
        <v>700</v>
      </c>
      <c r="AG20" s="644"/>
      <c r="AH20" s="633" t="s">
        <v>700</v>
      </c>
      <c r="AI20" s="644"/>
      <c r="AJ20" s="615">
        <f t="shared" si="11"/>
        <v>0</v>
      </c>
      <c r="AK20" s="644"/>
      <c r="AL20" s="615">
        <f t="shared" si="12"/>
        <v>0</v>
      </c>
      <c r="AM20" s="575"/>
      <c r="AN20" s="578" t="s">
        <v>579</v>
      </c>
      <c r="AO20" s="644"/>
      <c r="AP20" s="615">
        <f t="shared" si="13"/>
        <v>0</v>
      </c>
      <c r="AQ20" s="644"/>
      <c r="AR20" s="633" t="s">
        <v>700</v>
      </c>
      <c r="AS20" s="644"/>
      <c r="AT20" s="633" t="s">
        <v>700</v>
      </c>
      <c r="AU20" s="644"/>
      <c r="AV20" s="615">
        <f t="shared" si="14"/>
        <v>0</v>
      </c>
      <c r="AW20" s="644"/>
      <c r="AX20" s="615">
        <f t="shared" si="15"/>
        <v>0</v>
      </c>
      <c r="AY20" s="575"/>
      <c r="AZ20" s="578" t="s">
        <v>579</v>
      </c>
      <c r="BA20" s="644"/>
      <c r="BB20" s="615">
        <f t="shared" si="16"/>
        <v>0</v>
      </c>
      <c r="BC20" s="644"/>
      <c r="BD20" s="633" t="s">
        <v>700</v>
      </c>
      <c r="BE20" s="644"/>
      <c r="BF20" s="633" t="s">
        <v>700</v>
      </c>
      <c r="BG20" s="644"/>
      <c r="BH20" s="615">
        <f t="shared" si="17"/>
        <v>0</v>
      </c>
      <c r="BI20" s="644"/>
      <c r="BJ20" s="615">
        <f t="shared" si="18"/>
        <v>0</v>
      </c>
      <c r="BL20" s="1123"/>
    </row>
    <row r="21" spans="1:64" ht="13.5" customHeight="1">
      <c r="A21" s="672"/>
      <c r="B21" s="682"/>
      <c r="C21" s="575"/>
      <c r="D21" s="578" t="s">
        <v>1629</v>
      </c>
      <c r="E21" s="644"/>
      <c r="F21" s="615">
        <v>0</v>
      </c>
      <c r="G21" s="644"/>
      <c r="H21" s="633"/>
      <c r="I21" s="644"/>
      <c r="J21" s="633"/>
      <c r="K21" s="644"/>
      <c r="L21" s="615">
        <f t="shared" si="5"/>
        <v>0</v>
      </c>
      <c r="M21" s="644"/>
      <c r="N21" s="615">
        <f t="shared" si="6"/>
        <v>0</v>
      </c>
      <c r="O21" s="575"/>
      <c r="P21" s="578" t="s">
        <v>1629</v>
      </c>
      <c r="Q21" s="644"/>
      <c r="R21" s="615">
        <f t="shared" si="7"/>
        <v>0</v>
      </c>
      <c r="S21" s="644"/>
      <c r="T21" s="633"/>
      <c r="U21" s="644"/>
      <c r="V21" s="633"/>
      <c r="W21" s="644"/>
      <c r="X21" s="615">
        <f t="shared" si="8"/>
        <v>0</v>
      </c>
      <c r="Y21" s="644"/>
      <c r="Z21" s="615">
        <f t="shared" si="9"/>
        <v>0</v>
      </c>
      <c r="AA21" s="575"/>
      <c r="AB21" s="578" t="s">
        <v>579</v>
      </c>
      <c r="AC21" s="644"/>
      <c r="AD21" s="615">
        <f t="shared" si="10"/>
        <v>0</v>
      </c>
      <c r="AE21" s="644"/>
      <c r="AF21" s="633" t="s">
        <v>700</v>
      </c>
      <c r="AG21" s="644"/>
      <c r="AH21" s="633" t="s">
        <v>700</v>
      </c>
      <c r="AI21" s="644"/>
      <c r="AJ21" s="615">
        <f t="shared" si="11"/>
        <v>0</v>
      </c>
      <c r="AK21" s="644"/>
      <c r="AL21" s="615">
        <f t="shared" si="12"/>
        <v>0</v>
      </c>
      <c r="AM21" s="575"/>
      <c r="AN21" s="578" t="s">
        <v>579</v>
      </c>
      <c r="AO21" s="644"/>
      <c r="AP21" s="615">
        <f t="shared" si="13"/>
        <v>0</v>
      </c>
      <c r="AQ21" s="644"/>
      <c r="AR21" s="633" t="s">
        <v>700</v>
      </c>
      <c r="AS21" s="644"/>
      <c r="AT21" s="633" t="s">
        <v>700</v>
      </c>
      <c r="AU21" s="644"/>
      <c r="AV21" s="615">
        <f t="shared" si="14"/>
        <v>0</v>
      </c>
      <c r="AW21" s="644"/>
      <c r="AX21" s="615">
        <f t="shared" si="15"/>
        <v>0</v>
      </c>
      <c r="AY21" s="575"/>
      <c r="AZ21" s="578" t="s">
        <v>579</v>
      </c>
      <c r="BA21" s="644"/>
      <c r="BB21" s="615">
        <f t="shared" si="16"/>
        <v>0</v>
      </c>
      <c r="BC21" s="644"/>
      <c r="BD21" s="633" t="s">
        <v>700</v>
      </c>
      <c r="BE21" s="644"/>
      <c r="BF21" s="633" t="s">
        <v>700</v>
      </c>
      <c r="BG21" s="644"/>
      <c r="BH21" s="615">
        <f t="shared" si="17"/>
        <v>0</v>
      </c>
      <c r="BI21" s="644"/>
      <c r="BJ21" s="615">
        <f t="shared" si="18"/>
        <v>0</v>
      </c>
      <c r="BL21" s="1123"/>
    </row>
    <row r="22" spans="1:64" ht="13.5" customHeight="1">
      <c r="A22" s="672"/>
      <c r="B22" s="682"/>
      <c r="C22" s="575"/>
      <c r="D22" s="578" t="s">
        <v>1630</v>
      </c>
      <c r="E22" s="644"/>
      <c r="F22" s="615">
        <v>0</v>
      </c>
      <c r="G22" s="644"/>
      <c r="H22" s="633"/>
      <c r="I22" s="644"/>
      <c r="J22" s="633"/>
      <c r="K22" s="644"/>
      <c r="L22" s="615">
        <f t="shared" si="5"/>
        <v>0</v>
      </c>
      <c r="M22" s="644"/>
      <c r="N22" s="615">
        <f t="shared" si="6"/>
        <v>0</v>
      </c>
      <c r="O22" s="575"/>
      <c r="P22" s="578" t="s">
        <v>1630</v>
      </c>
      <c r="Q22" s="644"/>
      <c r="R22" s="615">
        <f t="shared" si="7"/>
        <v>0</v>
      </c>
      <c r="S22" s="644"/>
      <c r="T22" s="633"/>
      <c r="U22" s="644"/>
      <c r="V22" s="633"/>
      <c r="W22" s="644"/>
      <c r="X22" s="615">
        <f t="shared" si="8"/>
        <v>0</v>
      </c>
      <c r="Y22" s="644"/>
      <c r="Z22" s="615">
        <f t="shared" si="9"/>
        <v>0</v>
      </c>
      <c r="AA22" s="575"/>
      <c r="AB22" s="578" t="s">
        <v>579</v>
      </c>
      <c r="AC22" s="644"/>
      <c r="AD22" s="615">
        <f t="shared" si="10"/>
        <v>0</v>
      </c>
      <c r="AE22" s="644"/>
      <c r="AF22" s="633" t="s">
        <v>700</v>
      </c>
      <c r="AG22" s="644"/>
      <c r="AH22" s="633" t="s">
        <v>700</v>
      </c>
      <c r="AI22" s="644"/>
      <c r="AJ22" s="615">
        <f t="shared" si="11"/>
        <v>0</v>
      </c>
      <c r="AK22" s="644"/>
      <c r="AL22" s="615">
        <f t="shared" si="12"/>
        <v>0</v>
      </c>
      <c r="AM22" s="575"/>
      <c r="AN22" s="578" t="s">
        <v>579</v>
      </c>
      <c r="AO22" s="644"/>
      <c r="AP22" s="615">
        <f t="shared" si="13"/>
        <v>0</v>
      </c>
      <c r="AQ22" s="644"/>
      <c r="AR22" s="633" t="s">
        <v>700</v>
      </c>
      <c r="AS22" s="644"/>
      <c r="AT22" s="633" t="s">
        <v>700</v>
      </c>
      <c r="AU22" s="644"/>
      <c r="AV22" s="615">
        <f t="shared" si="14"/>
        <v>0</v>
      </c>
      <c r="AW22" s="644"/>
      <c r="AX22" s="615">
        <f t="shared" si="15"/>
        <v>0</v>
      </c>
      <c r="AY22" s="575"/>
      <c r="AZ22" s="578" t="s">
        <v>579</v>
      </c>
      <c r="BA22" s="644"/>
      <c r="BB22" s="615">
        <f t="shared" si="16"/>
        <v>0</v>
      </c>
      <c r="BC22" s="644"/>
      <c r="BD22" s="633" t="s">
        <v>700</v>
      </c>
      <c r="BE22" s="644"/>
      <c r="BF22" s="633" t="s">
        <v>700</v>
      </c>
      <c r="BG22" s="644"/>
      <c r="BH22" s="615">
        <f t="shared" si="17"/>
        <v>0</v>
      </c>
      <c r="BI22" s="644"/>
      <c r="BJ22" s="615">
        <f t="shared" si="18"/>
        <v>0</v>
      </c>
      <c r="BL22" s="1123"/>
    </row>
    <row r="23" spans="1:64" ht="13.5" customHeight="1">
      <c r="A23" s="672"/>
      <c r="B23" s="682"/>
      <c r="C23" s="575"/>
      <c r="D23" s="578" t="s">
        <v>579</v>
      </c>
      <c r="E23" s="644"/>
      <c r="F23" s="615">
        <f>SUMIF($B$35:$B$74,7,F$35:F$74)</f>
        <v>32</v>
      </c>
      <c r="G23" s="644"/>
      <c r="H23" s="633"/>
      <c r="I23" s="644"/>
      <c r="J23" s="633"/>
      <c r="K23" s="644"/>
      <c r="L23" s="615">
        <f>SUMIF($B$35:$B$74,7,L$35:L$74)</f>
        <v>0</v>
      </c>
      <c r="M23" s="644"/>
      <c r="N23" s="615">
        <f t="shared" si="0"/>
        <v>32</v>
      </c>
      <c r="O23" s="575"/>
      <c r="P23" s="578" t="s">
        <v>579</v>
      </c>
      <c r="Q23" s="644"/>
      <c r="R23" s="615">
        <f>SUMIF($B$35:$B$74,7,R$35:R$74)</f>
        <v>0</v>
      </c>
      <c r="S23" s="644"/>
      <c r="T23" s="633"/>
      <c r="U23" s="644"/>
      <c r="V23" s="633"/>
      <c r="W23" s="644"/>
      <c r="X23" s="615">
        <f>SUMIF($B$35:$B$74,7,X$35:X$74)</f>
        <v>0</v>
      </c>
      <c r="Y23" s="644"/>
      <c r="Z23" s="615">
        <f t="shared" si="1"/>
        <v>0</v>
      </c>
      <c r="AA23" s="575"/>
      <c r="AB23" s="578" t="s">
        <v>579</v>
      </c>
      <c r="AC23" s="644"/>
      <c r="AD23" s="615">
        <f>SUMIF($B$35:$B$74,7,AD$35:AD$74)</f>
        <v>0</v>
      </c>
      <c r="AE23" s="644"/>
      <c r="AF23" s="633" t="s">
        <v>700</v>
      </c>
      <c r="AG23" s="644"/>
      <c r="AH23" s="633" t="s">
        <v>700</v>
      </c>
      <c r="AI23" s="644"/>
      <c r="AJ23" s="615">
        <f>SUMIF($B$35:$B$74,7,AJ$35:AJ$74)</f>
        <v>0</v>
      </c>
      <c r="AK23" s="644"/>
      <c r="AL23" s="615">
        <f t="shared" si="2"/>
        <v>0</v>
      </c>
      <c r="AM23" s="575"/>
      <c r="AN23" s="578" t="s">
        <v>579</v>
      </c>
      <c r="AO23" s="644"/>
      <c r="AP23" s="615">
        <f>SUMIF($B$35:$B$74,7,AP$35:AP$74)</f>
        <v>0</v>
      </c>
      <c r="AQ23" s="644"/>
      <c r="AR23" s="633" t="s">
        <v>700</v>
      </c>
      <c r="AS23" s="644"/>
      <c r="AT23" s="633" t="s">
        <v>700</v>
      </c>
      <c r="AU23" s="644"/>
      <c r="AV23" s="615">
        <f>SUMIF($B$35:$B$74,7,AV$35:AV$74)</f>
        <v>0</v>
      </c>
      <c r="AW23" s="644"/>
      <c r="AX23" s="615">
        <f t="shared" si="3"/>
        <v>0</v>
      </c>
      <c r="AY23" s="575"/>
      <c r="AZ23" s="578" t="s">
        <v>579</v>
      </c>
      <c r="BA23" s="644"/>
      <c r="BB23" s="615">
        <f>SUMIF($B$35:$B$74,7,BB$35:BB$74)</f>
        <v>0</v>
      </c>
      <c r="BC23" s="644"/>
      <c r="BD23" s="633" t="s">
        <v>700</v>
      </c>
      <c r="BE23" s="644"/>
      <c r="BF23" s="633" t="s">
        <v>700</v>
      </c>
      <c r="BG23" s="644"/>
      <c r="BH23" s="615">
        <f>SUMIF($B$35:$B$74,7,BH$35:BH$74)</f>
        <v>0</v>
      </c>
      <c r="BI23" s="644"/>
      <c r="BJ23" s="615">
        <f t="shared" si="4"/>
        <v>0</v>
      </c>
      <c r="BL23" s="1123"/>
    </row>
    <row r="24" spans="1:64">
      <c r="A24" s="672"/>
      <c r="B24" s="682"/>
      <c r="C24" s="580"/>
      <c r="D24" s="578" t="s">
        <v>717</v>
      </c>
      <c r="E24" s="645"/>
      <c r="F24" s="618">
        <f>SUMIF($B$35:$B$74,8,F$35:F$74)</f>
        <v>2</v>
      </c>
      <c r="G24" s="645"/>
      <c r="H24" s="581"/>
      <c r="I24" s="645"/>
      <c r="J24" s="581"/>
      <c r="K24" s="645"/>
      <c r="L24" s="618">
        <f>SUMIF($B$35:$B$74,8,L$35:L$74)</f>
        <v>0</v>
      </c>
      <c r="M24" s="645"/>
      <c r="N24" s="618">
        <f t="shared" si="0"/>
        <v>2</v>
      </c>
      <c r="O24" s="580"/>
      <c r="P24" s="578" t="s">
        <v>717</v>
      </c>
      <c r="Q24" s="645"/>
      <c r="R24" s="618">
        <f>SUMIF($B$35:$B$74,8,R$35:R$74)</f>
        <v>0</v>
      </c>
      <c r="S24" s="645"/>
      <c r="T24" s="581"/>
      <c r="U24" s="645"/>
      <c r="V24" s="581"/>
      <c r="W24" s="645"/>
      <c r="X24" s="618">
        <f>SUMIF($B$35:$B$74,8,X$35:X$74)</f>
        <v>0</v>
      </c>
      <c r="Y24" s="645"/>
      <c r="Z24" s="618">
        <f t="shared" si="1"/>
        <v>0</v>
      </c>
      <c r="AA24" s="580"/>
      <c r="AB24" s="578" t="s">
        <v>717</v>
      </c>
      <c r="AC24" s="645"/>
      <c r="AD24" s="618">
        <f>SUMIF($B$35:$B$74,8,AD$35:AD$74)</f>
        <v>0</v>
      </c>
      <c r="AE24" s="645"/>
      <c r="AF24" s="581" t="s">
        <v>700</v>
      </c>
      <c r="AG24" s="645"/>
      <c r="AH24" s="581" t="s">
        <v>700</v>
      </c>
      <c r="AI24" s="645"/>
      <c r="AJ24" s="618">
        <f>SUMIF($B$35:$B$74,8,AJ$35:AJ$74)</f>
        <v>0</v>
      </c>
      <c r="AK24" s="645"/>
      <c r="AL24" s="618">
        <f t="shared" si="2"/>
        <v>0</v>
      </c>
      <c r="AM24" s="580"/>
      <c r="AN24" s="578" t="s">
        <v>717</v>
      </c>
      <c r="AO24" s="645"/>
      <c r="AP24" s="618">
        <f>SUMIF($B$35:$B$74,8,AP$35:AP$74)</f>
        <v>0</v>
      </c>
      <c r="AQ24" s="645"/>
      <c r="AR24" s="581" t="s">
        <v>700</v>
      </c>
      <c r="AS24" s="645"/>
      <c r="AT24" s="581" t="s">
        <v>700</v>
      </c>
      <c r="AU24" s="645"/>
      <c r="AV24" s="618">
        <f>SUMIF($B$35:$B$74,8,AV$35:AV$74)</f>
        <v>0</v>
      </c>
      <c r="AW24" s="645"/>
      <c r="AX24" s="618">
        <f t="shared" si="3"/>
        <v>0</v>
      </c>
      <c r="AY24" s="580"/>
      <c r="AZ24" s="578" t="s">
        <v>717</v>
      </c>
      <c r="BA24" s="645"/>
      <c r="BB24" s="618">
        <f>SUMIF($B$35:$B$74,8,BB$35:BB$74)</f>
        <v>0</v>
      </c>
      <c r="BC24" s="645"/>
      <c r="BD24" s="581" t="s">
        <v>700</v>
      </c>
      <c r="BE24" s="645"/>
      <c r="BF24" s="581" t="s">
        <v>700</v>
      </c>
      <c r="BG24" s="645"/>
      <c r="BH24" s="618">
        <f>SUMIF($B$35:$B$74,8,BH$35:BH$74)</f>
        <v>0</v>
      </c>
      <c r="BI24" s="645"/>
      <c r="BJ24" s="618">
        <f t="shared" si="4"/>
        <v>0</v>
      </c>
      <c r="BL24" s="1123"/>
    </row>
    <row r="25" spans="1:64">
      <c r="A25" s="672"/>
      <c r="B25" s="682"/>
      <c r="C25" s="612" t="s">
        <v>718</v>
      </c>
      <c r="D25" s="573" t="s">
        <v>580</v>
      </c>
      <c r="E25" s="643"/>
      <c r="F25" s="574"/>
      <c r="G25" s="643"/>
      <c r="H25" s="613">
        <f>SUMIF($B$35:$B$74,9,H$35:H$74)</f>
        <v>0</v>
      </c>
      <c r="I25" s="643"/>
      <c r="J25" s="574"/>
      <c r="K25" s="643"/>
      <c r="L25" s="574"/>
      <c r="M25" s="643"/>
      <c r="N25" s="613">
        <f t="shared" si="0"/>
        <v>0</v>
      </c>
      <c r="O25" s="612" t="s">
        <v>718</v>
      </c>
      <c r="P25" s="573" t="s">
        <v>580</v>
      </c>
      <c r="Q25" s="643"/>
      <c r="R25" s="574"/>
      <c r="S25" s="643"/>
      <c r="T25" s="613">
        <f>SUMIF($B$35:$B$74,9,T$35:T$74)</f>
        <v>0</v>
      </c>
      <c r="U25" s="643"/>
      <c r="V25" s="574"/>
      <c r="W25" s="643"/>
      <c r="X25" s="574"/>
      <c r="Y25" s="643"/>
      <c r="Z25" s="613">
        <f t="shared" si="1"/>
        <v>0</v>
      </c>
      <c r="AA25" s="612" t="s">
        <v>718</v>
      </c>
      <c r="AB25" s="573" t="s">
        <v>580</v>
      </c>
      <c r="AC25" s="643"/>
      <c r="AD25" s="574" t="s">
        <v>700</v>
      </c>
      <c r="AE25" s="643"/>
      <c r="AF25" s="613">
        <f>SUMIF($B$35:$B$74,9,AF$35:AF$74)</f>
        <v>0</v>
      </c>
      <c r="AG25" s="643"/>
      <c r="AH25" s="574" t="s">
        <v>700</v>
      </c>
      <c r="AI25" s="643"/>
      <c r="AJ25" s="574" t="s">
        <v>700</v>
      </c>
      <c r="AK25" s="643"/>
      <c r="AL25" s="613">
        <f t="shared" si="2"/>
        <v>0</v>
      </c>
      <c r="AM25" s="612" t="s">
        <v>718</v>
      </c>
      <c r="AN25" s="573" t="s">
        <v>580</v>
      </c>
      <c r="AO25" s="643"/>
      <c r="AP25" s="574" t="s">
        <v>700</v>
      </c>
      <c r="AQ25" s="643"/>
      <c r="AR25" s="613">
        <f>SUMIF($B$35:$B$74,9,AR$35:AR$74)</f>
        <v>0</v>
      </c>
      <c r="AS25" s="643"/>
      <c r="AT25" s="574" t="s">
        <v>700</v>
      </c>
      <c r="AU25" s="643"/>
      <c r="AV25" s="574" t="s">
        <v>700</v>
      </c>
      <c r="AW25" s="643"/>
      <c r="AX25" s="613">
        <f t="shared" si="3"/>
        <v>0</v>
      </c>
      <c r="AY25" s="612" t="s">
        <v>718</v>
      </c>
      <c r="AZ25" s="573" t="s">
        <v>580</v>
      </c>
      <c r="BA25" s="643"/>
      <c r="BB25" s="574" t="s">
        <v>700</v>
      </c>
      <c r="BC25" s="643"/>
      <c r="BD25" s="613">
        <f>SUMIF($B$35:$B$74,9,BD$35:BD$74)</f>
        <v>0</v>
      </c>
      <c r="BE25" s="643"/>
      <c r="BF25" s="574" t="s">
        <v>700</v>
      </c>
      <c r="BG25" s="643"/>
      <c r="BH25" s="574" t="s">
        <v>700</v>
      </c>
      <c r="BI25" s="643"/>
      <c r="BJ25" s="613">
        <f t="shared" si="4"/>
        <v>0</v>
      </c>
      <c r="BL25" s="1123"/>
    </row>
    <row r="26" spans="1:64">
      <c r="A26" s="672"/>
      <c r="B26" s="682"/>
      <c r="C26" s="582"/>
      <c r="D26" s="576" t="s">
        <v>716</v>
      </c>
      <c r="E26" s="644"/>
      <c r="F26" s="577"/>
      <c r="G26" s="644"/>
      <c r="H26" s="614">
        <f>SUMIF($B$35:$B$74,10,H$35:H$74)</f>
        <v>0</v>
      </c>
      <c r="I26" s="644"/>
      <c r="J26" s="577"/>
      <c r="K26" s="644"/>
      <c r="L26" s="577"/>
      <c r="M26" s="644"/>
      <c r="N26" s="614">
        <f t="shared" si="0"/>
        <v>0</v>
      </c>
      <c r="O26" s="582"/>
      <c r="P26" s="576" t="s">
        <v>716</v>
      </c>
      <c r="Q26" s="644"/>
      <c r="R26" s="577"/>
      <c r="S26" s="644"/>
      <c r="T26" s="614">
        <f>SUMIF($B$35:$B$74,10,T$35:T$74)</f>
        <v>0</v>
      </c>
      <c r="U26" s="644"/>
      <c r="V26" s="577"/>
      <c r="W26" s="644"/>
      <c r="X26" s="577"/>
      <c r="Y26" s="644"/>
      <c r="Z26" s="614">
        <f t="shared" si="1"/>
        <v>0</v>
      </c>
      <c r="AA26" s="582"/>
      <c r="AB26" s="576" t="s">
        <v>716</v>
      </c>
      <c r="AC26" s="644"/>
      <c r="AD26" s="577" t="s">
        <v>700</v>
      </c>
      <c r="AE26" s="644"/>
      <c r="AF26" s="614">
        <f>SUMIF($B$35:$B$74,10,AF$35:AF$74)</f>
        <v>0</v>
      </c>
      <c r="AG26" s="644"/>
      <c r="AH26" s="577" t="s">
        <v>700</v>
      </c>
      <c r="AI26" s="644"/>
      <c r="AJ26" s="577" t="s">
        <v>700</v>
      </c>
      <c r="AK26" s="644"/>
      <c r="AL26" s="614">
        <f t="shared" si="2"/>
        <v>0</v>
      </c>
      <c r="AM26" s="582"/>
      <c r="AN26" s="576" t="s">
        <v>716</v>
      </c>
      <c r="AO26" s="644"/>
      <c r="AP26" s="577" t="s">
        <v>700</v>
      </c>
      <c r="AQ26" s="644"/>
      <c r="AR26" s="614">
        <f>SUMIF($B$35:$B$74,10,AR$35:AR$74)</f>
        <v>0</v>
      </c>
      <c r="AS26" s="644"/>
      <c r="AT26" s="577" t="s">
        <v>700</v>
      </c>
      <c r="AU26" s="644"/>
      <c r="AV26" s="577" t="s">
        <v>700</v>
      </c>
      <c r="AW26" s="644"/>
      <c r="AX26" s="614">
        <f t="shared" si="3"/>
        <v>0</v>
      </c>
      <c r="AY26" s="582"/>
      <c r="AZ26" s="576" t="s">
        <v>716</v>
      </c>
      <c r="BA26" s="644"/>
      <c r="BB26" s="577" t="s">
        <v>700</v>
      </c>
      <c r="BC26" s="644"/>
      <c r="BD26" s="614">
        <f>SUMIF($B$35:$B$74,10,BD$35:BD$74)</f>
        <v>0</v>
      </c>
      <c r="BE26" s="644"/>
      <c r="BF26" s="577" t="s">
        <v>700</v>
      </c>
      <c r="BG26" s="644"/>
      <c r="BH26" s="577" t="s">
        <v>700</v>
      </c>
      <c r="BI26" s="644"/>
      <c r="BJ26" s="614">
        <f t="shared" si="4"/>
        <v>0</v>
      </c>
      <c r="BL26" s="1123"/>
    </row>
    <row r="27" spans="1:64">
      <c r="A27" s="672"/>
      <c r="B27" s="682"/>
      <c r="C27" s="582"/>
      <c r="D27" s="578" t="s">
        <v>579</v>
      </c>
      <c r="E27" s="644"/>
      <c r="F27" s="633"/>
      <c r="G27" s="644"/>
      <c r="H27" s="615">
        <f>SUMIF($B$35:$B$74,11,H$35:H$74)</f>
        <v>0</v>
      </c>
      <c r="I27" s="644"/>
      <c r="J27" s="633"/>
      <c r="K27" s="644"/>
      <c r="L27" s="633"/>
      <c r="M27" s="644"/>
      <c r="N27" s="615">
        <f t="shared" si="0"/>
        <v>0</v>
      </c>
      <c r="O27" s="582"/>
      <c r="P27" s="578" t="s">
        <v>579</v>
      </c>
      <c r="Q27" s="644"/>
      <c r="R27" s="633"/>
      <c r="S27" s="644"/>
      <c r="T27" s="615">
        <f>SUMIF($B$35:$B$74,11,T$35:T$74)</f>
        <v>0</v>
      </c>
      <c r="U27" s="644"/>
      <c r="V27" s="633"/>
      <c r="W27" s="644"/>
      <c r="X27" s="633"/>
      <c r="Y27" s="644"/>
      <c r="Z27" s="615">
        <f t="shared" si="1"/>
        <v>0</v>
      </c>
      <c r="AA27" s="582"/>
      <c r="AB27" s="578" t="s">
        <v>579</v>
      </c>
      <c r="AC27" s="644"/>
      <c r="AD27" s="633" t="s">
        <v>700</v>
      </c>
      <c r="AE27" s="644"/>
      <c r="AF27" s="615">
        <f>SUMIF($B$35:$B$74,11,AF$35:AF$74)</f>
        <v>0</v>
      </c>
      <c r="AG27" s="644"/>
      <c r="AH27" s="633" t="s">
        <v>700</v>
      </c>
      <c r="AI27" s="644"/>
      <c r="AJ27" s="633" t="s">
        <v>700</v>
      </c>
      <c r="AK27" s="644"/>
      <c r="AL27" s="615">
        <f t="shared" si="2"/>
        <v>0</v>
      </c>
      <c r="AM27" s="582"/>
      <c r="AN27" s="578" t="s">
        <v>579</v>
      </c>
      <c r="AO27" s="644"/>
      <c r="AP27" s="633" t="s">
        <v>700</v>
      </c>
      <c r="AQ27" s="644"/>
      <c r="AR27" s="615">
        <f>SUMIF($B$35:$B$74,11,AR$35:AR$74)</f>
        <v>0</v>
      </c>
      <c r="AS27" s="644"/>
      <c r="AT27" s="633" t="s">
        <v>700</v>
      </c>
      <c r="AU27" s="644"/>
      <c r="AV27" s="633" t="s">
        <v>700</v>
      </c>
      <c r="AW27" s="644"/>
      <c r="AX27" s="615">
        <f t="shared" si="3"/>
        <v>0</v>
      </c>
      <c r="AY27" s="582"/>
      <c r="AZ27" s="578" t="s">
        <v>579</v>
      </c>
      <c r="BA27" s="644"/>
      <c r="BB27" s="633" t="s">
        <v>700</v>
      </c>
      <c r="BC27" s="644"/>
      <c r="BD27" s="615">
        <f>SUMIF($B$35:$B$74,11,BD$35:BD$74)</f>
        <v>0</v>
      </c>
      <c r="BE27" s="644"/>
      <c r="BF27" s="633" t="s">
        <v>700</v>
      </c>
      <c r="BG27" s="644"/>
      <c r="BH27" s="633" t="s">
        <v>700</v>
      </c>
      <c r="BI27" s="644"/>
      <c r="BJ27" s="615">
        <f t="shared" si="4"/>
        <v>0</v>
      </c>
      <c r="BL27" s="1123"/>
    </row>
    <row r="28" spans="1:64">
      <c r="A28" s="672"/>
      <c r="B28" s="682"/>
      <c r="C28" s="617"/>
      <c r="D28" s="583" t="s">
        <v>717</v>
      </c>
      <c r="E28" s="645"/>
      <c r="F28" s="581"/>
      <c r="G28" s="645"/>
      <c r="H28" s="618">
        <f>SUMIF($B$35:$B$74,12,H$35:H$74)</f>
        <v>0</v>
      </c>
      <c r="I28" s="645"/>
      <c r="J28" s="581"/>
      <c r="K28" s="645"/>
      <c r="L28" s="581"/>
      <c r="M28" s="645"/>
      <c r="N28" s="618">
        <f t="shared" si="0"/>
        <v>0</v>
      </c>
      <c r="O28" s="617"/>
      <c r="P28" s="583" t="s">
        <v>717</v>
      </c>
      <c r="Q28" s="645"/>
      <c r="R28" s="581"/>
      <c r="S28" s="645"/>
      <c r="T28" s="618">
        <f>SUMIF($B$35:$B$74,12,T$35:T$74)</f>
        <v>0</v>
      </c>
      <c r="U28" s="645"/>
      <c r="V28" s="581"/>
      <c r="W28" s="645"/>
      <c r="X28" s="581"/>
      <c r="Y28" s="645"/>
      <c r="Z28" s="618">
        <f t="shared" si="1"/>
        <v>0</v>
      </c>
      <c r="AA28" s="617"/>
      <c r="AB28" s="583" t="s">
        <v>717</v>
      </c>
      <c r="AC28" s="645"/>
      <c r="AD28" s="581" t="s">
        <v>700</v>
      </c>
      <c r="AE28" s="645"/>
      <c r="AF28" s="618">
        <f>SUMIF($B$35:$B$74,12,AF$35:AF$74)</f>
        <v>0</v>
      </c>
      <c r="AG28" s="645"/>
      <c r="AH28" s="581" t="s">
        <v>700</v>
      </c>
      <c r="AI28" s="645"/>
      <c r="AJ28" s="581" t="s">
        <v>700</v>
      </c>
      <c r="AK28" s="645"/>
      <c r="AL28" s="618">
        <f t="shared" si="2"/>
        <v>0</v>
      </c>
      <c r="AM28" s="617"/>
      <c r="AN28" s="583" t="s">
        <v>717</v>
      </c>
      <c r="AO28" s="645"/>
      <c r="AP28" s="581" t="s">
        <v>700</v>
      </c>
      <c r="AQ28" s="645"/>
      <c r="AR28" s="618">
        <f>SUMIF($B$35:$B$74,12,AR$35:AR$74)</f>
        <v>0</v>
      </c>
      <c r="AS28" s="645"/>
      <c r="AT28" s="581" t="s">
        <v>700</v>
      </c>
      <c r="AU28" s="645"/>
      <c r="AV28" s="581" t="s">
        <v>700</v>
      </c>
      <c r="AW28" s="645"/>
      <c r="AX28" s="618">
        <f t="shared" si="3"/>
        <v>0</v>
      </c>
      <c r="AY28" s="617"/>
      <c r="AZ28" s="583" t="s">
        <v>717</v>
      </c>
      <c r="BA28" s="645"/>
      <c r="BB28" s="581" t="s">
        <v>700</v>
      </c>
      <c r="BC28" s="645"/>
      <c r="BD28" s="618">
        <f>SUMIF($B$35:$B$74,12,BD$35:BD$74)</f>
        <v>0</v>
      </c>
      <c r="BE28" s="645"/>
      <c r="BF28" s="581" t="s">
        <v>700</v>
      </c>
      <c r="BG28" s="645"/>
      <c r="BH28" s="581" t="s">
        <v>700</v>
      </c>
      <c r="BI28" s="645"/>
      <c r="BJ28" s="618">
        <f t="shared" si="4"/>
        <v>0</v>
      </c>
      <c r="BL28" s="1123"/>
    </row>
    <row r="29" spans="1:64">
      <c r="A29" s="672"/>
      <c r="B29" s="682"/>
      <c r="C29" s="612" t="s">
        <v>224</v>
      </c>
      <c r="D29" s="573" t="s">
        <v>583</v>
      </c>
      <c r="E29" s="643"/>
      <c r="F29" s="574"/>
      <c r="G29" s="643"/>
      <c r="H29" s="574"/>
      <c r="I29" s="643"/>
      <c r="J29" s="613">
        <f>SUMIF($B$35:$B$74,13,J$35:J$74)</f>
        <v>0</v>
      </c>
      <c r="K29" s="643"/>
      <c r="L29" s="574"/>
      <c r="M29" s="643"/>
      <c r="N29" s="613">
        <f t="shared" si="0"/>
        <v>0</v>
      </c>
      <c r="O29" s="612" t="s">
        <v>224</v>
      </c>
      <c r="P29" s="573" t="s">
        <v>583</v>
      </c>
      <c r="Q29" s="643"/>
      <c r="R29" s="574"/>
      <c r="S29" s="643"/>
      <c r="T29" s="574"/>
      <c r="U29" s="643"/>
      <c r="V29" s="613">
        <f>SUMIF($B$35:$B$74,13,V$35:V$74)</f>
        <v>0</v>
      </c>
      <c r="W29" s="643"/>
      <c r="X29" s="574"/>
      <c r="Y29" s="643"/>
      <c r="Z29" s="613">
        <f t="shared" si="1"/>
        <v>0</v>
      </c>
      <c r="AA29" s="612" t="s">
        <v>224</v>
      </c>
      <c r="AB29" s="573" t="s">
        <v>583</v>
      </c>
      <c r="AC29" s="643"/>
      <c r="AD29" s="574" t="s">
        <v>700</v>
      </c>
      <c r="AE29" s="643"/>
      <c r="AF29" s="574" t="s">
        <v>700</v>
      </c>
      <c r="AG29" s="643"/>
      <c r="AH29" s="613">
        <f>SUMIF($B$35:$B$74,13,AH$35:AH$74)</f>
        <v>0</v>
      </c>
      <c r="AI29" s="643"/>
      <c r="AJ29" s="574" t="s">
        <v>700</v>
      </c>
      <c r="AK29" s="643"/>
      <c r="AL29" s="613">
        <f t="shared" si="2"/>
        <v>0</v>
      </c>
      <c r="AM29" s="612" t="s">
        <v>224</v>
      </c>
      <c r="AN29" s="573" t="s">
        <v>583</v>
      </c>
      <c r="AO29" s="643"/>
      <c r="AP29" s="574" t="s">
        <v>700</v>
      </c>
      <c r="AQ29" s="643"/>
      <c r="AR29" s="574" t="s">
        <v>700</v>
      </c>
      <c r="AS29" s="643"/>
      <c r="AT29" s="613">
        <f>SUMIF($B$35:$B$74,13,AT$35:AT$74)</f>
        <v>0</v>
      </c>
      <c r="AU29" s="643"/>
      <c r="AV29" s="574" t="s">
        <v>700</v>
      </c>
      <c r="AW29" s="643"/>
      <c r="AX29" s="613">
        <f t="shared" si="3"/>
        <v>0</v>
      </c>
      <c r="AY29" s="612" t="s">
        <v>224</v>
      </c>
      <c r="AZ29" s="573" t="s">
        <v>583</v>
      </c>
      <c r="BA29" s="643"/>
      <c r="BB29" s="574" t="s">
        <v>700</v>
      </c>
      <c r="BC29" s="643"/>
      <c r="BD29" s="574" t="s">
        <v>700</v>
      </c>
      <c r="BE29" s="643"/>
      <c r="BF29" s="613">
        <f>SUMIF($B$35:$B$74,13,BF$35:BF$74)</f>
        <v>0</v>
      </c>
      <c r="BG29" s="643"/>
      <c r="BH29" s="574" t="s">
        <v>700</v>
      </c>
      <c r="BI29" s="643"/>
      <c r="BJ29" s="613">
        <f t="shared" si="4"/>
        <v>0</v>
      </c>
      <c r="BL29" s="1123"/>
    </row>
    <row r="30" spans="1:64">
      <c r="A30" s="672"/>
      <c r="B30" s="682"/>
      <c r="C30" s="617"/>
      <c r="D30" s="576" t="s">
        <v>716</v>
      </c>
      <c r="E30" s="644"/>
      <c r="F30" s="577"/>
      <c r="G30" s="644"/>
      <c r="H30" s="577"/>
      <c r="I30" s="644"/>
      <c r="J30" s="614">
        <f>SUMIF($B$35:$B$74,14,J$35:J$74)</f>
        <v>0</v>
      </c>
      <c r="K30" s="644"/>
      <c r="L30" s="577"/>
      <c r="M30" s="644"/>
      <c r="N30" s="614">
        <f t="shared" si="0"/>
        <v>0</v>
      </c>
      <c r="O30" s="617"/>
      <c r="P30" s="576" t="s">
        <v>716</v>
      </c>
      <c r="Q30" s="644"/>
      <c r="R30" s="577"/>
      <c r="S30" s="644"/>
      <c r="T30" s="577"/>
      <c r="U30" s="644"/>
      <c r="V30" s="614">
        <f>SUMIF($B$35:$B$74,14,V$35:V$74)</f>
        <v>0</v>
      </c>
      <c r="W30" s="644"/>
      <c r="X30" s="577"/>
      <c r="Y30" s="644"/>
      <c r="Z30" s="614">
        <f t="shared" si="1"/>
        <v>0</v>
      </c>
      <c r="AA30" s="617"/>
      <c r="AB30" s="576" t="s">
        <v>716</v>
      </c>
      <c r="AC30" s="644"/>
      <c r="AD30" s="577" t="s">
        <v>700</v>
      </c>
      <c r="AE30" s="644"/>
      <c r="AF30" s="577" t="s">
        <v>700</v>
      </c>
      <c r="AG30" s="644"/>
      <c r="AH30" s="614">
        <f>SUMIF($B$35:$B$74,14,AH$35:AH$74)</f>
        <v>0</v>
      </c>
      <c r="AI30" s="644"/>
      <c r="AJ30" s="577" t="s">
        <v>700</v>
      </c>
      <c r="AK30" s="644"/>
      <c r="AL30" s="614">
        <f t="shared" si="2"/>
        <v>0</v>
      </c>
      <c r="AM30" s="617"/>
      <c r="AN30" s="576" t="s">
        <v>716</v>
      </c>
      <c r="AO30" s="644"/>
      <c r="AP30" s="577" t="s">
        <v>700</v>
      </c>
      <c r="AQ30" s="644"/>
      <c r="AR30" s="577" t="s">
        <v>700</v>
      </c>
      <c r="AS30" s="644"/>
      <c r="AT30" s="614">
        <f>SUMIF($B$35:$B$74,14,AT$35:AT$74)</f>
        <v>0</v>
      </c>
      <c r="AU30" s="644"/>
      <c r="AV30" s="577" t="s">
        <v>700</v>
      </c>
      <c r="AW30" s="644"/>
      <c r="AX30" s="614">
        <f t="shared" si="3"/>
        <v>0</v>
      </c>
      <c r="AY30" s="617"/>
      <c r="AZ30" s="576" t="s">
        <v>716</v>
      </c>
      <c r="BA30" s="644"/>
      <c r="BB30" s="577" t="s">
        <v>700</v>
      </c>
      <c r="BC30" s="644"/>
      <c r="BD30" s="577" t="s">
        <v>700</v>
      </c>
      <c r="BE30" s="644"/>
      <c r="BF30" s="614">
        <f>SUMIF($B$35:$B$74,14,BF$35:BF$74)</f>
        <v>0</v>
      </c>
      <c r="BG30" s="644"/>
      <c r="BH30" s="577" t="s">
        <v>700</v>
      </c>
      <c r="BI30" s="644"/>
      <c r="BJ30" s="614">
        <f t="shared" si="4"/>
        <v>0</v>
      </c>
      <c r="BL30" s="1123"/>
    </row>
    <row r="31" spans="1:64" s="27" customFormat="1">
      <c r="A31" s="672"/>
      <c r="B31" s="682"/>
      <c r="C31" s="617"/>
      <c r="D31" s="584" t="s">
        <v>579</v>
      </c>
      <c r="E31" s="644"/>
      <c r="F31" s="633"/>
      <c r="G31" s="644"/>
      <c r="H31" s="633"/>
      <c r="I31" s="644"/>
      <c r="J31" s="633"/>
      <c r="K31" s="644"/>
      <c r="L31" s="633"/>
      <c r="M31" s="644"/>
      <c r="N31" s="633"/>
      <c r="O31" s="617"/>
      <c r="P31" s="584" t="s">
        <v>579</v>
      </c>
      <c r="Q31" s="644"/>
      <c r="R31" s="633"/>
      <c r="S31" s="644"/>
      <c r="T31" s="633"/>
      <c r="U31" s="644"/>
      <c r="V31" s="633"/>
      <c r="W31" s="644"/>
      <c r="X31" s="633"/>
      <c r="Y31" s="644"/>
      <c r="Z31" s="633"/>
      <c r="AA31" s="617"/>
      <c r="AB31" s="584" t="s">
        <v>579</v>
      </c>
      <c r="AC31" s="644"/>
      <c r="AD31" s="633" t="s">
        <v>700</v>
      </c>
      <c r="AE31" s="644"/>
      <c r="AF31" s="633" t="s">
        <v>700</v>
      </c>
      <c r="AG31" s="644"/>
      <c r="AH31" s="633" t="s">
        <v>700</v>
      </c>
      <c r="AI31" s="644"/>
      <c r="AJ31" s="633" t="s">
        <v>700</v>
      </c>
      <c r="AK31" s="644"/>
      <c r="AL31" s="633"/>
      <c r="AM31" s="617"/>
      <c r="AN31" s="584" t="s">
        <v>579</v>
      </c>
      <c r="AO31" s="644"/>
      <c r="AP31" s="633" t="s">
        <v>700</v>
      </c>
      <c r="AQ31" s="644"/>
      <c r="AR31" s="633" t="s">
        <v>700</v>
      </c>
      <c r="AS31" s="644"/>
      <c r="AT31" s="633" t="s">
        <v>700</v>
      </c>
      <c r="AU31" s="644"/>
      <c r="AV31" s="633" t="s">
        <v>700</v>
      </c>
      <c r="AW31" s="644"/>
      <c r="AX31" s="633"/>
      <c r="AY31" s="617"/>
      <c r="AZ31" s="584" t="s">
        <v>579</v>
      </c>
      <c r="BA31" s="644"/>
      <c r="BB31" s="633" t="s">
        <v>700</v>
      </c>
      <c r="BC31" s="644"/>
      <c r="BD31" s="633" t="s">
        <v>700</v>
      </c>
      <c r="BE31" s="644"/>
      <c r="BF31" s="633" t="s">
        <v>700</v>
      </c>
      <c r="BG31" s="644"/>
      <c r="BH31" s="633" t="s">
        <v>700</v>
      </c>
      <c r="BI31" s="644"/>
      <c r="BJ31" s="633"/>
      <c r="BL31" s="1136"/>
    </row>
    <row r="32" spans="1:64" s="27" customFormat="1">
      <c r="A32" s="672"/>
      <c r="B32" s="682"/>
      <c r="C32" s="621"/>
      <c r="D32" s="583" t="s">
        <v>717</v>
      </c>
      <c r="E32" s="645"/>
      <c r="F32" s="581"/>
      <c r="G32" s="645"/>
      <c r="H32" s="581"/>
      <c r="I32" s="645"/>
      <c r="J32" s="581"/>
      <c r="K32" s="645"/>
      <c r="L32" s="581"/>
      <c r="M32" s="645"/>
      <c r="N32" s="581"/>
      <c r="O32" s="621"/>
      <c r="P32" s="583" t="s">
        <v>717</v>
      </c>
      <c r="Q32" s="645"/>
      <c r="R32" s="581"/>
      <c r="S32" s="645"/>
      <c r="T32" s="581"/>
      <c r="U32" s="645"/>
      <c r="V32" s="581"/>
      <c r="W32" s="645"/>
      <c r="X32" s="581"/>
      <c r="Y32" s="645"/>
      <c r="Z32" s="581"/>
      <c r="AA32" s="621"/>
      <c r="AB32" s="583" t="s">
        <v>717</v>
      </c>
      <c r="AC32" s="645"/>
      <c r="AD32" s="581" t="s">
        <v>700</v>
      </c>
      <c r="AE32" s="645"/>
      <c r="AF32" s="581" t="s">
        <v>700</v>
      </c>
      <c r="AG32" s="645"/>
      <c r="AH32" s="581" t="s">
        <v>700</v>
      </c>
      <c r="AI32" s="645"/>
      <c r="AJ32" s="581" t="s">
        <v>700</v>
      </c>
      <c r="AK32" s="645"/>
      <c r="AL32" s="581"/>
      <c r="AM32" s="621"/>
      <c r="AN32" s="583" t="s">
        <v>717</v>
      </c>
      <c r="AO32" s="645"/>
      <c r="AP32" s="581" t="s">
        <v>700</v>
      </c>
      <c r="AQ32" s="645"/>
      <c r="AR32" s="581" t="s">
        <v>700</v>
      </c>
      <c r="AS32" s="645"/>
      <c r="AT32" s="581" t="s">
        <v>700</v>
      </c>
      <c r="AU32" s="645"/>
      <c r="AV32" s="581" t="s">
        <v>700</v>
      </c>
      <c r="AW32" s="645"/>
      <c r="AX32" s="581"/>
      <c r="AY32" s="621"/>
      <c r="AZ32" s="583" t="s">
        <v>717</v>
      </c>
      <c r="BA32" s="645"/>
      <c r="BB32" s="581" t="s">
        <v>700</v>
      </c>
      <c r="BC32" s="645"/>
      <c r="BD32" s="581" t="s">
        <v>700</v>
      </c>
      <c r="BE32" s="645"/>
      <c r="BF32" s="581" t="s">
        <v>700</v>
      </c>
      <c r="BG32" s="645"/>
      <c r="BH32" s="581" t="s">
        <v>700</v>
      </c>
      <c r="BI32" s="645"/>
      <c r="BJ32" s="581"/>
      <c r="BL32" s="1136"/>
    </row>
    <row r="33" spans="1:64">
      <c r="A33" s="672"/>
      <c r="B33" s="682"/>
      <c r="C33" s="949" t="s">
        <v>701</v>
      </c>
      <c r="D33" s="950" t="s">
        <v>584</v>
      </c>
      <c r="E33" s="951"/>
      <c r="F33" s="952">
        <f>SUM(F11,F25,F29)</f>
        <v>40</v>
      </c>
      <c r="G33" s="951"/>
      <c r="H33" s="952">
        <f>SUM(H11,H25,H29)</f>
        <v>0</v>
      </c>
      <c r="I33" s="951"/>
      <c r="J33" s="952">
        <f>SUM(J11,J25,J29)</f>
        <v>0</v>
      </c>
      <c r="K33" s="951"/>
      <c r="L33" s="952">
        <f>SUM(L11,L25,L29)</f>
        <v>0</v>
      </c>
      <c r="M33" s="951"/>
      <c r="N33" s="952">
        <f>SUM(N11,N25,N29)</f>
        <v>40</v>
      </c>
      <c r="O33" s="949" t="s">
        <v>701</v>
      </c>
      <c r="P33" s="950" t="s">
        <v>584</v>
      </c>
      <c r="Q33" s="951"/>
      <c r="R33" s="952">
        <f>SUM(R11,R25,R29)</f>
        <v>0</v>
      </c>
      <c r="S33" s="951"/>
      <c r="T33" s="952">
        <f>SUM(T11,T25,T29)</f>
        <v>0</v>
      </c>
      <c r="U33" s="951"/>
      <c r="V33" s="952">
        <f>SUM(V11,V25,V29)</f>
        <v>0</v>
      </c>
      <c r="W33" s="951"/>
      <c r="X33" s="952">
        <f>SUM(X11,X25,X29)</f>
        <v>0</v>
      </c>
      <c r="Y33" s="951"/>
      <c r="Z33" s="952">
        <f>SUM(Z11,Z25,Z29)</f>
        <v>0</v>
      </c>
      <c r="AA33" s="612" t="s">
        <v>701</v>
      </c>
      <c r="AB33" s="573" t="s">
        <v>584</v>
      </c>
      <c r="AC33" s="687"/>
      <c r="AD33" s="686">
        <f>SUM(AD11,AD25,AD29)</f>
        <v>0</v>
      </c>
      <c r="AE33" s="687"/>
      <c r="AF33" s="686">
        <f>SUM(AF11,AF25,AF29)</f>
        <v>0</v>
      </c>
      <c r="AG33" s="687"/>
      <c r="AH33" s="686">
        <f>SUM(AH11,AH25,AH29)</f>
        <v>0</v>
      </c>
      <c r="AI33" s="687"/>
      <c r="AJ33" s="686">
        <f>SUM(AJ11,AJ25,AJ29)</f>
        <v>0</v>
      </c>
      <c r="AK33" s="687"/>
      <c r="AL33" s="686">
        <f>SUM(AL11,AL25,AL29)</f>
        <v>0</v>
      </c>
      <c r="AM33" s="612" t="s">
        <v>701</v>
      </c>
      <c r="AN33" s="573" t="s">
        <v>584</v>
      </c>
      <c r="AO33" s="687"/>
      <c r="AP33" s="686">
        <f>SUM(AP11,AP25,AP29)</f>
        <v>0</v>
      </c>
      <c r="AQ33" s="687"/>
      <c r="AR33" s="686">
        <f>SUM(AR11,AR25,AR29)</f>
        <v>0</v>
      </c>
      <c r="AS33" s="687"/>
      <c r="AT33" s="686">
        <f>SUM(AT11,AT25,AT29)</f>
        <v>0</v>
      </c>
      <c r="AU33" s="687"/>
      <c r="AV33" s="686">
        <f>SUM(AV11,AV25,AV29)</f>
        <v>0</v>
      </c>
      <c r="AW33" s="687"/>
      <c r="AX33" s="686">
        <f>SUM(AX11,AX25,AX29)</f>
        <v>0</v>
      </c>
      <c r="AY33" s="612" t="s">
        <v>701</v>
      </c>
      <c r="AZ33" s="573" t="s">
        <v>584</v>
      </c>
      <c r="BA33" s="687"/>
      <c r="BB33" s="686">
        <f>SUM(BB11,BB25,BB29)</f>
        <v>0</v>
      </c>
      <c r="BC33" s="687"/>
      <c r="BD33" s="686">
        <f>SUM(BD11,BD25,BD29)</f>
        <v>0</v>
      </c>
      <c r="BE33" s="687"/>
      <c r="BF33" s="686">
        <f>SUM(BF11,BF25,BF29)</f>
        <v>0</v>
      </c>
      <c r="BG33" s="687"/>
      <c r="BH33" s="686">
        <f>SUM(BH11,BH25,BH29)</f>
        <v>0</v>
      </c>
      <c r="BI33" s="687"/>
      <c r="BJ33" s="686">
        <f>SUM(BJ11,BJ25,BJ29)</f>
        <v>0</v>
      </c>
      <c r="BL33" s="1123"/>
    </row>
    <row r="34" spans="1:64">
      <c r="A34" s="672"/>
      <c r="B34" s="682"/>
      <c r="C34" s="953"/>
      <c r="D34" s="954" t="s">
        <v>716</v>
      </c>
      <c r="E34" s="955"/>
      <c r="F34" s="976">
        <f>SUM(F12,F26,F30)</f>
        <v>0</v>
      </c>
      <c r="G34" s="955"/>
      <c r="H34" s="976">
        <f>SUM(H12,H26,H30)</f>
        <v>0</v>
      </c>
      <c r="I34" s="955"/>
      <c r="J34" s="956">
        <f>SUM(J12,J26,J30)</f>
        <v>0</v>
      </c>
      <c r="K34" s="955"/>
      <c r="L34" s="976">
        <f>SUM(L12,L26,L30)</f>
        <v>0</v>
      </c>
      <c r="M34" s="955"/>
      <c r="N34" s="976">
        <f>SUM(N12,N26,N30)</f>
        <v>0</v>
      </c>
      <c r="O34" s="953"/>
      <c r="P34" s="954" t="s">
        <v>716</v>
      </c>
      <c r="Q34" s="955"/>
      <c r="R34" s="976">
        <f>SUM(R12,R26,R30)</f>
        <v>0</v>
      </c>
      <c r="S34" s="955"/>
      <c r="T34" s="976">
        <f>SUM(T12,T26,T30)</f>
        <v>0</v>
      </c>
      <c r="U34" s="955"/>
      <c r="V34" s="956">
        <f>SUM(V12,V26,V30)</f>
        <v>0</v>
      </c>
      <c r="W34" s="955"/>
      <c r="X34" s="976">
        <f>SUM(X12,X26,X30)</f>
        <v>0</v>
      </c>
      <c r="Y34" s="955"/>
      <c r="Z34" s="976">
        <f>SUM(Z12,Z26,Z30)</f>
        <v>0</v>
      </c>
      <c r="AA34" s="621"/>
      <c r="AB34" s="585" t="s">
        <v>716</v>
      </c>
      <c r="AC34" s="645"/>
      <c r="AD34" s="688">
        <f>SUM(AD12,AD26,AD30)</f>
        <v>0</v>
      </c>
      <c r="AE34" s="645"/>
      <c r="AF34" s="688">
        <f>SUM(AF12,AF26,AF30)</f>
        <v>0</v>
      </c>
      <c r="AG34" s="645"/>
      <c r="AH34" s="618">
        <f>SUM(AH12,AH26,AH30)</f>
        <v>0</v>
      </c>
      <c r="AI34" s="645"/>
      <c r="AJ34" s="688">
        <f>SUM(AJ12,AJ26,AJ30)</f>
        <v>0</v>
      </c>
      <c r="AK34" s="645"/>
      <c r="AL34" s="688">
        <f>SUM(AL12,AL26,AL30)</f>
        <v>0</v>
      </c>
      <c r="AM34" s="621"/>
      <c r="AN34" s="585" t="s">
        <v>716</v>
      </c>
      <c r="AO34" s="645"/>
      <c r="AP34" s="688">
        <f>SUM(AP12,AP26,AP30)</f>
        <v>0</v>
      </c>
      <c r="AQ34" s="645"/>
      <c r="AR34" s="688">
        <f>SUM(AR12,AR26,AR30)</f>
        <v>0</v>
      </c>
      <c r="AS34" s="645"/>
      <c r="AT34" s="618">
        <f>SUM(AT12,AT26,AT30)</f>
        <v>0</v>
      </c>
      <c r="AU34" s="645"/>
      <c r="AV34" s="688">
        <f>SUM(AV12,AV26,AV30)</f>
        <v>0</v>
      </c>
      <c r="AW34" s="645"/>
      <c r="AX34" s="688">
        <f>SUM(AX12,AX26,AX30)</f>
        <v>0</v>
      </c>
      <c r="AY34" s="621"/>
      <c r="AZ34" s="585" t="s">
        <v>716</v>
      </c>
      <c r="BA34" s="645"/>
      <c r="BB34" s="688">
        <f>SUM(BB12,BB26,BB30)</f>
        <v>0</v>
      </c>
      <c r="BC34" s="645"/>
      <c r="BD34" s="688">
        <f>SUM(BD12,BD26,BD30)</f>
        <v>0</v>
      </c>
      <c r="BE34" s="645"/>
      <c r="BF34" s="618">
        <f>SUM(BF12,BF26,BF30)</f>
        <v>0</v>
      </c>
      <c r="BG34" s="645"/>
      <c r="BH34" s="688">
        <f>SUM(BH12,BH26,BH30)</f>
        <v>0</v>
      </c>
      <c r="BI34" s="645"/>
      <c r="BJ34" s="688">
        <f>SUM(BJ12,BJ26,BJ30)</f>
        <v>0</v>
      </c>
      <c r="BL34" s="1123"/>
    </row>
    <row r="35" spans="1:64">
      <c r="A35" s="672"/>
      <c r="B35" s="28">
        <v>1</v>
      </c>
      <c r="C35" s="630" t="s">
        <v>720</v>
      </c>
      <c r="D35" s="631"/>
      <c r="E35" s="935" t="s">
        <v>850</v>
      </c>
      <c r="F35" s="957" t="s">
        <v>1613</v>
      </c>
      <c r="G35" s="935" t="s">
        <v>850</v>
      </c>
      <c r="H35" s="957"/>
      <c r="I35" s="935"/>
      <c r="J35" s="957"/>
      <c r="K35" s="151"/>
      <c r="L35" s="151"/>
      <c r="M35" s="151"/>
      <c r="N35" s="151"/>
      <c r="O35" s="630" t="s">
        <v>720</v>
      </c>
      <c r="P35" s="631"/>
      <c r="Q35" s="935" t="s">
        <v>850</v>
      </c>
      <c r="R35" s="957"/>
      <c r="S35" s="935" t="s">
        <v>850</v>
      </c>
      <c r="T35" s="957"/>
      <c r="U35" s="935"/>
      <c r="V35" s="957"/>
      <c r="W35" s="151"/>
      <c r="X35" s="151"/>
      <c r="Y35" s="151"/>
      <c r="Z35" s="151"/>
      <c r="AD35" s="10"/>
      <c r="AE35" s="10"/>
      <c r="AF35" s="151"/>
      <c r="AG35" s="151"/>
      <c r="AH35" s="151"/>
      <c r="AI35" s="151"/>
      <c r="AJ35" s="151"/>
      <c r="AK35" s="151"/>
      <c r="AL35" s="151"/>
      <c r="AP35" s="10"/>
      <c r="AQ35" s="10"/>
      <c r="AR35" s="151"/>
      <c r="AS35" s="151"/>
      <c r="AT35" s="151"/>
      <c r="AU35" s="151"/>
      <c r="AV35" s="151"/>
      <c r="AW35" s="151"/>
      <c r="AX35" s="151"/>
      <c r="BB35" s="10"/>
      <c r="BC35" s="10"/>
      <c r="BD35" s="151"/>
      <c r="BE35" s="151"/>
      <c r="BF35" s="151"/>
      <c r="BG35" s="151"/>
      <c r="BH35" s="151"/>
      <c r="BI35" s="151"/>
      <c r="BJ35" s="151"/>
    </row>
    <row r="36" spans="1:64" s="27" customFormat="1">
      <c r="A36" s="672"/>
      <c r="B36" s="28">
        <v>2</v>
      </c>
      <c r="C36" s="2439" t="s">
        <v>729</v>
      </c>
      <c r="D36" s="115"/>
      <c r="E36" s="928"/>
      <c r="F36" s="958" t="s">
        <v>732</v>
      </c>
      <c r="G36" s="928"/>
      <c r="H36" s="958"/>
      <c r="I36" s="928"/>
      <c r="J36" s="958"/>
      <c r="K36" s="595"/>
      <c r="L36" s="595"/>
      <c r="M36" s="595"/>
      <c r="N36" s="595"/>
      <c r="O36" s="2439" t="s">
        <v>729</v>
      </c>
      <c r="P36" s="115"/>
      <c r="Q36" s="928"/>
      <c r="R36" s="958"/>
      <c r="S36" s="928"/>
      <c r="T36" s="958"/>
      <c r="U36" s="928"/>
      <c r="V36" s="958"/>
      <c r="W36" s="595"/>
      <c r="X36" s="595"/>
      <c r="Y36" s="595"/>
      <c r="Z36" s="595"/>
      <c r="AF36" s="595"/>
      <c r="AG36" s="595"/>
      <c r="AH36" s="595"/>
      <c r="AI36" s="595"/>
      <c r="AJ36" s="595"/>
      <c r="AK36" s="595"/>
      <c r="AL36" s="595"/>
      <c r="AR36" s="595"/>
      <c r="AS36" s="595"/>
      <c r="AT36" s="595"/>
      <c r="AU36" s="595"/>
      <c r="AV36" s="595"/>
      <c r="AW36" s="595"/>
      <c r="AX36" s="595"/>
      <c r="BD36" s="595"/>
      <c r="BE36" s="595"/>
      <c r="BF36" s="595"/>
      <c r="BG36" s="595"/>
      <c r="BH36" s="595"/>
      <c r="BI36" s="595"/>
      <c r="BJ36" s="595"/>
    </row>
    <row r="37" spans="1:64" s="27" customFormat="1">
      <c r="A37" s="672"/>
      <c r="B37" s="28">
        <v>3</v>
      </c>
      <c r="C37" s="2440"/>
      <c r="D37" s="590"/>
      <c r="E37" s="959" t="s">
        <v>850</v>
      </c>
      <c r="F37" s="960" t="s">
        <v>1688</v>
      </c>
      <c r="G37" s="959" t="s">
        <v>850</v>
      </c>
      <c r="H37" s="960"/>
      <c r="I37" s="959"/>
      <c r="J37" s="960"/>
      <c r="K37" s="595"/>
      <c r="L37" s="595"/>
      <c r="M37" s="595"/>
      <c r="N37" s="595"/>
      <c r="O37" s="2440"/>
      <c r="P37" s="590"/>
      <c r="Q37" s="959" t="s">
        <v>850</v>
      </c>
      <c r="R37" s="960"/>
      <c r="S37" s="959" t="s">
        <v>850</v>
      </c>
      <c r="T37" s="960"/>
      <c r="U37" s="959"/>
      <c r="V37" s="960"/>
      <c r="W37" s="595"/>
      <c r="X37" s="595"/>
      <c r="Y37" s="595"/>
      <c r="Z37" s="595"/>
      <c r="AF37" s="595"/>
      <c r="AG37" s="595"/>
      <c r="AH37" s="595"/>
      <c r="AI37" s="595"/>
      <c r="AJ37" s="595"/>
      <c r="AK37" s="595"/>
      <c r="AL37" s="595"/>
      <c r="AR37" s="595"/>
      <c r="AS37" s="595"/>
      <c r="AT37" s="595"/>
      <c r="AU37" s="595"/>
      <c r="AV37" s="595"/>
      <c r="AW37" s="595"/>
      <c r="AX37" s="595"/>
      <c r="BD37" s="595"/>
      <c r="BE37" s="595"/>
      <c r="BF37" s="595"/>
      <c r="BG37" s="595"/>
      <c r="BH37" s="595"/>
      <c r="BI37" s="595"/>
      <c r="BJ37" s="595"/>
    </row>
    <row r="38" spans="1:64">
      <c r="A38" s="672"/>
      <c r="B38" s="28">
        <v>4</v>
      </c>
      <c r="C38" s="53" t="s">
        <v>1273</v>
      </c>
      <c r="D38" s="591"/>
      <c r="E38" s="926" t="s">
        <v>850</v>
      </c>
      <c r="F38" s="2095">
        <v>22.4</v>
      </c>
      <c r="G38" s="899" t="s">
        <v>850</v>
      </c>
      <c r="H38" s="2095"/>
      <c r="I38" s="899"/>
      <c r="J38" s="2095"/>
      <c r="K38" s="774"/>
      <c r="L38" s="774"/>
      <c r="M38" s="774"/>
      <c r="N38" s="774"/>
      <c r="O38" s="53" t="s">
        <v>1273</v>
      </c>
      <c r="P38" s="591"/>
      <c r="Q38" s="926" t="s">
        <v>850</v>
      </c>
      <c r="R38" s="2095"/>
      <c r="S38" s="899" t="s">
        <v>850</v>
      </c>
      <c r="T38" s="2095"/>
      <c r="U38" s="899"/>
      <c r="V38" s="2095"/>
      <c r="W38" s="774"/>
      <c r="X38" s="774"/>
      <c r="Y38" s="774"/>
      <c r="Z38" s="774"/>
      <c r="AA38" s="306"/>
      <c r="AB38" s="306"/>
      <c r="AC38" s="306"/>
      <c r="AD38" s="306"/>
      <c r="AE38" s="306"/>
      <c r="AF38" s="774"/>
      <c r="AG38" s="774"/>
      <c r="AH38" s="774"/>
      <c r="AI38" s="774"/>
      <c r="AJ38" s="774"/>
      <c r="AK38" s="774"/>
      <c r="AL38" s="774"/>
      <c r="AM38" s="306"/>
      <c r="AN38" s="306"/>
      <c r="AO38" s="306"/>
      <c r="AP38" s="306"/>
      <c r="AQ38" s="306"/>
      <c r="AR38" s="774"/>
      <c r="AS38" s="774"/>
      <c r="AT38" s="774"/>
      <c r="AU38" s="774"/>
      <c r="AV38" s="774"/>
      <c r="AW38" s="774"/>
      <c r="AX38" s="774"/>
      <c r="AY38" s="306"/>
      <c r="AZ38" s="306"/>
      <c r="BA38" s="306"/>
      <c r="BB38" s="306"/>
      <c r="BC38" s="306"/>
      <c r="BD38" s="774"/>
      <c r="BE38" s="774"/>
      <c r="BF38" s="774"/>
      <c r="BG38" s="774"/>
      <c r="BH38" s="774"/>
      <c r="BI38" s="774"/>
      <c r="BJ38" s="774"/>
    </row>
    <row r="39" spans="1:64" s="27" customFormat="1">
      <c r="A39" s="672"/>
      <c r="B39" s="28">
        <v>5</v>
      </c>
      <c r="C39" s="612" t="s">
        <v>585</v>
      </c>
      <c r="D39" s="573" t="s">
        <v>584</v>
      </c>
      <c r="E39" s="2096" t="s">
        <v>850</v>
      </c>
      <c r="F39" s="2097">
        <v>40</v>
      </c>
      <c r="G39" s="2096" t="s">
        <v>850</v>
      </c>
      <c r="H39" s="2097"/>
      <c r="I39" s="2096"/>
      <c r="J39" s="2097"/>
      <c r="K39" s="595"/>
      <c r="L39" s="595"/>
      <c r="M39" s="595"/>
      <c r="N39" s="595"/>
      <c r="O39" s="612" t="s">
        <v>576</v>
      </c>
      <c r="P39" s="573" t="s">
        <v>577</v>
      </c>
      <c r="Q39" s="2096" t="s">
        <v>850</v>
      </c>
      <c r="R39" s="2097">
        <v>0</v>
      </c>
      <c r="S39" s="2096" t="s">
        <v>850</v>
      </c>
      <c r="T39" s="2097"/>
      <c r="U39" s="2096"/>
      <c r="V39" s="2097"/>
      <c r="W39" s="595"/>
      <c r="X39" s="595"/>
      <c r="Y39" s="595"/>
      <c r="Z39" s="595"/>
      <c r="AF39" s="595"/>
      <c r="AG39" s="595"/>
      <c r="AH39" s="595"/>
      <c r="AI39" s="595"/>
      <c r="AJ39" s="595"/>
      <c r="AK39" s="595"/>
      <c r="AL39" s="595"/>
      <c r="AR39" s="595"/>
      <c r="AS39" s="595"/>
      <c r="AT39" s="595"/>
      <c r="AU39" s="595"/>
      <c r="AV39" s="595"/>
      <c r="AW39" s="595"/>
      <c r="AX39" s="595"/>
      <c r="BD39" s="595"/>
      <c r="BE39" s="595"/>
      <c r="BF39" s="595"/>
      <c r="BG39" s="595"/>
      <c r="BH39" s="595"/>
      <c r="BI39" s="595"/>
      <c r="BJ39" s="595"/>
    </row>
    <row r="40" spans="1:64" s="27" customFormat="1">
      <c r="A40" s="672"/>
      <c r="B40" s="28">
        <v>6</v>
      </c>
      <c r="C40" s="575" t="s">
        <v>586</v>
      </c>
      <c r="D40" s="576" t="s">
        <v>716</v>
      </c>
      <c r="E40" s="2098" t="s">
        <v>850</v>
      </c>
      <c r="F40" s="2099">
        <v>0</v>
      </c>
      <c r="G40" s="2098" t="s">
        <v>850</v>
      </c>
      <c r="H40" s="2099"/>
      <c r="I40" s="2098"/>
      <c r="J40" s="2099"/>
      <c r="K40" s="595"/>
      <c r="L40" s="595"/>
      <c r="M40" s="595"/>
      <c r="N40" s="595"/>
      <c r="O40" s="575" t="s">
        <v>578</v>
      </c>
      <c r="P40" s="576" t="s">
        <v>716</v>
      </c>
      <c r="Q40" s="2098" t="s">
        <v>850</v>
      </c>
      <c r="R40" s="2099">
        <v>0</v>
      </c>
      <c r="S40" s="2098" t="s">
        <v>850</v>
      </c>
      <c r="T40" s="2099"/>
      <c r="U40" s="2098"/>
      <c r="V40" s="2099"/>
      <c r="W40" s="595"/>
      <c r="X40" s="595"/>
      <c r="Y40" s="595"/>
      <c r="Z40" s="595"/>
      <c r="AF40" s="595"/>
      <c r="AG40" s="571"/>
      <c r="AH40" s="588"/>
      <c r="AI40" s="595"/>
      <c r="AJ40" s="595"/>
      <c r="AK40" s="595"/>
      <c r="AL40" s="595"/>
      <c r="AR40" s="595"/>
      <c r="AS40" s="571"/>
      <c r="AT40" s="588"/>
      <c r="AU40" s="595"/>
      <c r="AV40" s="595"/>
      <c r="AW40" s="595"/>
      <c r="AX40" s="595"/>
      <c r="BD40" s="595"/>
      <c r="BE40" s="571"/>
      <c r="BF40" s="588"/>
      <c r="BG40" s="595"/>
      <c r="BH40" s="595"/>
      <c r="BI40" s="595"/>
      <c r="BJ40" s="595"/>
    </row>
    <row r="41" spans="1:64" ht="13.5" customHeight="1">
      <c r="A41" s="672"/>
      <c r="B41" s="682"/>
      <c r="C41" s="575"/>
      <c r="D41" s="578" t="s">
        <v>1621</v>
      </c>
      <c r="E41" s="2078"/>
      <c r="F41" s="2085">
        <v>0</v>
      </c>
      <c r="G41" s="2078"/>
      <c r="H41" s="2080"/>
      <c r="I41" s="2078"/>
      <c r="J41" s="2080"/>
      <c r="K41" s="644"/>
      <c r="L41" s="615">
        <f t="shared" ref="L41:L50" si="19">SUMIF($B$35:$B$74,7,L$35:L$74)</f>
        <v>0</v>
      </c>
      <c r="M41" s="2093"/>
      <c r="N41" s="2094"/>
      <c r="O41" s="575"/>
      <c r="P41" s="578" t="s">
        <v>1621</v>
      </c>
      <c r="Q41" s="2078"/>
      <c r="R41" s="2085">
        <v>0</v>
      </c>
      <c r="S41" s="2078"/>
      <c r="T41" s="2080"/>
      <c r="U41" s="2078"/>
      <c r="V41" s="2080"/>
      <c r="W41" s="644"/>
      <c r="X41" s="615">
        <f t="shared" ref="X41:X50" si="20">SUMIF($B$35:$B$74,7,X$35:X$74)</f>
        <v>0</v>
      </c>
      <c r="Y41" s="2093"/>
      <c r="Z41" s="2094"/>
      <c r="AA41" s="575"/>
      <c r="AB41" s="578" t="s">
        <v>579</v>
      </c>
      <c r="AC41" s="644"/>
      <c r="AD41" s="615">
        <f t="shared" ref="AD41:AD50" si="21">SUMIF($B$35:$B$74,7,AD$35:AD$74)</f>
        <v>0</v>
      </c>
      <c r="AE41" s="644"/>
      <c r="AF41" s="633" t="s">
        <v>700</v>
      </c>
      <c r="AG41" s="644"/>
      <c r="AH41" s="633" t="s">
        <v>700</v>
      </c>
      <c r="AI41" s="644"/>
      <c r="AJ41" s="615">
        <f t="shared" ref="AJ41:AJ50" si="22">SUMIF($B$35:$B$74,7,AJ$35:AJ$74)</f>
        <v>0</v>
      </c>
      <c r="AK41" s="644"/>
      <c r="AL41" s="615">
        <f t="shared" ref="AL41:AL50" si="23">SUM(AD41,AF41,AH41,AJ41)</f>
        <v>0</v>
      </c>
      <c r="AM41" s="575"/>
      <c r="AN41" s="578" t="s">
        <v>579</v>
      </c>
      <c r="AO41" s="644"/>
      <c r="AP41" s="615">
        <f t="shared" ref="AP41:AP50" si="24">SUMIF($B$35:$B$74,7,AP$35:AP$74)</f>
        <v>0</v>
      </c>
      <c r="AQ41" s="644"/>
      <c r="AR41" s="633" t="s">
        <v>700</v>
      </c>
      <c r="AS41" s="644"/>
      <c r="AT41" s="633" t="s">
        <v>700</v>
      </c>
      <c r="AU41" s="644"/>
      <c r="AV41" s="615">
        <f t="shared" ref="AV41:AV50" si="25">SUMIF($B$35:$B$74,7,AV$35:AV$74)</f>
        <v>0</v>
      </c>
      <c r="AW41" s="644"/>
      <c r="AX41" s="615">
        <f t="shared" ref="AX41:AX50" si="26">SUM(AP41,AR41,AT41,AV41)</f>
        <v>0</v>
      </c>
      <c r="AY41" s="575"/>
      <c r="AZ41" s="578" t="s">
        <v>579</v>
      </c>
      <c r="BA41" s="644"/>
      <c r="BB41" s="615">
        <f t="shared" ref="BB41:BB50" si="27">SUMIF($B$35:$B$74,7,BB$35:BB$74)</f>
        <v>0</v>
      </c>
      <c r="BC41" s="644"/>
      <c r="BD41" s="633" t="s">
        <v>700</v>
      </c>
      <c r="BE41" s="644"/>
      <c r="BF41" s="633" t="s">
        <v>700</v>
      </c>
      <c r="BG41" s="644"/>
      <c r="BH41" s="615">
        <f t="shared" ref="BH41:BH50" si="28">SUMIF($B$35:$B$74,7,BH$35:BH$74)</f>
        <v>0</v>
      </c>
      <c r="BI41" s="644"/>
      <c r="BJ41" s="615">
        <f t="shared" ref="BJ41:BJ50" si="29">SUM(BB41,BD41,BF41,BH41)</f>
        <v>0</v>
      </c>
      <c r="BL41" s="1123"/>
    </row>
    <row r="42" spans="1:64" ht="13.5" customHeight="1">
      <c r="A42" s="672"/>
      <c r="B42" s="682"/>
      <c r="C42" s="575"/>
      <c r="D42" s="578" t="s">
        <v>1622</v>
      </c>
      <c r="E42" s="2078"/>
      <c r="F42" s="2085">
        <v>0</v>
      </c>
      <c r="G42" s="2078"/>
      <c r="H42" s="2080"/>
      <c r="I42" s="2078"/>
      <c r="J42" s="2080"/>
      <c r="K42" s="644"/>
      <c r="L42" s="615">
        <f t="shared" si="19"/>
        <v>0</v>
      </c>
      <c r="M42" s="2093"/>
      <c r="N42" s="2094"/>
      <c r="O42" s="575"/>
      <c r="P42" s="578" t="s">
        <v>1622</v>
      </c>
      <c r="Q42" s="2078"/>
      <c r="R42" s="2085">
        <v>0</v>
      </c>
      <c r="S42" s="2078"/>
      <c r="T42" s="2080"/>
      <c r="U42" s="2078"/>
      <c r="V42" s="2080"/>
      <c r="W42" s="644"/>
      <c r="X42" s="615">
        <f t="shared" si="20"/>
        <v>0</v>
      </c>
      <c r="Y42" s="2093"/>
      <c r="Z42" s="2094"/>
      <c r="AA42" s="575"/>
      <c r="AB42" s="578" t="s">
        <v>579</v>
      </c>
      <c r="AC42" s="644"/>
      <c r="AD42" s="615">
        <f t="shared" si="21"/>
        <v>0</v>
      </c>
      <c r="AE42" s="644"/>
      <c r="AF42" s="633" t="s">
        <v>700</v>
      </c>
      <c r="AG42" s="644"/>
      <c r="AH42" s="633" t="s">
        <v>700</v>
      </c>
      <c r="AI42" s="644"/>
      <c r="AJ42" s="615">
        <f t="shared" si="22"/>
        <v>0</v>
      </c>
      <c r="AK42" s="644"/>
      <c r="AL42" s="615">
        <f t="shared" si="23"/>
        <v>0</v>
      </c>
      <c r="AM42" s="575"/>
      <c r="AN42" s="578" t="s">
        <v>579</v>
      </c>
      <c r="AO42" s="644"/>
      <c r="AP42" s="615">
        <f t="shared" si="24"/>
        <v>0</v>
      </c>
      <c r="AQ42" s="644"/>
      <c r="AR42" s="633" t="s">
        <v>700</v>
      </c>
      <c r="AS42" s="644"/>
      <c r="AT42" s="633" t="s">
        <v>700</v>
      </c>
      <c r="AU42" s="644"/>
      <c r="AV42" s="615">
        <f t="shared" si="25"/>
        <v>0</v>
      </c>
      <c r="AW42" s="644"/>
      <c r="AX42" s="615">
        <f t="shared" si="26"/>
        <v>0</v>
      </c>
      <c r="AY42" s="575"/>
      <c r="AZ42" s="578" t="s">
        <v>579</v>
      </c>
      <c r="BA42" s="644"/>
      <c r="BB42" s="615">
        <f t="shared" si="27"/>
        <v>0</v>
      </c>
      <c r="BC42" s="644"/>
      <c r="BD42" s="633" t="s">
        <v>700</v>
      </c>
      <c r="BE42" s="644"/>
      <c r="BF42" s="633" t="s">
        <v>700</v>
      </c>
      <c r="BG42" s="644"/>
      <c r="BH42" s="615">
        <f t="shared" si="28"/>
        <v>0</v>
      </c>
      <c r="BI42" s="644"/>
      <c r="BJ42" s="615">
        <f t="shared" si="29"/>
        <v>0</v>
      </c>
      <c r="BL42" s="1123"/>
    </row>
    <row r="43" spans="1:64" ht="13.5" customHeight="1">
      <c r="A43" s="672"/>
      <c r="B43" s="682"/>
      <c r="C43" s="575"/>
      <c r="D43" s="578" t="s">
        <v>1623</v>
      </c>
      <c r="E43" s="2078"/>
      <c r="F43" s="2085">
        <v>0</v>
      </c>
      <c r="G43" s="2078"/>
      <c r="H43" s="2080"/>
      <c r="I43" s="2078"/>
      <c r="J43" s="2080"/>
      <c r="K43" s="644"/>
      <c r="L43" s="615">
        <f t="shared" si="19"/>
        <v>0</v>
      </c>
      <c r="M43" s="2093"/>
      <c r="N43" s="2094"/>
      <c r="O43" s="575"/>
      <c r="P43" s="578" t="s">
        <v>1623</v>
      </c>
      <c r="Q43" s="2078"/>
      <c r="R43" s="2085">
        <v>0</v>
      </c>
      <c r="S43" s="2078"/>
      <c r="T43" s="2080"/>
      <c r="U43" s="2078"/>
      <c r="V43" s="2080"/>
      <c r="W43" s="644"/>
      <c r="X43" s="615">
        <f t="shared" si="20"/>
        <v>0</v>
      </c>
      <c r="Y43" s="2093"/>
      <c r="Z43" s="2094"/>
      <c r="AA43" s="575"/>
      <c r="AB43" s="578" t="s">
        <v>579</v>
      </c>
      <c r="AC43" s="644"/>
      <c r="AD43" s="615">
        <f t="shared" si="21"/>
        <v>0</v>
      </c>
      <c r="AE43" s="644"/>
      <c r="AF43" s="633" t="s">
        <v>700</v>
      </c>
      <c r="AG43" s="644"/>
      <c r="AH43" s="633" t="s">
        <v>700</v>
      </c>
      <c r="AI43" s="644"/>
      <c r="AJ43" s="615">
        <f t="shared" si="22"/>
        <v>0</v>
      </c>
      <c r="AK43" s="644"/>
      <c r="AL43" s="615">
        <f t="shared" si="23"/>
        <v>0</v>
      </c>
      <c r="AM43" s="575"/>
      <c r="AN43" s="578" t="s">
        <v>579</v>
      </c>
      <c r="AO43" s="644"/>
      <c r="AP43" s="615">
        <f t="shared" si="24"/>
        <v>0</v>
      </c>
      <c r="AQ43" s="644"/>
      <c r="AR43" s="633" t="s">
        <v>700</v>
      </c>
      <c r="AS43" s="644"/>
      <c r="AT43" s="633" t="s">
        <v>700</v>
      </c>
      <c r="AU43" s="644"/>
      <c r="AV43" s="615">
        <f t="shared" si="25"/>
        <v>0</v>
      </c>
      <c r="AW43" s="644"/>
      <c r="AX43" s="615">
        <f t="shared" si="26"/>
        <v>0</v>
      </c>
      <c r="AY43" s="575"/>
      <c r="AZ43" s="578" t="s">
        <v>579</v>
      </c>
      <c r="BA43" s="644"/>
      <c r="BB43" s="615">
        <f t="shared" si="27"/>
        <v>0</v>
      </c>
      <c r="BC43" s="644"/>
      <c r="BD43" s="633" t="s">
        <v>700</v>
      </c>
      <c r="BE43" s="644"/>
      <c r="BF43" s="633" t="s">
        <v>700</v>
      </c>
      <c r="BG43" s="644"/>
      <c r="BH43" s="615">
        <f t="shared" si="28"/>
        <v>0</v>
      </c>
      <c r="BI43" s="644"/>
      <c r="BJ43" s="615">
        <f t="shared" si="29"/>
        <v>0</v>
      </c>
      <c r="BL43" s="1123"/>
    </row>
    <row r="44" spans="1:64" ht="13.5" customHeight="1">
      <c r="A44" s="672"/>
      <c r="B44" s="682"/>
      <c r="C44" s="575"/>
      <c r="D44" s="578" t="s">
        <v>1624</v>
      </c>
      <c r="E44" s="2078"/>
      <c r="F44" s="2085">
        <v>0</v>
      </c>
      <c r="G44" s="2078"/>
      <c r="H44" s="2080"/>
      <c r="I44" s="2078"/>
      <c r="J44" s="2080"/>
      <c r="K44" s="644"/>
      <c r="L44" s="615">
        <f t="shared" si="19"/>
        <v>0</v>
      </c>
      <c r="M44" s="2093"/>
      <c r="N44" s="2094"/>
      <c r="O44" s="575"/>
      <c r="P44" s="578" t="s">
        <v>1624</v>
      </c>
      <c r="Q44" s="2078"/>
      <c r="R44" s="2085">
        <v>0</v>
      </c>
      <c r="S44" s="2078"/>
      <c r="T44" s="2080"/>
      <c r="U44" s="2078"/>
      <c r="V44" s="2080"/>
      <c r="W44" s="644"/>
      <c r="X44" s="615">
        <f t="shared" si="20"/>
        <v>0</v>
      </c>
      <c r="Y44" s="2093"/>
      <c r="Z44" s="2094"/>
      <c r="AA44" s="575"/>
      <c r="AB44" s="578" t="s">
        <v>579</v>
      </c>
      <c r="AC44" s="644"/>
      <c r="AD44" s="615">
        <f t="shared" si="21"/>
        <v>0</v>
      </c>
      <c r="AE44" s="644"/>
      <c r="AF44" s="633" t="s">
        <v>700</v>
      </c>
      <c r="AG44" s="644"/>
      <c r="AH44" s="633" t="s">
        <v>700</v>
      </c>
      <c r="AI44" s="644"/>
      <c r="AJ44" s="615">
        <f t="shared" si="22"/>
        <v>0</v>
      </c>
      <c r="AK44" s="644"/>
      <c r="AL44" s="615">
        <f t="shared" si="23"/>
        <v>0</v>
      </c>
      <c r="AM44" s="575"/>
      <c r="AN44" s="578" t="s">
        <v>579</v>
      </c>
      <c r="AO44" s="644"/>
      <c r="AP44" s="615">
        <f t="shared" si="24"/>
        <v>0</v>
      </c>
      <c r="AQ44" s="644"/>
      <c r="AR44" s="633" t="s">
        <v>700</v>
      </c>
      <c r="AS44" s="644"/>
      <c r="AT44" s="633" t="s">
        <v>700</v>
      </c>
      <c r="AU44" s="644"/>
      <c r="AV44" s="615">
        <f t="shared" si="25"/>
        <v>0</v>
      </c>
      <c r="AW44" s="644"/>
      <c r="AX44" s="615">
        <f t="shared" si="26"/>
        <v>0</v>
      </c>
      <c r="AY44" s="575"/>
      <c r="AZ44" s="578" t="s">
        <v>579</v>
      </c>
      <c r="BA44" s="644"/>
      <c r="BB44" s="615">
        <f t="shared" si="27"/>
        <v>0</v>
      </c>
      <c r="BC44" s="644"/>
      <c r="BD44" s="633" t="s">
        <v>700</v>
      </c>
      <c r="BE44" s="644"/>
      <c r="BF44" s="633" t="s">
        <v>700</v>
      </c>
      <c r="BG44" s="644"/>
      <c r="BH44" s="615">
        <f t="shared" si="28"/>
        <v>0</v>
      </c>
      <c r="BI44" s="644"/>
      <c r="BJ44" s="615">
        <f t="shared" si="29"/>
        <v>0</v>
      </c>
      <c r="BL44" s="1123"/>
    </row>
    <row r="45" spans="1:64" ht="13.5" customHeight="1">
      <c r="A45" s="672"/>
      <c r="B45" s="682"/>
      <c r="C45" s="575"/>
      <c r="D45" s="578" t="s">
        <v>1625</v>
      </c>
      <c r="E45" s="2078"/>
      <c r="F45" s="2085">
        <v>0</v>
      </c>
      <c r="G45" s="2078"/>
      <c r="H45" s="2080"/>
      <c r="I45" s="2078"/>
      <c r="J45" s="2080"/>
      <c r="K45" s="644"/>
      <c r="L45" s="615">
        <f t="shared" si="19"/>
        <v>0</v>
      </c>
      <c r="M45" s="2093"/>
      <c r="N45" s="2094"/>
      <c r="O45" s="575"/>
      <c r="P45" s="578" t="s">
        <v>1625</v>
      </c>
      <c r="Q45" s="2078"/>
      <c r="R45" s="2085">
        <v>0</v>
      </c>
      <c r="S45" s="2078"/>
      <c r="T45" s="2080"/>
      <c r="U45" s="2078"/>
      <c r="V45" s="2080"/>
      <c r="W45" s="644"/>
      <c r="X45" s="615">
        <f t="shared" si="20"/>
        <v>0</v>
      </c>
      <c r="Y45" s="2093"/>
      <c r="Z45" s="2094"/>
      <c r="AA45" s="575"/>
      <c r="AB45" s="578" t="s">
        <v>579</v>
      </c>
      <c r="AC45" s="644"/>
      <c r="AD45" s="615">
        <f t="shared" si="21"/>
        <v>0</v>
      </c>
      <c r="AE45" s="644"/>
      <c r="AF45" s="633" t="s">
        <v>700</v>
      </c>
      <c r="AG45" s="644"/>
      <c r="AH45" s="633" t="s">
        <v>700</v>
      </c>
      <c r="AI45" s="644"/>
      <c r="AJ45" s="615">
        <f t="shared" si="22"/>
        <v>0</v>
      </c>
      <c r="AK45" s="644"/>
      <c r="AL45" s="615">
        <f t="shared" si="23"/>
        <v>0</v>
      </c>
      <c r="AM45" s="575"/>
      <c r="AN45" s="578" t="s">
        <v>579</v>
      </c>
      <c r="AO45" s="644"/>
      <c r="AP45" s="615">
        <f t="shared" si="24"/>
        <v>0</v>
      </c>
      <c r="AQ45" s="644"/>
      <c r="AR45" s="633" t="s">
        <v>700</v>
      </c>
      <c r="AS45" s="644"/>
      <c r="AT45" s="633" t="s">
        <v>700</v>
      </c>
      <c r="AU45" s="644"/>
      <c r="AV45" s="615">
        <f t="shared" si="25"/>
        <v>0</v>
      </c>
      <c r="AW45" s="644"/>
      <c r="AX45" s="615">
        <f t="shared" si="26"/>
        <v>0</v>
      </c>
      <c r="AY45" s="575"/>
      <c r="AZ45" s="578" t="s">
        <v>579</v>
      </c>
      <c r="BA45" s="644"/>
      <c r="BB45" s="615">
        <f t="shared" si="27"/>
        <v>0</v>
      </c>
      <c r="BC45" s="644"/>
      <c r="BD45" s="633" t="s">
        <v>700</v>
      </c>
      <c r="BE45" s="644"/>
      <c r="BF45" s="633" t="s">
        <v>700</v>
      </c>
      <c r="BG45" s="644"/>
      <c r="BH45" s="615">
        <f t="shared" si="28"/>
        <v>0</v>
      </c>
      <c r="BI45" s="644"/>
      <c r="BJ45" s="615">
        <f t="shared" si="29"/>
        <v>0</v>
      </c>
      <c r="BL45" s="1123"/>
    </row>
    <row r="46" spans="1:64" ht="13.5" customHeight="1">
      <c r="A46" s="672"/>
      <c r="B46" s="682"/>
      <c r="C46" s="575"/>
      <c r="D46" s="578" t="s">
        <v>1626</v>
      </c>
      <c r="E46" s="2078"/>
      <c r="F46" s="2085">
        <v>0</v>
      </c>
      <c r="G46" s="2078"/>
      <c r="H46" s="2080"/>
      <c r="I46" s="2078"/>
      <c r="J46" s="2080"/>
      <c r="K46" s="644"/>
      <c r="L46" s="615">
        <f t="shared" si="19"/>
        <v>0</v>
      </c>
      <c r="M46" s="2093"/>
      <c r="N46" s="2094"/>
      <c r="O46" s="575"/>
      <c r="P46" s="578" t="s">
        <v>1626</v>
      </c>
      <c r="Q46" s="2078"/>
      <c r="R46" s="2085">
        <v>0</v>
      </c>
      <c r="S46" s="2078"/>
      <c r="T46" s="2080"/>
      <c r="U46" s="2078"/>
      <c r="V46" s="2080"/>
      <c r="W46" s="644"/>
      <c r="X46" s="615">
        <f t="shared" si="20"/>
        <v>0</v>
      </c>
      <c r="Y46" s="2093"/>
      <c r="Z46" s="2094"/>
      <c r="AA46" s="575"/>
      <c r="AB46" s="578" t="s">
        <v>579</v>
      </c>
      <c r="AC46" s="644"/>
      <c r="AD46" s="615">
        <f t="shared" si="21"/>
        <v>0</v>
      </c>
      <c r="AE46" s="644"/>
      <c r="AF46" s="633" t="s">
        <v>700</v>
      </c>
      <c r="AG46" s="644"/>
      <c r="AH46" s="633" t="s">
        <v>700</v>
      </c>
      <c r="AI46" s="644"/>
      <c r="AJ46" s="615">
        <f t="shared" si="22"/>
        <v>0</v>
      </c>
      <c r="AK46" s="644"/>
      <c r="AL46" s="615">
        <f t="shared" si="23"/>
        <v>0</v>
      </c>
      <c r="AM46" s="575"/>
      <c r="AN46" s="578" t="s">
        <v>579</v>
      </c>
      <c r="AO46" s="644"/>
      <c r="AP46" s="615">
        <f t="shared" si="24"/>
        <v>0</v>
      </c>
      <c r="AQ46" s="644"/>
      <c r="AR46" s="633" t="s">
        <v>700</v>
      </c>
      <c r="AS46" s="644"/>
      <c r="AT46" s="633" t="s">
        <v>700</v>
      </c>
      <c r="AU46" s="644"/>
      <c r="AV46" s="615">
        <f t="shared" si="25"/>
        <v>0</v>
      </c>
      <c r="AW46" s="644"/>
      <c r="AX46" s="615">
        <f t="shared" si="26"/>
        <v>0</v>
      </c>
      <c r="AY46" s="575"/>
      <c r="AZ46" s="578" t="s">
        <v>579</v>
      </c>
      <c r="BA46" s="644"/>
      <c r="BB46" s="615">
        <f t="shared" si="27"/>
        <v>0</v>
      </c>
      <c r="BC46" s="644"/>
      <c r="BD46" s="633" t="s">
        <v>700</v>
      </c>
      <c r="BE46" s="644"/>
      <c r="BF46" s="633" t="s">
        <v>700</v>
      </c>
      <c r="BG46" s="644"/>
      <c r="BH46" s="615">
        <f t="shared" si="28"/>
        <v>0</v>
      </c>
      <c r="BI46" s="644"/>
      <c r="BJ46" s="615">
        <f t="shared" si="29"/>
        <v>0</v>
      </c>
      <c r="BL46" s="1123"/>
    </row>
    <row r="47" spans="1:64" ht="13.5" customHeight="1">
      <c r="A47" s="672"/>
      <c r="B47" s="682"/>
      <c r="C47" s="575"/>
      <c r="D47" s="578" t="s">
        <v>1627</v>
      </c>
      <c r="E47" s="2078"/>
      <c r="F47" s="2085">
        <v>0</v>
      </c>
      <c r="G47" s="2078"/>
      <c r="H47" s="2080"/>
      <c r="I47" s="2078"/>
      <c r="J47" s="2080"/>
      <c r="K47" s="644"/>
      <c r="L47" s="615">
        <f t="shared" si="19"/>
        <v>0</v>
      </c>
      <c r="M47" s="2093"/>
      <c r="N47" s="2094"/>
      <c r="O47" s="575"/>
      <c r="P47" s="578" t="s">
        <v>1627</v>
      </c>
      <c r="Q47" s="2078"/>
      <c r="R47" s="2085">
        <v>0</v>
      </c>
      <c r="S47" s="2078"/>
      <c r="T47" s="2080"/>
      <c r="U47" s="2078"/>
      <c r="V47" s="2080"/>
      <c r="W47" s="644"/>
      <c r="X47" s="615">
        <f t="shared" si="20"/>
        <v>0</v>
      </c>
      <c r="Y47" s="2093"/>
      <c r="Z47" s="2094"/>
      <c r="AA47" s="575"/>
      <c r="AB47" s="578" t="s">
        <v>579</v>
      </c>
      <c r="AC47" s="644"/>
      <c r="AD47" s="615">
        <f t="shared" si="21"/>
        <v>0</v>
      </c>
      <c r="AE47" s="644"/>
      <c r="AF47" s="633" t="s">
        <v>700</v>
      </c>
      <c r="AG47" s="644"/>
      <c r="AH47" s="633" t="s">
        <v>700</v>
      </c>
      <c r="AI47" s="644"/>
      <c r="AJ47" s="615">
        <f t="shared" si="22"/>
        <v>0</v>
      </c>
      <c r="AK47" s="644"/>
      <c r="AL47" s="615">
        <f t="shared" si="23"/>
        <v>0</v>
      </c>
      <c r="AM47" s="575"/>
      <c r="AN47" s="578" t="s">
        <v>579</v>
      </c>
      <c r="AO47" s="644"/>
      <c r="AP47" s="615">
        <f t="shared" si="24"/>
        <v>0</v>
      </c>
      <c r="AQ47" s="644"/>
      <c r="AR47" s="633" t="s">
        <v>700</v>
      </c>
      <c r="AS47" s="644"/>
      <c r="AT47" s="633" t="s">
        <v>700</v>
      </c>
      <c r="AU47" s="644"/>
      <c r="AV47" s="615">
        <f t="shared" si="25"/>
        <v>0</v>
      </c>
      <c r="AW47" s="644"/>
      <c r="AX47" s="615">
        <f t="shared" si="26"/>
        <v>0</v>
      </c>
      <c r="AY47" s="575"/>
      <c r="AZ47" s="578" t="s">
        <v>579</v>
      </c>
      <c r="BA47" s="644"/>
      <c r="BB47" s="615">
        <f t="shared" si="27"/>
        <v>0</v>
      </c>
      <c r="BC47" s="644"/>
      <c r="BD47" s="633" t="s">
        <v>700</v>
      </c>
      <c r="BE47" s="644"/>
      <c r="BF47" s="633" t="s">
        <v>700</v>
      </c>
      <c r="BG47" s="644"/>
      <c r="BH47" s="615">
        <f t="shared" si="28"/>
        <v>0</v>
      </c>
      <c r="BI47" s="644"/>
      <c r="BJ47" s="615">
        <f t="shared" si="29"/>
        <v>0</v>
      </c>
      <c r="BL47" s="1123"/>
    </row>
    <row r="48" spans="1:64" ht="13.5" customHeight="1">
      <c r="A48" s="672"/>
      <c r="B48" s="682"/>
      <c r="C48" s="575"/>
      <c r="D48" s="578" t="s">
        <v>1628</v>
      </c>
      <c r="E48" s="2078"/>
      <c r="F48" s="2085">
        <v>0</v>
      </c>
      <c r="G48" s="2078"/>
      <c r="H48" s="2080"/>
      <c r="I48" s="2078"/>
      <c r="J48" s="2080"/>
      <c r="K48" s="644"/>
      <c r="L48" s="615">
        <f t="shared" si="19"/>
        <v>0</v>
      </c>
      <c r="M48" s="2093"/>
      <c r="N48" s="2094"/>
      <c r="O48" s="575"/>
      <c r="P48" s="578" t="s">
        <v>1628</v>
      </c>
      <c r="Q48" s="2078"/>
      <c r="R48" s="2085">
        <v>0</v>
      </c>
      <c r="S48" s="2078"/>
      <c r="T48" s="2080"/>
      <c r="U48" s="2078"/>
      <c r="V48" s="2080"/>
      <c r="W48" s="644"/>
      <c r="X48" s="615">
        <f t="shared" si="20"/>
        <v>0</v>
      </c>
      <c r="Y48" s="2093"/>
      <c r="Z48" s="2094"/>
      <c r="AA48" s="575"/>
      <c r="AB48" s="578" t="s">
        <v>579</v>
      </c>
      <c r="AC48" s="644"/>
      <c r="AD48" s="615">
        <f t="shared" si="21"/>
        <v>0</v>
      </c>
      <c r="AE48" s="644"/>
      <c r="AF48" s="633" t="s">
        <v>700</v>
      </c>
      <c r="AG48" s="644"/>
      <c r="AH48" s="633" t="s">
        <v>700</v>
      </c>
      <c r="AI48" s="644"/>
      <c r="AJ48" s="615">
        <f t="shared" si="22"/>
        <v>0</v>
      </c>
      <c r="AK48" s="644"/>
      <c r="AL48" s="615">
        <f t="shared" si="23"/>
        <v>0</v>
      </c>
      <c r="AM48" s="575"/>
      <c r="AN48" s="578" t="s">
        <v>579</v>
      </c>
      <c r="AO48" s="644"/>
      <c r="AP48" s="615">
        <f t="shared" si="24"/>
        <v>0</v>
      </c>
      <c r="AQ48" s="644"/>
      <c r="AR48" s="633" t="s">
        <v>700</v>
      </c>
      <c r="AS48" s="644"/>
      <c r="AT48" s="633" t="s">
        <v>700</v>
      </c>
      <c r="AU48" s="644"/>
      <c r="AV48" s="615">
        <f t="shared" si="25"/>
        <v>0</v>
      </c>
      <c r="AW48" s="644"/>
      <c r="AX48" s="615">
        <f t="shared" si="26"/>
        <v>0</v>
      </c>
      <c r="AY48" s="575"/>
      <c r="AZ48" s="578" t="s">
        <v>579</v>
      </c>
      <c r="BA48" s="644"/>
      <c r="BB48" s="615">
        <f t="shared" si="27"/>
        <v>0</v>
      </c>
      <c r="BC48" s="644"/>
      <c r="BD48" s="633" t="s">
        <v>700</v>
      </c>
      <c r="BE48" s="644"/>
      <c r="BF48" s="633" t="s">
        <v>700</v>
      </c>
      <c r="BG48" s="644"/>
      <c r="BH48" s="615">
        <f t="shared" si="28"/>
        <v>0</v>
      </c>
      <c r="BI48" s="644"/>
      <c r="BJ48" s="615">
        <f t="shared" si="29"/>
        <v>0</v>
      </c>
      <c r="BL48" s="1123"/>
    </row>
    <row r="49" spans="1:64" ht="13.5" customHeight="1">
      <c r="A49" s="672"/>
      <c r="B49" s="682"/>
      <c r="C49" s="575"/>
      <c r="D49" s="578" t="s">
        <v>1629</v>
      </c>
      <c r="E49" s="2078"/>
      <c r="F49" s="2085">
        <v>0</v>
      </c>
      <c r="G49" s="2078"/>
      <c r="H49" s="2080"/>
      <c r="I49" s="2078"/>
      <c r="J49" s="2080"/>
      <c r="K49" s="644"/>
      <c r="L49" s="615">
        <f t="shared" si="19"/>
        <v>0</v>
      </c>
      <c r="M49" s="2093"/>
      <c r="N49" s="2094"/>
      <c r="O49" s="575"/>
      <c r="P49" s="578" t="s">
        <v>1629</v>
      </c>
      <c r="Q49" s="2078"/>
      <c r="R49" s="2085">
        <v>0</v>
      </c>
      <c r="S49" s="2078"/>
      <c r="T49" s="2080"/>
      <c r="U49" s="2078"/>
      <c r="V49" s="2080"/>
      <c r="W49" s="644"/>
      <c r="X49" s="615">
        <f t="shared" si="20"/>
        <v>0</v>
      </c>
      <c r="Y49" s="2093"/>
      <c r="Z49" s="2094"/>
      <c r="AA49" s="575"/>
      <c r="AB49" s="578" t="s">
        <v>579</v>
      </c>
      <c r="AC49" s="644"/>
      <c r="AD49" s="615">
        <f t="shared" si="21"/>
        <v>0</v>
      </c>
      <c r="AE49" s="644"/>
      <c r="AF49" s="633" t="s">
        <v>700</v>
      </c>
      <c r="AG49" s="644"/>
      <c r="AH49" s="633" t="s">
        <v>700</v>
      </c>
      <c r="AI49" s="644"/>
      <c r="AJ49" s="615">
        <f t="shared" si="22"/>
        <v>0</v>
      </c>
      <c r="AK49" s="644"/>
      <c r="AL49" s="615">
        <f t="shared" si="23"/>
        <v>0</v>
      </c>
      <c r="AM49" s="575"/>
      <c r="AN49" s="578" t="s">
        <v>579</v>
      </c>
      <c r="AO49" s="644"/>
      <c r="AP49" s="615">
        <f t="shared" si="24"/>
        <v>0</v>
      </c>
      <c r="AQ49" s="644"/>
      <c r="AR49" s="633" t="s">
        <v>700</v>
      </c>
      <c r="AS49" s="644"/>
      <c r="AT49" s="633" t="s">
        <v>700</v>
      </c>
      <c r="AU49" s="644"/>
      <c r="AV49" s="615">
        <f t="shared" si="25"/>
        <v>0</v>
      </c>
      <c r="AW49" s="644"/>
      <c r="AX49" s="615">
        <f t="shared" si="26"/>
        <v>0</v>
      </c>
      <c r="AY49" s="575"/>
      <c r="AZ49" s="578" t="s">
        <v>579</v>
      </c>
      <c r="BA49" s="644"/>
      <c r="BB49" s="615">
        <f t="shared" si="27"/>
        <v>0</v>
      </c>
      <c r="BC49" s="644"/>
      <c r="BD49" s="633" t="s">
        <v>700</v>
      </c>
      <c r="BE49" s="644"/>
      <c r="BF49" s="633" t="s">
        <v>700</v>
      </c>
      <c r="BG49" s="644"/>
      <c r="BH49" s="615">
        <f t="shared" si="28"/>
        <v>0</v>
      </c>
      <c r="BI49" s="644"/>
      <c r="BJ49" s="615">
        <f t="shared" si="29"/>
        <v>0</v>
      </c>
      <c r="BL49" s="1123"/>
    </row>
    <row r="50" spans="1:64" ht="13.5" customHeight="1">
      <c r="A50" s="672"/>
      <c r="B50" s="682"/>
      <c r="C50" s="575"/>
      <c r="D50" s="578" t="s">
        <v>1630</v>
      </c>
      <c r="E50" s="2078"/>
      <c r="F50" s="2085">
        <v>0</v>
      </c>
      <c r="G50" s="2078"/>
      <c r="H50" s="2080"/>
      <c r="I50" s="2078"/>
      <c r="J50" s="2080"/>
      <c r="K50" s="644"/>
      <c r="L50" s="615">
        <f t="shared" si="19"/>
        <v>0</v>
      </c>
      <c r="M50" s="2093"/>
      <c r="N50" s="2094"/>
      <c r="O50" s="575"/>
      <c r="P50" s="578" t="s">
        <v>1630</v>
      </c>
      <c r="Q50" s="2078"/>
      <c r="R50" s="2085">
        <v>0</v>
      </c>
      <c r="S50" s="2078"/>
      <c r="T50" s="2080"/>
      <c r="U50" s="2078"/>
      <c r="V50" s="2080"/>
      <c r="W50" s="644"/>
      <c r="X50" s="615">
        <f t="shared" si="20"/>
        <v>0</v>
      </c>
      <c r="Y50" s="2093"/>
      <c r="Z50" s="2094"/>
      <c r="AA50" s="575"/>
      <c r="AB50" s="578" t="s">
        <v>579</v>
      </c>
      <c r="AC50" s="644"/>
      <c r="AD50" s="615">
        <f t="shared" si="21"/>
        <v>0</v>
      </c>
      <c r="AE50" s="644"/>
      <c r="AF50" s="633" t="s">
        <v>700</v>
      </c>
      <c r="AG50" s="644"/>
      <c r="AH50" s="633" t="s">
        <v>700</v>
      </c>
      <c r="AI50" s="644"/>
      <c r="AJ50" s="615">
        <f t="shared" si="22"/>
        <v>0</v>
      </c>
      <c r="AK50" s="644"/>
      <c r="AL50" s="615">
        <f t="shared" si="23"/>
        <v>0</v>
      </c>
      <c r="AM50" s="575"/>
      <c r="AN50" s="578" t="s">
        <v>579</v>
      </c>
      <c r="AO50" s="644"/>
      <c r="AP50" s="615">
        <f t="shared" si="24"/>
        <v>0</v>
      </c>
      <c r="AQ50" s="644"/>
      <c r="AR50" s="633" t="s">
        <v>700</v>
      </c>
      <c r="AS50" s="644"/>
      <c r="AT50" s="633" t="s">
        <v>700</v>
      </c>
      <c r="AU50" s="644"/>
      <c r="AV50" s="615">
        <f t="shared" si="25"/>
        <v>0</v>
      </c>
      <c r="AW50" s="644"/>
      <c r="AX50" s="615">
        <f t="shared" si="26"/>
        <v>0</v>
      </c>
      <c r="AY50" s="575"/>
      <c r="AZ50" s="578" t="s">
        <v>579</v>
      </c>
      <c r="BA50" s="644"/>
      <c r="BB50" s="615">
        <f t="shared" si="27"/>
        <v>0</v>
      </c>
      <c r="BC50" s="644"/>
      <c r="BD50" s="633" t="s">
        <v>700</v>
      </c>
      <c r="BE50" s="644"/>
      <c r="BF50" s="633" t="s">
        <v>700</v>
      </c>
      <c r="BG50" s="644"/>
      <c r="BH50" s="615">
        <f t="shared" si="28"/>
        <v>0</v>
      </c>
      <c r="BI50" s="644"/>
      <c r="BJ50" s="615">
        <f t="shared" si="29"/>
        <v>0</v>
      </c>
      <c r="BL50" s="1123"/>
    </row>
    <row r="51" spans="1:64">
      <c r="B51" s="28">
        <v>7</v>
      </c>
      <c r="C51" s="575"/>
      <c r="D51" s="578" t="s">
        <v>579</v>
      </c>
      <c r="E51" s="2098" t="s">
        <v>850</v>
      </c>
      <c r="F51" s="2100">
        <v>32</v>
      </c>
      <c r="G51" s="2078"/>
      <c r="H51" s="2080"/>
      <c r="I51" s="2078"/>
      <c r="J51" s="2080"/>
      <c r="K51" s="774"/>
      <c r="L51" s="774"/>
      <c r="M51" s="774"/>
      <c r="N51" s="774"/>
      <c r="O51" s="575"/>
      <c r="P51" s="578" t="s">
        <v>579</v>
      </c>
      <c r="Q51" s="2098" t="s">
        <v>850</v>
      </c>
      <c r="R51" s="2100">
        <v>0</v>
      </c>
      <c r="S51" s="2078"/>
      <c r="T51" s="2080"/>
      <c r="U51" s="2078"/>
      <c r="V51" s="2080"/>
      <c r="W51" s="774"/>
      <c r="X51" s="774"/>
      <c r="Y51" s="774"/>
      <c r="Z51" s="774"/>
      <c r="AA51" s="306"/>
      <c r="AB51" s="306"/>
      <c r="AC51" s="306"/>
      <c r="AD51" s="306"/>
      <c r="AE51" s="306"/>
      <c r="AF51" s="774"/>
      <c r="AG51" s="588"/>
      <c r="AH51" s="151"/>
      <c r="AI51" s="774"/>
      <c r="AJ51" s="774"/>
      <c r="AK51" s="774"/>
      <c r="AL51" s="774"/>
      <c r="AM51" s="306"/>
      <c r="AN51" s="306"/>
      <c r="AO51" s="306"/>
      <c r="AP51" s="306"/>
      <c r="AQ51" s="306"/>
      <c r="AR51" s="774"/>
      <c r="AS51" s="588"/>
      <c r="AT51" s="151"/>
      <c r="AU51" s="774"/>
      <c r="AV51" s="774"/>
      <c r="AW51" s="774"/>
      <c r="AX51" s="774"/>
      <c r="AY51" s="306"/>
      <c r="AZ51" s="306"/>
      <c r="BA51" s="306"/>
      <c r="BB51" s="306"/>
      <c r="BC51" s="306"/>
      <c r="BD51" s="774"/>
      <c r="BE51" s="588"/>
      <c r="BF51" s="151"/>
      <c r="BG51" s="774"/>
      <c r="BH51" s="774"/>
      <c r="BI51" s="774"/>
      <c r="BJ51" s="774"/>
    </row>
    <row r="52" spans="1:64" s="27" customFormat="1">
      <c r="A52" s="10"/>
      <c r="B52" s="28">
        <v>8</v>
      </c>
      <c r="C52" s="580"/>
      <c r="D52" s="583" t="s">
        <v>717</v>
      </c>
      <c r="E52" s="2101" t="s">
        <v>850</v>
      </c>
      <c r="F52" s="2102">
        <v>2</v>
      </c>
      <c r="G52" s="2081"/>
      <c r="H52" s="2082"/>
      <c r="I52" s="2081"/>
      <c r="J52" s="2082"/>
      <c r="K52" s="595"/>
      <c r="L52" s="595"/>
      <c r="M52" s="595"/>
      <c r="N52" s="595"/>
      <c r="O52" s="580"/>
      <c r="P52" s="583" t="s">
        <v>717</v>
      </c>
      <c r="Q52" s="2101" t="s">
        <v>850</v>
      </c>
      <c r="R52" s="2102">
        <v>0</v>
      </c>
      <c r="S52" s="2081"/>
      <c r="T52" s="2082"/>
      <c r="U52" s="2081"/>
      <c r="V52" s="2082"/>
      <c r="W52" s="595"/>
      <c r="X52" s="595"/>
      <c r="Y52" s="595"/>
      <c r="Z52" s="595"/>
      <c r="AF52" s="595"/>
      <c r="AG52" s="588"/>
      <c r="AH52" s="588"/>
      <c r="AI52" s="595"/>
      <c r="AJ52" s="595"/>
      <c r="AK52" s="595"/>
      <c r="AL52" s="595"/>
      <c r="AR52" s="595"/>
      <c r="AS52" s="588"/>
      <c r="AT52" s="588"/>
      <c r="AU52" s="595"/>
      <c r="AV52" s="595"/>
      <c r="AW52" s="595"/>
      <c r="AX52" s="595"/>
      <c r="BD52" s="595"/>
      <c r="BE52" s="588"/>
      <c r="BF52" s="588"/>
      <c r="BG52" s="595"/>
      <c r="BH52" s="595"/>
      <c r="BI52" s="595"/>
      <c r="BJ52" s="595"/>
    </row>
    <row r="53" spans="1:64" s="27" customFormat="1">
      <c r="A53" s="10"/>
      <c r="B53" s="28">
        <v>9</v>
      </c>
      <c r="C53" s="612" t="s">
        <v>718</v>
      </c>
      <c r="D53" s="634" t="s">
        <v>580</v>
      </c>
      <c r="E53" s="2096"/>
      <c r="F53" s="2103"/>
      <c r="G53" s="2104" t="s">
        <v>850</v>
      </c>
      <c r="H53" s="2105"/>
      <c r="I53" s="2104"/>
      <c r="J53" s="2106" t="s">
        <v>700</v>
      </c>
      <c r="K53" s="595"/>
      <c r="L53" s="595"/>
      <c r="M53" s="595"/>
      <c r="N53" s="595"/>
      <c r="O53" s="612" t="s">
        <v>718</v>
      </c>
      <c r="P53" s="634" t="s">
        <v>577</v>
      </c>
      <c r="Q53" s="2096"/>
      <c r="R53" s="2103"/>
      <c r="S53" s="2104" t="s">
        <v>850</v>
      </c>
      <c r="T53" s="2105"/>
      <c r="U53" s="2104"/>
      <c r="V53" s="2106" t="s">
        <v>700</v>
      </c>
      <c r="W53" s="595"/>
      <c r="X53" s="595"/>
      <c r="Y53" s="595"/>
      <c r="Z53" s="595"/>
      <c r="AF53" s="595"/>
      <c r="AG53" s="151"/>
      <c r="AH53" s="596"/>
      <c r="AI53" s="595"/>
      <c r="AJ53" s="595"/>
      <c r="AK53" s="595"/>
      <c r="AL53" s="595"/>
      <c r="AR53" s="595"/>
      <c r="AS53" s="151"/>
      <c r="AT53" s="596"/>
      <c r="AU53" s="595"/>
      <c r="AV53" s="595"/>
      <c r="AW53" s="595"/>
      <c r="AX53" s="595"/>
      <c r="BD53" s="595"/>
      <c r="BE53" s="151"/>
      <c r="BF53" s="596"/>
      <c r="BG53" s="595"/>
      <c r="BH53" s="595"/>
      <c r="BI53" s="595"/>
      <c r="BJ53" s="595"/>
    </row>
    <row r="54" spans="1:64" s="27" customFormat="1">
      <c r="A54" s="10"/>
      <c r="B54" s="28">
        <v>10</v>
      </c>
      <c r="C54" s="582"/>
      <c r="D54" s="576" t="s">
        <v>716</v>
      </c>
      <c r="E54" s="2098"/>
      <c r="F54" s="2107"/>
      <c r="G54" s="2108" t="s">
        <v>850</v>
      </c>
      <c r="H54" s="2109"/>
      <c r="I54" s="2108"/>
      <c r="J54" s="2110" t="s">
        <v>700</v>
      </c>
      <c r="K54" s="595"/>
      <c r="L54" s="595"/>
      <c r="M54" s="595"/>
      <c r="N54" s="595"/>
      <c r="O54" s="582"/>
      <c r="P54" s="576" t="s">
        <v>716</v>
      </c>
      <c r="Q54" s="2098"/>
      <c r="R54" s="2107"/>
      <c r="S54" s="2108" t="s">
        <v>850</v>
      </c>
      <c r="T54" s="2109"/>
      <c r="U54" s="2108"/>
      <c r="V54" s="2110" t="s">
        <v>700</v>
      </c>
      <c r="W54" s="595"/>
      <c r="X54" s="595"/>
      <c r="Y54" s="595"/>
      <c r="Z54" s="595"/>
      <c r="AF54" s="595"/>
      <c r="AG54" s="598"/>
      <c r="AH54" s="599"/>
      <c r="AI54" s="595"/>
      <c r="AJ54" s="595"/>
      <c r="AK54" s="595"/>
      <c r="AL54" s="595"/>
      <c r="AR54" s="595"/>
      <c r="AS54" s="598"/>
      <c r="AT54" s="599"/>
      <c r="AU54" s="595"/>
      <c r="AV54" s="595"/>
      <c r="AW54" s="595"/>
      <c r="AX54" s="595"/>
      <c r="BD54" s="595"/>
      <c r="BE54" s="598"/>
      <c r="BF54" s="599"/>
      <c r="BG54" s="595"/>
      <c r="BH54" s="595"/>
      <c r="BI54" s="595"/>
      <c r="BJ54" s="595"/>
    </row>
    <row r="55" spans="1:64" s="27" customFormat="1">
      <c r="A55" s="10"/>
      <c r="B55" s="28">
        <v>11</v>
      </c>
      <c r="C55" s="582"/>
      <c r="D55" s="578" t="s">
        <v>579</v>
      </c>
      <c r="E55" s="2098"/>
      <c r="F55" s="2111"/>
      <c r="G55" s="2108" t="s">
        <v>850</v>
      </c>
      <c r="H55" s="2100"/>
      <c r="I55" s="2108"/>
      <c r="J55" s="2112" t="s">
        <v>700</v>
      </c>
      <c r="K55" s="595"/>
      <c r="L55" s="595"/>
      <c r="M55" s="595"/>
      <c r="N55" s="595"/>
      <c r="O55" s="582"/>
      <c r="P55" s="578" t="s">
        <v>579</v>
      </c>
      <c r="Q55" s="2098"/>
      <c r="R55" s="2111"/>
      <c r="S55" s="2108" t="s">
        <v>850</v>
      </c>
      <c r="T55" s="2100"/>
      <c r="U55" s="2108"/>
      <c r="V55" s="2112" t="s">
        <v>700</v>
      </c>
      <c r="W55" s="595"/>
      <c r="X55" s="595"/>
      <c r="Y55" s="595"/>
      <c r="Z55" s="595"/>
      <c r="AF55" s="595"/>
      <c r="AG55" s="588"/>
      <c r="AH55" s="599"/>
      <c r="AI55" s="595"/>
      <c r="AJ55" s="595"/>
      <c r="AK55" s="595"/>
      <c r="AL55" s="595"/>
      <c r="AR55" s="595"/>
      <c r="AS55" s="588"/>
      <c r="AT55" s="599"/>
      <c r="AU55" s="595"/>
      <c r="AV55" s="595"/>
      <c r="AW55" s="595"/>
      <c r="AX55" s="595"/>
      <c r="BD55" s="595"/>
      <c r="BE55" s="588"/>
      <c r="BF55" s="599"/>
      <c r="BG55" s="595"/>
      <c r="BH55" s="595"/>
      <c r="BI55" s="595"/>
      <c r="BJ55" s="595"/>
    </row>
    <row r="56" spans="1:64" s="27" customFormat="1">
      <c r="A56" s="672"/>
      <c r="B56" s="28">
        <v>12</v>
      </c>
      <c r="C56" s="617"/>
      <c r="D56" s="583" t="s">
        <v>717</v>
      </c>
      <c r="E56" s="2101"/>
      <c r="F56" s="2113"/>
      <c r="G56" s="2114" t="s">
        <v>850</v>
      </c>
      <c r="H56" s="2115"/>
      <c r="I56" s="2114"/>
      <c r="J56" s="2116" t="s">
        <v>700</v>
      </c>
      <c r="K56" s="595"/>
      <c r="L56" s="595"/>
      <c r="M56" s="595"/>
      <c r="N56" s="595"/>
      <c r="O56" s="617"/>
      <c r="P56" s="583" t="s">
        <v>717</v>
      </c>
      <c r="Q56" s="2101"/>
      <c r="R56" s="2113"/>
      <c r="S56" s="2114" t="s">
        <v>850</v>
      </c>
      <c r="T56" s="2115"/>
      <c r="U56" s="2114"/>
      <c r="V56" s="2116" t="s">
        <v>700</v>
      </c>
      <c r="W56" s="595"/>
      <c r="X56" s="595"/>
      <c r="Y56" s="595"/>
      <c r="Z56" s="595"/>
      <c r="AF56" s="595"/>
      <c r="AG56" s="588"/>
      <c r="AH56" s="599"/>
      <c r="AI56" s="595"/>
      <c r="AJ56" s="595"/>
      <c r="AK56" s="595"/>
      <c r="AL56" s="595"/>
      <c r="AR56" s="595"/>
      <c r="AS56" s="588"/>
      <c r="AT56" s="599"/>
      <c r="AU56" s="595"/>
      <c r="AV56" s="595"/>
      <c r="AW56" s="595"/>
      <c r="AX56" s="595"/>
      <c r="BD56" s="595"/>
      <c r="BE56" s="588"/>
      <c r="BF56" s="599"/>
      <c r="BG56" s="595"/>
      <c r="BH56" s="595"/>
      <c r="BI56" s="595"/>
      <c r="BJ56" s="595"/>
    </row>
    <row r="57" spans="1:64" s="27" customFormat="1">
      <c r="A57" s="672"/>
      <c r="B57" s="28">
        <v>13</v>
      </c>
      <c r="C57" s="612" t="s">
        <v>224</v>
      </c>
      <c r="D57" s="573" t="s">
        <v>583</v>
      </c>
      <c r="E57" s="2096"/>
      <c r="F57" s="2103"/>
      <c r="G57" s="2104"/>
      <c r="H57" s="2106"/>
      <c r="I57" s="2104"/>
      <c r="J57" s="2117">
        <f>J58</f>
        <v>0</v>
      </c>
      <c r="K57" s="595"/>
      <c r="L57" s="595"/>
      <c r="M57" s="595"/>
      <c r="N57" s="595"/>
      <c r="O57" s="612" t="s">
        <v>224</v>
      </c>
      <c r="P57" s="573" t="s">
        <v>577</v>
      </c>
      <c r="Q57" s="2096"/>
      <c r="R57" s="2103"/>
      <c r="S57" s="2104"/>
      <c r="T57" s="2106"/>
      <c r="U57" s="2104"/>
      <c r="V57" s="2117">
        <f>V58</f>
        <v>0</v>
      </c>
      <c r="W57" s="595"/>
      <c r="X57" s="595"/>
      <c r="Y57" s="595"/>
      <c r="Z57" s="595"/>
      <c r="AF57" s="595"/>
      <c r="AG57" s="588"/>
      <c r="AH57" s="599"/>
      <c r="AI57" s="595"/>
      <c r="AJ57" s="595"/>
      <c r="AK57" s="595"/>
      <c r="AL57" s="595"/>
      <c r="AR57" s="595"/>
      <c r="AS57" s="588"/>
      <c r="AT57" s="599"/>
      <c r="AU57" s="595"/>
      <c r="AV57" s="595"/>
      <c r="AW57" s="595"/>
      <c r="AX57" s="595"/>
      <c r="BD57" s="595"/>
      <c r="BE57" s="588"/>
      <c r="BF57" s="599"/>
      <c r="BG57" s="595"/>
      <c r="BH57" s="595"/>
      <c r="BI57" s="595"/>
      <c r="BJ57" s="595"/>
    </row>
    <row r="58" spans="1:64" s="27" customFormat="1">
      <c r="A58" s="672"/>
      <c r="B58" s="28">
        <v>14</v>
      </c>
      <c r="C58" s="617"/>
      <c r="D58" s="576" t="s">
        <v>716</v>
      </c>
      <c r="E58" s="2098"/>
      <c r="F58" s="2107"/>
      <c r="G58" s="2108"/>
      <c r="H58" s="2110"/>
      <c r="I58" s="2108" t="s">
        <v>850</v>
      </c>
      <c r="J58" s="2109"/>
      <c r="K58" s="595"/>
      <c r="L58" s="595"/>
      <c r="M58" s="595"/>
      <c r="N58" s="595"/>
      <c r="O58" s="617"/>
      <c r="P58" s="576" t="s">
        <v>716</v>
      </c>
      <c r="Q58" s="2098"/>
      <c r="R58" s="2107"/>
      <c r="S58" s="2108"/>
      <c r="T58" s="2110"/>
      <c r="U58" s="2108" t="s">
        <v>850</v>
      </c>
      <c r="V58" s="2109"/>
      <c r="W58" s="595"/>
      <c r="X58" s="595"/>
      <c r="Y58" s="595"/>
      <c r="Z58" s="595"/>
      <c r="AF58" s="595"/>
      <c r="AG58" s="598"/>
      <c r="AH58" s="599"/>
      <c r="AI58" s="595"/>
      <c r="AJ58" s="595"/>
      <c r="AK58" s="595"/>
      <c r="AL58" s="595"/>
      <c r="AR58" s="595"/>
      <c r="AS58" s="598"/>
      <c r="AT58" s="599"/>
      <c r="AU58" s="595"/>
      <c r="AV58" s="595"/>
      <c r="AW58" s="595"/>
      <c r="AX58" s="595"/>
      <c r="BD58" s="595"/>
      <c r="BE58" s="598"/>
      <c r="BF58" s="599"/>
      <c r="BG58" s="595"/>
      <c r="BH58" s="595"/>
      <c r="BI58" s="595"/>
      <c r="BJ58" s="595"/>
    </row>
    <row r="59" spans="1:64" s="27" customFormat="1">
      <c r="A59" s="672"/>
      <c r="B59" s="28">
        <v>15</v>
      </c>
      <c r="C59" s="617"/>
      <c r="D59" s="584" t="s">
        <v>579</v>
      </c>
      <c r="E59" s="2098"/>
      <c r="F59" s="2111"/>
      <c r="G59" s="2108"/>
      <c r="H59" s="2112"/>
      <c r="I59" s="2108"/>
      <c r="J59" s="2112" t="s">
        <v>700</v>
      </c>
      <c r="K59" s="595"/>
      <c r="L59" s="595"/>
      <c r="M59" s="595"/>
      <c r="N59" s="595"/>
      <c r="O59" s="617"/>
      <c r="P59" s="584" t="s">
        <v>579</v>
      </c>
      <c r="Q59" s="2098"/>
      <c r="R59" s="2111"/>
      <c r="S59" s="2108"/>
      <c r="T59" s="2112"/>
      <c r="U59" s="2108"/>
      <c r="V59" s="2112" t="s">
        <v>700</v>
      </c>
      <c r="W59" s="595"/>
      <c r="X59" s="595"/>
      <c r="Y59" s="595"/>
      <c r="Z59" s="595"/>
      <c r="AF59" s="595"/>
      <c r="AG59" s="588"/>
      <c r="AH59" s="599"/>
      <c r="AI59" s="595"/>
      <c r="AJ59" s="595"/>
      <c r="AK59" s="595"/>
      <c r="AL59" s="595"/>
      <c r="AR59" s="595"/>
      <c r="AS59" s="588"/>
      <c r="AT59" s="599"/>
      <c r="AU59" s="595"/>
      <c r="AV59" s="595"/>
      <c r="AW59" s="595"/>
      <c r="AX59" s="595"/>
      <c r="BD59" s="595"/>
      <c r="BE59" s="588"/>
      <c r="BF59" s="599"/>
      <c r="BG59" s="595"/>
      <c r="BH59" s="595"/>
      <c r="BI59" s="595"/>
      <c r="BJ59" s="595"/>
    </row>
    <row r="60" spans="1:64" s="27" customFormat="1">
      <c r="A60" s="672"/>
      <c r="B60" s="28">
        <v>16</v>
      </c>
      <c r="C60" s="621"/>
      <c r="D60" s="583" t="s">
        <v>717</v>
      </c>
      <c r="E60" s="2101"/>
      <c r="F60" s="2113"/>
      <c r="G60" s="2114"/>
      <c r="H60" s="2116"/>
      <c r="I60" s="2114"/>
      <c r="J60" s="2116" t="s">
        <v>700</v>
      </c>
      <c r="K60" s="595"/>
      <c r="L60" s="595"/>
      <c r="M60" s="595"/>
      <c r="N60" s="595"/>
      <c r="O60" s="621"/>
      <c r="P60" s="583" t="s">
        <v>717</v>
      </c>
      <c r="Q60" s="2101"/>
      <c r="R60" s="2113"/>
      <c r="S60" s="2114"/>
      <c r="T60" s="2116"/>
      <c r="U60" s="2114"/>
      <c r="V60" s="2116" t="s">
        <v>700</v>
      </c>
      <c r="W60" s="595"/>
      <c r="X60" s="595"/>
      <c r="Y60" s="595"/>
      <c r="Z60" s="595"/>
      <c r="AF60" s="595"/>
      <c r="AG60" s="588"/>
      <c r="AH60" s="599"/>
      <c r="AI60" s="595"/>
      <c r="AJ60" s="595"/>
      <c r="AK60" s="595"/>
      <c r="AL60" s="595"/>
      <c r="AR60" s="595"/>
      <c r="AS60" s="588"/>
      <c r="AT60" s="599"/>
      <c r="AU60" s="595"/>
      <c r="AV60" s="595"/>
      <c r="AW60" s="595"/>
      <c r="AX60" s="595"/>
      <c r="BD60" s="595"/>
      <c r="BE60" s="588"/>
      <c r="BF60" s="599"/>
      <c r="BG60" s="595"/>
      <c r="BH60" s="595"/>
      <c r="BI60" s="595"/>
      <c r="BJ60" s="595"/>
    </row>
    <row r="61" spans="1:64" s="27" customFormat="1">
      <c r="A61" s="672"/>
      <c r="B61" s="28">
        <v>17</v>
      </c>
      <c r="C61" s="612" t="s">
        <v>701</v>
      </c>
      <c r="D61" s="573" t="s">
        <v>584</v>
      </c>
      <c r="E61" s="2118"/>
      <c r="F61" s="2119">
        <v>70</v>
      </c>
      <c r="G61" s="2118"/>
      <c r="H61" s="2119">
        <v>0</v>
      </c>
      <c r="I61" s="2118"/>
      <c r="J61" s="2119">
        <v>0</v>
      </c>
      <c r="K61" s="595"/>
      <c r="L61" s="595"/>
      <c r="M61" s="595"/>
      <c r="N61" s="595"/>
      <c r="O61" s="612" t="s">
        <v>701</v>
      </c>
      <c r="P61" s="573" t="s">
        <v>577</v>
      </c>
      <c r="Q61" s="2118"/>
      <c r="R61" s="2119">
        <v>0</v>
      </c>
      <c r="S61" s="2118"/>
      <c r="T61" s="2119">
        <v>0</v>
      </c>
      <c r="U61" s="2118"/>
      <c r="V61" s="2119">
        <v>0</v>
      </c>
      <c r="W61" s="595"/>
      <c r="X61" s="595"/>
      <c r="Y61" s="595"/>
      <c r="Z61" s="595"/>
      <c r="AF61" s="595"/>
      <c r="AG61" s="598"/>
      <c r="AH61" s="599"/>
      <c r="AI61" s="595"/>
      <c r="AJ61" s="595"/>
      <c r="AK61" s="595"/>
      <c r="AL61" s="595"/>
      <c r="AR61" s="595"/>
      <c r="AS61" s="598"/>
      <c r="AT61" s="599"/>
      <c r="AU61" s="595"/>
      <c r="AV61" s="595"/>
      <c r="AW61" s="595"/>
      <c r="AX61" s="595"/>
      <c r="BD61" s="595"/>
      <c r="BE61" s="598"/>
      <c r="BF61" s="599"/>
      <c r="BG61" s="595"/>
      <c r="BH61" s="595"/>
      <c r="BI61" s="595"/>
      <c r="BJ61" s="595"/>
    </row>
    <row r="62" spans="1:64" s="27" customFormat="1">
      <c r="A62" s="672"/>
      <c r="B62" s="28">
        <v>18</v>
      </c>
      <c r="C62" s="621"/>
      <c r="D62" s="585" t="s">
        <v>716</v>
      </c>
      <c r="E62" s="2120"/>
      <c r="F62" s="2121">
        <v>0</v>
      </c>
      <c r="G62" s="2120"/>
      <c r="H62" s="2121">
        <v>0</v>
      </c>
      <c r="I62" s="2120"/>
      <c r="J62" s="2121">
        <v>0</v>
      </c>
      <c r="K62" s="595"/>
      <c r="L62" s="595"/>
      <c r="M62" s="595"/>
      <c r="N62" s="595"/>
      <c r="O62" s="621"/>
      <c r="P62" s="585" t="s">
        <v>716</v>
      </c>
      <c r="Q62" s="2120"/>
      <c r="R62" s="2121">
        <v>0</v>
      </c>
      <c r="S62" s="2120"/>
      <c r="T62" s="2121">
        <v>0</v>
      </c>
      <c r="U62" s="2120"/>
      <c r="V62" s="2121">
        <v>0</v>
      </c>
      <c r="W62" s="595"/>
      <c r="X62" s="595"/>
      <c r="Y62" s="595"/>
      <c r="Z62" s="595"/>
      <c r="AF62" s="595"/>
      <c r="AG62" s="598"/>
      <c r="AH62" s="599"/>
      <c r="AI62" s="595"/>
      <c r="AJ62" s="595"/>
      <c r="AK62" s="595"/>
      <c r="AL62" s="595"/>
      <c r="AR62" s="595"/>
      <c r="AS62" s="598"/>
      <c r="AT62" s="599"/>
      <c r="AU62" s="595"/>
      <c r="AV62" s="595"/>
      <c r="AW62" s="595"/>
      <c r="AX62" s="595"/>
      <c r="BD62" s="595"/>
      <c r="BE62" s="598"/>
      <c r="BF62" s="599"/>
      <c r="BG62" s="595"/>
      <c r="BH62" s="595"/>
      <c r="BI62" s="595"/>
      <c r="BJ62" s="595"/>
    </row>
    <row r="63" spans="1:64" s="27" customFormat="1">
      <c r="A63" s="10"/>
      <c r="B63" s="28">
        <v>1</v>
      </c>
      <c r="C63" s="306"/>
      <c r="D63" s="306"/>
      <c r="E63" s="306"/>
      <c r="F63" s="306"/>
      <c r="G63" s="306"/>
      <c r="H63" s="774"/>
      <c r="I63" s="598"/>
      <c r="J63" s="599"/>
      <c r="K63" s="595"/>
      <c r="L63" s="595"/>
      <c r="M63" s="595"/>
      <c r="N63" s="595"/>
      <c r="T63" s="595"/>
      <c r="U63" s="598"/>
      <c r="V63" s="599"/>
      <c r="W63" s="595"/>
      <c r="X63" s="595"/>
      <c r="Y63" s="595"/>
      <c r="Z63" s="595"/>
      <c r="AF63" s="595"/>
      <c r="AG63" s="598"/>
      <c r="AH63" s="599"/>
      <c r="AI63" s="595"/>
      <c r="AJ63" s="595"/>
      <c r="AK63" s="595"/>
      <c r="AL63" s="595"/>
      <c r="AR63" s="595"/>
      <c r="AS63" s="598"/>
      <c r="AT63" s="599"/>
      <c r="AU63" s="595"/>
      <c r="AV63" s="595"/>
      <c r="AW63" s="595"/>
      <c r="AX63" s="595"/>
      <c r="BD63" s="595"/>
      <c r="BE63" s="598"/>
      <c r="BF63" s="599"/>
      <c r="BG63" s="595"/>
      <c r="BH63" s="595"/>
      <c r="BI63" s="595"/>
      <c r="BJ63" s="595"/>
    </row>
    <row r="64" spans="1:64" s="27" customFormat="1">
      <c r="A64" s="10"/>
      <c r="B64" s="28">
        <v>2</v>
      </c>
      <c r="C64" s="306"/>
      <c r="D64" s="306"/>
      <c r="E64" s="306"/>
      <c r="F64" s="306"/>
      <c r="G64" s="306"/>
      <c r="H64" s="774"/>
      <c r="I64" s="598"/>
      <c r="J64" s="599"/>
      <c r="K64" s="595"/>
      <c r="L64" s="595"/>
      <c r="M64" s="595"/>
      <c r="N64" s="595"/>
      <c r="T64" s="595"/>
      <c r="U64" s="598"/>
      <c r="V64" s="599"/>
      <c r="W64" s="595"/>
      <c r="X64" s="595"/>
      <c r="Y64" s="595"/>
      <c r="Z64" s="595"/>
      <c r="AF64" s="595"/>
      <c r="AG64" s="598"/>
      <c r="AH64" s="599"/>
      <c r="AI64" s="595"/>
      <c r="AJ64" s="595"/>
      <c r="AK64" s="595"/>
      <c r="AL64" s="595"/>
      <c r="AR64" s="595"/>
      <c r="AS64" s="598"/>
      <c r="AT64" s="599"/>
      <c r="AU64" s="595"/>
      <c r="AV64" s="595"/>
      <c r="AW64" s="595"/>
      <c r="AX64" s="595"/>
      <c r="BD64" s="595"/>
      <c r="BE64" s="598"/>
      <c r="BF64" s="599"/>
      <c r="BG64" s="595"/>
      <c r="BH64" s="595"/>
      <c r="BI64" s="595"/>
      <c r="BJ64" s="595"/>
    </row>
    <row r="65" spans="1:62" s="27" customFormat="1">
      <c r="A65" s="10"/>
      <c r="B65" s="10">
        <v>3</v>
      </c>
      <c r="C65" s="306"/>
      <c r="D65" s="306"/>
      <c r="E65" s="306"/>
      <c r="F65" s="306"/>
      <c r="G65" s="306"/>
      <c r="H65" s="774"/>
      <c r="I65" s="598"/>
      <c r="J65" s="599"/>
      <c r="K65" s="595"/>
      <c r="L65" s="595"/>
      <c r="M65" s="595"/>
      <c r="N65" s="595"/>
      <c r="T65" s="595"/>
      <c r="U65" s="598"/>
      <c r="V65" s="599"/>
      <c r="W65" s="595"/>
      <c r="X65" s="595"/>
      <c r="Y65" s="595"/>
      <c r="Z65" s="595"/>
      <c r="AF65" s="595"/>
      <c r="AG65" s="598"/>
      <c r="AH65" s="599"/>
      <c r="AI65" s="595"/>
      <c r="AJ65" s="595"/>
      <c r="AK65" s="595"/>
      <c r="AL65" s="595"/>
      <c r="AR65" s="595"/>
      <c r="AS65" s="598"/>
      <c r="AT65" s="599"/>
      <c r="AU65" s="595"/>
      <c r="AV65" s="595"/>
      <c r="AW65" s="595"/>
      <c r="AX65" s="595"/>
      <c r="BD65" s="595"/>
      <c r="BE65" s="598"/>
      <c r="BF65" s="599"/>
      <c r="BG65" s="595"/>
      <c r="BH65" s="595"/>
      <c r="BI65" s="595"/>
      <c r="BJ65" s="595"/>
    </row>
    <row r="66" spans="1:62" s="27" customFormat="1">
      <c r="A66" s="10"/>
      <c r="B66" s="10">
        <v>4</v>
      </c>
      <c r="C66" s="306"/>
      <c r="D66" s="306"/>
      <c r="E66" s="306"/>
      <c r="F66" s="306"/>
      <c r="G66" s="306"/>
      <c r="H66" s="774"/>
      <c r="I66" s="598"/>
      <c r="J66" s="599"/>
      <c r="K66" s="595"/>
      <c r="L66" s="595"/>
      <c r="M66" s="595"/>
      <c r="N66" s="595"/>
      <c r="T66" s="595"/>
      <c r="U66" s="598"/>
      <c r="V66" s="599"/>
      <c r="W66" s="595"/>
      <c r="X66" s="595"/>
      <c r="Y66" s="595"/>
      <c r="Z66" s="595"/>
      <c r="AF66" s="595"/>
      <c r="AG66" s="598"/>
      <c r="AH66" s="599"/>
      <c r="AI66" s="595"/>
      <c r="AJ66" s="595"/>
      <c r="AK66" s="595"/>
      <c r="AL66" s="595"/>
      <c r="AR66" s="595"/>
      <c r="AS66" s="598"/>
      <c r="AT66" s="599"/>
      <c r="AU66" s="595"/>
      <c r="AV66" s="595"/>
      <c r="AW66" s="595"/>
      <c r="AX66" s="595"/>
      <c r="BD66" s="595"/>
      <c r="BE66" s="598"/>
      <c r="BF66" s="599"/>
      <c r="BG66" s="595"/>
      <c r="BH66" s="595"/>
      <c r="BI66" s="595"/>
      <c r="BJ66" s="595"/>
    </row>
    <row r="67" spans="1:62" s="27" customFormat="1">
      <c r="A67" s="10"/>
      <c r="B67" s="10">
        <v>5</v>
      </c>
      <c r="C67" s="306"/>
      <c r="D67" s="306"/>
      <c r="E67" s="306"/>
      <c r="F67" s="306"/>
      <c r="G67" s="306"/>
      <c r="H67" s="774"/>
      <c r="I67" s="598"/>
      <c r="J67" s="599"/>
      <c r="K67" s="595"/>
      <c r="L67" s="595"/>
      <c r="M67" s="595"/>
      <c r="N67" s="595"/>
      <c r="T67" s="595"/>
      <c r="U67" s="598"/>
      <c r="V67" s="599"/>
      <c r="W67" s="595"/>
      <c r="X67" s="595"/>
      <c r="Y67" s="595"/>
      <c r="Z67" s="595"/>
      <c r="AF67" s="595"/>
      <c r="AG67" s="598"/>
      <c r="AH67" s="599"/>
      <c r="AI67" s="595"/>
      <c r="AJ67" s="595"/>
      <c r="AK67" s="595"/>
      <c r="AL67" s="595"/>
      <c r="AR67" s="595"/>
      <c r="AS67" s="598"/>
      <c r="AT67" s="599"/>
      <c r="AU67" s="595"/>
      <c r="AV67" s="595"/>
      <c r="AW67" s="595"/>
      <c r="AX67" s="595"/>
      <c r="BD67" s="595"/>
      <c r="BE67" s="598"/>
      <c r="BF67" s="599"/>
      <c r="BG67" s="595"/>
      <c r="BH67" s="595"/>
      <c r="BI67" s="595"/>
      <c r="BJ67" s="595"/>
    </row>
    <row r="68" spans="1:62" s="27" customFormat="1">
      <c r="A68" s="10"/>
      <c r="B68" s="10">
        <v>6</v>
      </c>
      <c r="C68" s="306"/>
      <c r="D68" s="306"/>
      <c r="E68" s="306"/>
      <c r="F68" s="306"/>
      <c r="G68" s="306"/>
      <c r="H68" s="774"/>
      <c r="I68" s="683"/>
      <c r="J68" s="650"/>
      <c r="K68" s="595"/>
      <c r="L68" s="595"/>
      <c r="M68" s="595"/>
      <c r="N68" s="595"/>
      <c r="T68" s="595"/>
      <c r="U68" s="683"/>
      <c r="V68" s="650"/>
      <c r="W68" s="595"/>
      <c r="X68" s="595"/>
      <c r="Y68" s="595"/>
      <c r="Z68" s="595"/>
      <c r="AF68" s="595"/>
      <c r="AG68" s="683"/>
      <c r="AH68" s="650"/>
      <c r="AI68" s="595"/>
      <c r="AJ68" s="595"/>
      <c r="AK68" s="595"/>
      <c r="AL68" s="595"/>
      <c r="AR68" s="595"/>
      <c r="AS68" s="683"/>
      <c r="AT68" s="650"/>
      <c r="AU68" s="595"/>
      <c r="AV68" s="595"/>
      <c r="AW68" s="595"/>
      <c r="AX68" s="595"/>
      <c r="BD68" s="595"/>
      <c r="BE68" s="683"/>
      <c r="BF68" s="650"/>
      <c r="BG68" s="595"/>
      <c r="BH68" s="595"/>
      <c r="BI68" s="595"/>
      <c r="BJ68" s="595"/>
    </row>
    <row r="69" spans="1:62" s="27" customFormat="1">
      <c r="A69" s="10"/>
      <c r="B69" s="10">
        <v>7</v>
      </c>
      <c r="C69" s="306"/>
      <c r="D69" s="306"/>
      <c r="E69" s="306"/>
      <c r="F69" s="306"/>
      <c r="G69" s="306"/>
      <c r="H69" s="774"/>
      <c r="I69" s="683"/>
      <c r="J69" s="650"/>
      <c r="K69" s="595"/>
      <c r="L69" s="595"/>
      <c r="M69" s="595"/>
      <c r="N69" s="595"/>
      <c r="T69" s="595"/>
      <c r="U69" s="683"/>
      <c r="V69" s="650"/>
      <c r="W69" s="595"/>
      <c r="X69" s="595"/>
      <c r="Y69" s="595"/>
      <c r="Z69" s="595"/>
      <c r="AF69" s="595"/>
      <c r="AG69" s="683"/>
      <c r="AH69" s="650"/>
      <c r="AI69" s="595"/>
      <c r="AJ69" s="595"/>
      <c r="AK69" s="595"/>
      <c r="AL69" s="595"/>
      <c r="AR69" s="595"/>
      <c r="AS69" s="683"/>
      <c r="AT69" s="650"/>
      <c r="AU69" s="595"/>
      <c r="AV69" s="595"/>
      <c r="AW69" s="595"/>
      <c r="AX69" s="595"/>
      <c r="BD69" s="595"/>
      <c r="BE69" s="683"/>
      <c r="BF69" s="650"/>
      <c r="BG69" s="595"/>
      <c r="BH69" s="595"/>
      <c r="BI69" s="595"/>
      <c r="BJ69" s="595"/>
    </row>
    <row r="70" spans="1:62" s="27" customFormat="1">
      <c r="A70" s="10"/>
      <c r="B70" s="10">
        <v>8</v>
      </c>
      <c r="C70" s="306"/>
      <c r="D70" s="306"/>
      <c r="E70" s="306"/>
      <c r="F70" s="306"/>
      <c r="G70" s="306"/>
      <c r="H70" s="774"/>
      <c r="I70" s="683"/>
      <c r="J70" s="650"/>
      <c r="K70" s="595"/>
      <c r="L70" s="595"/>
      <c r="M70" s="595"/>
      <c r="N70" s="595"/>
      <c r="T70" s="595"/>
      <c r="U70" s="683"/>
      <c r="V70" s="650"/>
      <c r="W70" s="595"/>
      <c r="X70" s="595"/>
      <c r="Y70" s="595"/>
      <c r="Z70" s="595"/>
      <c r="AF70" s="595"/>
      <c r="AG70" s="683"/>
      <c r="AH70" s="650"/>
      <c r="AI70" s="595"/>
      <c r="AJ70" s="595"/>
      <c r="AK70" s="595"/>
      <c r="AL70" s="595"/>
      <c r="AR70" s="595"/>
      <c r="AS70" s="683"/>
      <c r="AT70" s="650"/>
      <c r="AU70" s="595"/>
      <c r="AV70" s="595"/>
      <c r="AW70" s="595"/>
      <c r="AX70" s="595"/>
      <c r="BD70" s="595"/>
      <c r="BE70" s="683"/>
      <c r="BF70" s="650"/>
      <c r="BG70" s="595"/>
      <c r="BH70" s="595"/>
      <c r="BI70" s="595"/>
      <c r="BJ70" s="595"/>
    </row>
    <row r="71" spans="1:62">
      <c r="B71" s="10">
        <v>9</v>
      </c>
      <c r="C71" s="306"/>
      <c r="D71" s="306"/>
      <c r="E71" s="306"/>
      <c r="F71" s="306"/>
      <c r="G71" s="306"/>
      <c r="H71" s="306"/>
      <c r="I71" s="10"/>
      <c r="J71" s="10"/>
      <c r="O71" s="306"/>
      <c r="P71" s="306"/>
      <c r="Q71" s="306"/>
      <c r="R71" s="306"/>
      <c r="S71" s="306"/>
      <c r="T71" s="306"/>
      <c r="U71" s="10"/>
      <c r="V71" s="10"/>
      <c r="AA71" s="306"/>
      <c r="AB71" s="306"/>
      <c r="AC71" s="306"/>
      <c r="AD71" s="306"/>
      <c r="AE71" s="306"/>
      <c r="AF71" s="306"/>
      <c r="AG71" s="10"/>
      <c r="AH71" s="10"/>
      <c r="AM71" s="306"/>
      <c r="AN71" s="306"/>
      <c r="AO71" s="306"/>
      <c r="AP71" s="306"/>
      <c r="AQ71" s="306"/>
      <c r="AR71" s="306"/>
      <c r="AS71" s="10"/>
      <c r="AT71" s="10"/>
      <c r="AY71" s="306"/>
      <c r="AZ71" s="306"/>
      <c r="BA71" s="306"/>
      <c r="BB71" s="306"/>
      <c r="BC71" s="306"/>
      <c r="BD71" s="306"/>
      <c r="BE71" s="10"/>
      <c r="BF71" s="10"/>
    </row>
    <row r="72" spans="1:62">
      <c r="B72" s="10">
        <v>10</v>
      </c>
      <c r="C72" s="306"/>
      <c r="D72" s="306"/>
      <c r="E72" s="306"/>
      <c r="F72" s="306"/>
      <c r="G72" s="306"/>
      <c r="H72" s="306"/>
      <c r="I72" s="306"/>
      <c r="J72" s="306"/>
      <c r="O72" s="306"/>
      <c r="P72" s="306"/>
      <c r="Q72" s="306"/>
      <c r="R72" s="306"/>
      <c r="S72" s="306"/>
      <c r="T72" s="306"/>
      <c r="U72" s="306"/>
      <c r="V72" s="306"/>
      <c r="AA72" s="306"/>
      <c r="AB72" s="306"/>
      <c r="AC72" s="306"/>
      <c r="AD72" s="306"/>
      <c r="AE72" s="306"/>
      <c r="AF72" s="306"/>
      <c r="AG72" s="306"/>
      <c r="AH72" s="306"/>
      <c r="AM72" s="306"/>
      <c r="AN72" s="306"/>
      <c r="AO72" s="306"/>
      <c r="AP72" s="306"/>
      <c r="AQ72" s="306"/>
      <c r="AR72" s="306"/>
      <c r="AS72" s="306"/>
      <c r="AT72" s="306"/>
      <c r="AY72" s="306"/>
      <c r="AZ72" s="306"/>
      <c r="BA72" s="306"/>
      <c r="BB72" s="306"/>
      <c r="BC72" s="306"/>
      <c r="BD72" s="306"/>
      <c r="BE72" s="306"/>
      <c r="BF72" s="306"/>
    </row>
    <row r="73" spans="1:62">
      <c r="B73" s="10">
        <v>11</v>
      </c>
      <c r="C73" s="306"/>
      <c r="D73" s="306"/>
      <c r="E73" s="306"/>
      <c r="F73" s="306"/>
      <c r="G73" s="306"/>
      <c r="H73" s="306"/>
      <c r="I73" s="306"/>
      <c r="J73" s="306"/>
      <c r="O73" s="306"/>
      <c r="P73" s="306"/>
      <c r="Q73" s="306"/>
      <c r="R73" s="306"/>
      <c r="S73" s="306"/>
      <c r="T73" s="306"/>
      <c r="U73" s="306"/>
      <c r="V73" s="306"/>
      <c r="AA73" s="306"/>
      <c r="AB73" s="306"/>
      <c r="AC73" s="306"/>
      <c r="AD73" s="306"/>
      <c r="AE73" s="306"/>
      <c r="AF73" s="306"/>
      <c r="AG73" s="306"/>
      <c r="AH73" s="306"/>
      <c r="AM73" s="306"/>
      <c r="AN73" s="306"/>
      <c r="AO73" s="306"/>
      <c r="AP73" s="306"/>
      <c r="AQ73" s="306"/>
      <c r="AR73" s="306"/>
      <c r="AS73" s="306"/>
      <c r="AT73" s="306"/>
      <c r="AY73" s="306"/>
      <c r="AZ73" s="306"/>
      <c r="BA73" s="306"/>
      <c r="BB73" s="306"/>
      <c r="BC73" s="306"/>
      <c r="BD73" s="306"/>
      <c r="BE73" s="306"/>
      <c r="BF73" s="306"/>
    </row>
    <row r="74" spans="1:62">
      <c r="B74" s="10">
        <v>12</v>
      </c>
      <c r="C74" s="306"/>
      <c r="D74" s="306"/>
      <c r="E74" s="306"/>
      <c r="F74" s="306"/>
      <c r="G74" s="306"/>
      <c r="H74" s="306"/>
      <c r="I74" s="306"/>
      <c r="J74" s="306"/>
      <c r="O74" s="306"/>
      <c r="P74" s="306"/>
      <c r="Q74" s="306"/>
      <c r="R74" s="306"/>
      <c r="S74" s="306"/>
      <c r="T74" s="306"/>
      <c r="U74" s="306"/>
      <c r="V74" s="306"/>
      <c r="AA74" s="306"/>
      <c r="AB74" s="306"/>
      <c r="AC74" s="306"/>
      <c r="AD74" s="306"/>
      <c r="AE74" s="306"/>
      <c r="AF74" s="306"/>
      <c r="AG74" s="306"/>
      <c r="AH74" s="306"/>
      <c r="AM74" s="306"/>
      <c r="AN74" s="306"/>
      <c r="AO74" s="306"/>
      <c r="AP74" s="306"/>
      <c r="AQ74" s="306"/>
      <c r="AR74" s="306"/>
      <c r="AS74" s="306"/>
      <c r="AT74" s="306"/>
      <c r="AY74" s="306"/>
      <c r="AZ74" s="306"/>
      <c r="BA74" s="306"/>
      <c r="BB74" s="306"/>
      <c r="BC74" s="306"/>
      <c r="BD74" s="306"/>
      <c r="BE74" s="306"/>
      <c r="BF74" s="306"/>
    </row>
  </sheetData>
  <sheetProtection algorithmName="SHA-512" hashValue="X7NByd4yECgVk13mxuOE9qVRrmYsAuYoMKYeLme5UzjB1N053rp0Mol2bE/4N0ZEw4YqrwcE1Lqx7HhKh0DO2g==" saltValue="N9fpN/Mnkq3RA8pYUXjYYw==" spinCount="100000" sheet="1" objects="1" scenarios="1"/>
  <mergeCells count="18">
    <mergeCell ref="U10:V10"/>
    <mergeCell ref="W10:X10"/>
    <mergeCell ref="Q9:R9"/>
    <mergeCell ref="S9:T9"/>
    <mergeCell ref="U9:V9"/>
    <mergeCell ref="W9:X9"/>
    <mergeCell ref="O36:O37"/>
    <mergeCell ref="Q10:R10"/>
    <mergeCell ref="S10:T10"/>
    <mergeCell ref="C36:C37"/>
    <mergeCell ref="E9:F9"/>
    <mergeCell ref="G9:H9"/>
    <mergeCell ref="I9:J9"/>
    <mergeCell ref="K9:L9"/>
    <mergeCell ref="E10:F10"/>
    <mergeCell ref="G10:H10"/>
    <mergeCell ref="I10:J10"/>
    <mergeCell ref="K10:L10"/>
  </mergeCells>
  <phoneticPr fontId="4"/>
  <dataValidations xWindow="667" yWindow="397" count="4">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F35 H35 J35 R35 T35 V35" xr:uid="{00000000-0002-0000-1B00-000000000000}">
      <formula1>TRIM(F35)&lt;&gt;""</formula1>
    </dataValidation>
    <dataValidation type="custom" allowBlank="1" showInputMessage="1" showErrorMessage="1" promptTitle="規格" prompt="上の欄に『参考規格』が表示されている場合は、参考にしてください。また単位も含めて入力してください。" sqref="F37 H37 J37 R37 T37 V37" xr:uid="{00000000-0002-0000-1B00-000001000000}">
      <formula1>TRIM(F37)&lt;&gt;""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F38 H38 J38 R38 T38 V38" xr:uid="{00000000-0002-0000-1B00-000002000000}">
      <formula1>20</formula1>
    </dataValidation>
    <dataValidation type="whole" operator="greaterThanOrEqual" allowBlank="1" showInputMessage="1" showErrorMessage="1" sqref="H53:H54 H56 J58 T53:T54 T56 V58" xr:uid="{301D8A63-BF5B-4C4F-A5F4-7C7671F5DF51}">
      <formula1>0</formula1>
    </dataValidation>
  </dataValidations>
  <pageMargins left="0.17" right="0.16" top="1" bottom="1" header="0.51200000000000001" footer="0.16"/>
  <pageSetup paperSize="9" scale="58"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2:J16"/>
  <sheetViews>
    <sheetView showGridLines="0" zoomScaleNormal="100" zoomScaleSheetLayoutView="100" workbookViewId="0"/>
  </sheetViews>
  <sheetFormatPr defaultRowHeight="13.5"/>
  <cols>
    <col min="1" max="9" width="9" style="711"/>
    <col min="10" max="10" width="0" style="711" hidden="1" customWidth="1"/>
    <col min="11" max="16384" width="9" style="711"/>
  </cols>
  <sheetData>
    <row r="12" spans="1:10" ht="18.75" hidden="1">
      <c r="A12" s="2350" t="s">
        <v>878</v>
      </c>
      <c r="B12" s="2350"/>
      <c r="C12" s="2350"/>
      <c r="D12" s="2350"/>
      <c r="E12" s="2350"/>
      <c r="F12" s="2350"/>
      <c r="G12" s="2350"/>
      <c r="H12" s="2350"/>
      <c r="I12" s="2350"/>
      <c r="J12" s="1085" t="s">
        <v>533</v>
      </c>
    </row>
    <row r="13" spans="1:10" ht="18.75">
      <c r="A13" s="2350" t="s">
        <v>879</v>
      </c>
      <c r="B13" s="2350"/>
      <c r="C13" s="2350"/>
      <c r="D13" s="2350"/>
      <c r="E13" s="2350"/>
      <c r="F13" s="2350"/>
      <c r="G13" s="2350"/>
      <c r="H13" s="2350"/>
      <c r="I13" s="2350"/>
      <c r="J13" s="1086" t="s">
        <v>835</v>
      </c>
    </row>
    <row r="16" spans="1:10">
      <c r="A16" s="2351"/>
      <c r="B16" s="2351"/>
      <c r="C16" s="2351"/>
      <c r="D16" s="2351"/>
      <c r="E16" s="2351"/>
      <c r="F16" s="2351"/>
      <c r="G16" s="2351"/>
      <c r="H16" s="2351"/>
      <c r="I16" s="2351"/>
    </row>
  </sheetData>
  <sheetProtection algorithmName="SHA-512" hashValue="2VkkcmruppLGGSrf1FxX1g94I8n2EazDoouUP3VsVGHWnqoNwbJVsWiuPlm6ug0M/FligXyXwOM44OD/4z+UBw==" saltValue="AbJ7G82Mcdv5nIB5oQiJ9w==" spinCount="100000" sheet="1" objects="1" scenarios="1"/>
  <mergeCells count="3">
    <mergeCell ref="A12:I12"/>
    <mergeCell ref="A16:I16"/>
    <mergeCell ref="A13:I13"/>
  </mergeCells>
  <phoneticPr fontId="4"/>
  <pageMargins left="0.75" right="0.75" top="1" bottom="1" header="0.51200000000000001" footer="0.17"/>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U108"/>
  <sheetViews>
    <sheetView showGridLines="0" view="pageBreakPreview" topLeftCell="A2" zoomScaleNormal="70" zoomScaleSheetLayoutView="100" workbookViewId="0">
      <selection activeCell="AC5" sqref="AC5"/>
    </sheetView>
  </sheetViews>
  <sheetFormatPr defaultRowHeight="13.5"/>
  <cols>
    <col min="1" max="1" width="5.75" style="1801" customWidth="1"/>
    <col min="2" max="2" width="8.375" style="1800" customWidth="1"/>
    <col min="3" max="3" width="1.25" style="1800" customWidth="1"/>
    <col min="4" max="4" width="6.875" style="1801" customWidth="1"/>
    <col min="5" max="5" width="1.25" style="1801" customWidth="1"/>
    <col min="6" max="6" width="8.125" style="1801" customWidth="1"/>
    <col min="7" max="7" width="2.5" style="1801" customWidth="1"/>
    <col min="8" max="8" width="8.125" style="1801" customWidth="1"/>
    <col min="9" max="9" width="8.75" style="1801" customWidth="1"/>
    <col min="10" max="10" width="1.25" style="1801" customWidth="1"/>
    <col min="11" max="11" width="8.75" style="1801" customWidth="1"/>
    <col min="12" max="12" width="6.625" style="1801" customWidth="1"/>
    <col min="13" max="15" width="6.625" style="1802" customWidth="1"/>
    <col min="16" max="16" width="1.25" style="1802" customWidth="1"/>
    <col min="17" max="17" width="9.5" style="1800" customWidth="1"/>
    <col min="18" max="18" width="1.25" style="1803" customWidth="1"/>
    <col min="19" max="19" width="9.5" style="1803" customWidth="1"/>
    <col min="20" max="20" width="1.25" style="1801" customWidth="1"/>
    <col min="21" max="21" width="5.625" style="1801" customWidth="1"/>
    <col min="22" max="16384" width="9" style="1673"/>
  </cols>
  <sheetData>
    <row r="1" spans="1:21" ht="20.25" hidden="1" customHeight="1">
      <c r="A1" s="2523" t="s">
        <v>211</v>
      </c>
      <c r="B1" s="2523"/>
      <c r="C1" s="2523"/>
      <c r="D1" s="2523"/>
      <c r="E1" s="2523"/>
      <c r="F1" s="2523"/>
      <c r="G1" s="2523"/>
      <c r="H1" s="2523"/>
      <c r="I1" s="2523"/>
      <c r="J1" s="2523"/>
      <c r="K1" s="2523"/>
      <c r="L1" s="2523"/>
      <c r="M1" s="2523"/>
      <c r="N1" s="2523"/>
      <c r="O1" s="2523"/>
      <c r="P1" s="2523"/>
      <c r="Q1" s="2523"/>
      <c r="R1" s="2523"/>
      <c r="S1" s="2523"/>
      <c r="T1" s="2523"/>
      <c r="U1" s="2019" t="s">
        <v>533</v>
      </c>
    </row>
    <row r="2" spans="1:21" ht="20.25" customHeight="1">
      <c r="A2" s="2524" t="s">
        <v>1466</v>
      </c>
      <c r="B2" s="2524"/>
      <c r="C2" s="2524"/>
      <c r="D2" s="2524"/>
      <c r="E2" s="2524"/>
      <c r="F2" s="2524"/>
      <c r="G2" s="2524"/>
      <c r="H2" s="2524"/>
      <c r="I2" s="2524"/>
      <c r="J2" s="2524"/>
      <c r="K2" s="2524"/>
      <c r="L2" s="2524"/>
      <c r="M2" s="2524"/>
      <c r="N2" s="2524"/>
      <c r="O2" s="2524"/>
      <c r="P2" s="2524"/>
      <c r="Q2" s="2524"/>
      <c r="R2" s="2524"/>
      <c r="S2" s="2524"/>
      <c r="T2" s="2524"/>
      <c r="U2" s="2020"/>
    </row>
    <row r="3" spans="1:21" ht="9.75" customHeight="1">
      <c r="A3" s="2525"/>
      <c r="B3" s="2525"/>
      <c r="C3" s="2525"/>
      <c r="D3" s="2525"/>
      <c r="E3" s="2525"/>
      <c r="F3" s="2525"/>
      <c r="G3" s="2525"/>
      <c r="H3" s="2525"/>
      <c r="I3" s="2525"/>
      <c r="J3" s="2525"/>
      <c r="K3" s="2525"/>
      <c r="L3" s="2525"/>
      <c r="M3" s="2525"/>
      <c r="N3" s="2525"/>
      <c r="O3" s="2525"/>
      <c r="P3" s="2525"/>
      <c r="Q3" s="2525"/>
      <c r="R3" s="2525"/>
      <c r="S3" s="2525"/>
      <c r="T3" s="2525"/>
      <c r="U3" s="1785"/>
    </row>
    <row r="4" spans="1:21" ht="14.25">
      <c r="A4" s="1783"/>
      <c r="B4" s="1784"/>
      <c r="C4" s="1784"/>
      <c r="D4" s="1785"/>
      <c r="E4" s="1785"/>
      <c r="F4" s="1785"/>
      <c r="G4" s="1785"/>
      <c r="H4" s="1785"/>
      <c r="I4" s="1785"/>
      <c r="J4" s="1785"/>
      <c r="K4" s="1785"/>
      <c r="L4" s="1785"/>
      <c r="M4" s="1786"/>
      <c r="N4" s="1786"/>
      <c r="O4" s="1786"/>
      <c r="P4" s="1786"/>
      <c r="Q4" s="1784"/>
      <c r="R4" s="1787"/>
      <c r="S4" s="1787"/>
      <c r="T4" s="1785"/>
      <c r="U4" s="1785"/>
    </row>
    <row r="5" spans="1:21" ht="13.5" customHeight="1">
      <c r="A5" s="1785" t="s">
        <v>288</v>
      </c>
      <c r="B5" s="1784"/>
      <c r="C5" s="1784"/>
      <c r="D5" s="1785"/>
      <c r="E5" s="1785"/>
      <c r="F5" s="1785"/>
      <c r="G5" s="1785"/>
      <c r="H5" s="1785"/>
      <c r="I5" s="1785"/>
      <c r="J5" s="1785"/>
      <c r="K5" s="1785"/>
      <c r="L5" s="1785"/>
      <c r="M5" s="1786"/>
      <c r="N5" s="1786"/>
      <c r="O5" s="1786"/>
      <c r="P5" s="1786"/>
      <c r="Q5" s="1784"/>
      <c r="R5" s="1787"/>
      <c r="S5" s="1787"/>
      <c r="T5" s="1785"/>
      <c r="U5" s="1785"/>
    </row>
    <row r="6" spans="1:21" ht="33.75" customHeight="1">
      <c r="A6" s="1785"/>
      <c r="B6" s="1784"/>
      <c r="C6" s="1784"/>
      <c r="D6" s="1788" t="s">
        <v>1558</v>
      </c>
      <c r="E6" s="1785"/>
      <c r="F6" s="1788"/>
      <c r="G6" s="1785"/>
      <c r="H6" s="1785"/>
      <c r="I6" s="1785"/>
      <c r="J6" s="1785"/>
      <c r="K6" s="1785"/>
      <c r="L6" s="1785"/>
      <c r="M6" s="1786"/>
      <c r="N6" s="1786"/>
      <c r="O6" s="1786"/>
      <c r="P6" s="1786"/>
      <c r="Q6" s="1784"/>
      <c r="R6" s="1787"/>
      <c r="S6" s="1787"/>
      <c r="T6" s="1785"/>
      <c r="U6" s="1785"/>
    </row>
    <row r="7" spans="1:21" ht="33.75" customHeight="1">
      <c r="A7" s="1785"/>
      <c r="B7" s="2527" t="s">
        <v>941</v>
      </c>
      <c r="C7" s="2528"/>
      <c r="D7" s="2528"/>
      <c r="E7" s="2528"/>
      <c r="F7" s="2528"/>
      <c r="G7" s="2528"/>
      <c r="H7" s="2528"/>
      <c r="I7" s="2528"/>
      <c r="J7" s="2528"/>
      <c r="K7" s="2529"/>
      <c r="L7" s="2530" t="s">
        <v>98</v>
      </c>
      <c r="M7" s="2529"/>
      <c r="N7" s="2531" t="s">
        <v>99</v>
      </c>
      <c r="O7" s="2529"/>
      <c r="P7" s="1789"/>
      <c r="Q7" s="1790"/>
      <c r="R7" s="1787"/>
      <c r="S7" s="1787"/>
      <c r="T7" s="1785"/>
      <c r="U7" s="1785"/>
    </row>
    <row r="8" spans="1:21" ht="33.75" customHeight="1">
      <c r="A8" s="1791"/>
      <c r="B8" s="2532" t="s">
        <v>946</v>
      </c>
      <c r="C8" s="2533"/>
      <c r="D8" s="2533"/>
      <c r="E8" s="2533"/>
      <c r="F8" s="2533"/>
      <c r="G8" s="2533"/>
      <c r="H8" s="2533"/>
      <c r="I8" s="2533"/>
      <c r="J8" s="2533"/>
      <c r="K8" s="2534"/>
      <c r="L8" s="2535">
        <v>0.19</v>
      </c>
      <c r="M8" s="2536"/>
      <c r="N8" s="2537">
        <v>0.62</v>
      </c>
      <c r="O8" s="2538"/>
      <c r="P8" s="1792"/>
      <c r="Q8" s="1793"/>
      <c r="R8" s="1794"/>
      <c r="S8" s="1794"/>
      <c r="T8" s="1791"/>
      <c r="U8" s="1791"/>
    </row>
    <row r="9" spans="1:21" ht="33.75" customHeight="1">
      <c r="A9" s="1791"/>
      <c r="B9" s="2532" t="s">
        <v>1348</v>
      </c>
      <c r="C9" s="2533"/>
      <c r="D9" s="2533"/>
      <c r="E9" s="2533"/>
      <c r="F9" s="2533"/>
      <c r="G9" s="2533"/>
      <c r="H9" s="2533"/>
      <c r="I9" s="2533"/>
      <c r="J9" s="2533"/>
      <c r="K9" s="2534"/>
      <c r="L9" s="2535">
        <v>0.19</v>
      </c>
      <c r="M9" s="2536"/>
      <c r="N9" s="2537">
        <v>0.11</v>
      </c>
      <c r="O9" s="2538"/>
      <c r="P9" s="1792"/>
      <c r="Q9" s="1793"/>
      <c r="R9" s="1794"/>
      <c r="S9" s="1794"/>
      <c r="T9" s="1791"/>
      <c r="U9" s="1791"/>
    </row>
    <row r="10" spans="1:21" ht="33.75" customHeight="1">
      <c r="A10" s="1791"/>
      <c r="B10" s="2532" t="s">
        <v>1349</v>
      </c>
      <c r="C10" s="2533"/>
      <c r="D10" s="2533"/>
      <c r="E10" s="2533"/>
      <c r="F10" s="2533"/>
      <c r="G10" s="2533"/>
      <c r="H10" s="2533"/>
      <c r="I10" s="2533"/>
      <c r="J10" s="2533"/>
      <c r="K10" s="2534"/>
      <c r="L10" s="2535">
        <v>0.17</v>
      </c>
      <c r="M10" s="2536"/>
      <c r="N10" s="2537">
        <v>0.09</v>
      </c>
      <c r="O10" s="2538"/>
      <c r="P10" s="1792"/>
      <c r="Q10" s="1793"/>
      <c r="R10" s="1794"/>
      <c r="S10" s="1794"/>
      <c r="T10" s="1791"/>
      <c r="U10" s="1791"/>
    </row>
    <row r="11" spans="1:21" ht="33.75" customHeight="1">
      <c r="A11" s="1791"/>
      <c r="B11" s="2532" t="s">
        <v>1350</v>
      </c>
      <c r="C11" s="2533"/>
      <c r="D11" s="2533"/>
      <c r="E11" s="2533"/>
      <c r="F11" s="2533"/>
      <c r="G11" s="2533"/>
      <c r="H11" s="2533"/>
      <c r="I11" s="2533"/>
      <c r="J11" s="2533"/>
      <c r="K11" s="2534"/>
      <c r="L11" s="2535">
        <v>0.24</v>
      </c>
      <c r="M11" s="2536"/>
      <c r="N11" s="2537">
        <v>0.09</v>
      </c>
      <c r="O11" s="2538"/>
      <c r="P11" s="1795"/>
      <c r="Q11" s="1793"/>
      <c r="R11" s="1794"/>
      <c r="S11" s="1794"/>
      <c r="T11" s="1791"/>
      <c r="U11" s="1791"/>
    </row>
    <row r="12" spans="1:21" ht="33.75" customHeight="1">
      <c r="A12" s="1791"/>
      <c r="B12" s="2532" t="s">
        <v>299</v>
      </c>
      <c r="C12" s="2533"/>
      <c r="D12" s="2533"/>
      <c r="E12" s="2533"/>
      <c r="F12" s="2533"/>
      <c r="G12" s="2533"/>
      <c r="H12" s="2533"/>
      <c r="I12" s="2533"/>
      <c r="J12" s="2533"/>
      <c r="K12" s="2534"/>
      <c r="L12" s="2535">
        <v>0.23</v>
      </c>
      <c r="M12" s="2536"/>
      <c r="N12" s="2537">
        <v>9.5000000000000001E-2</v>
      </c>
      <c r="O12" s="2538"/>
      <c r="P12" s="1792"/>
      <c r="Q12" s="1793"/>
      <c r="R12" s="1794"/>
      <c r="S12" s="1794"/>
      <c r="T12" s="1791"/>
      <c r="U12" s="1791"/>
    </row>
    <row r="13" spans="1:21" ht="33.75" customHeight="1">
      <c r="A13" s="1791"/>
      <c r="B13" s="2532" t="s">
        <v>1351</v>
      </c>
      <c r="C13" s="2533"/>
      <c r="D13" s="2533"/>
      <c r="E13" s="2533"/>
      <c r="F13" s="2533"/>
      <c r="G13" s="2533"/>
      <c r="H13" s="2533"/>
      <c r="I13" s="2533"/>
      <c r="J13" s="2533"/>
      <c r="K13" s="2534"/>
      <c r="L13" s="2535">
        <v>0.23</v>
      </c>
      <c r="M13" s="2536"/>
      <c r="N13" s="2537">
        <v>0.12</v>
      </c>
      <c r="O13" s="2538"/>
      <c r="P13" s="1792"/>
      <c r="Q13" s="1793"/>
      <c r="R13" s="1794"/>
      <c r="S13" s="1794"/>
      <c r="T13" s="1791"/>
      <c r="U13" s="1791"/>
    </row>
    <row r="14" spans="1:21" ht="33.75" customHeight="1">
      <c r="A14" s="1791"/>
      <c r="B14" s="2532" t="s">
        <v>1352</v>
      </c>
      <c r="C14" s="2533"/>
      <c r="D14" s="2533"/>
      <c r="E14" s="2533"/>
      <c r="F14" s="2533"/>
      <c r="G14" s="2533"/>
      <c r="H14" s="2533"/>
      <c r="I14" s="2533"/>
      <c r="J14" s="2533"/>
      <c r="K14" s="2534"/>
      <c r="L14" s="2535">
        <v>0.38</v>
      </c>
      <c r="M14" s="2536"/>
      <c r="N14" s="2537">
        <v>6.5000000000000002E-2</v>
      </c>
      <c r="O14" s="2538"/>
      <c r="P14" s="1792"/>
      <c r="Q14" s="1793"/>
      <c r="R14" s="1794"/>
      <c r="S14" s="1794"/>
      <c r="T14" s="1791"/>
      <c r="U14" s="1791"/>
    </row>
    <row r="15" spans="1:21" ht="33.75" customHeight="1">
      <c r="A15" s="1791"/>
      <c r="B15" s="2532" t="s">
        <v>1353</v>
      </c>
      <c r="C15" s="2533"/>
      <c r="D15" s="2533"/>
      <c r="E15" s="2533"/>
      <c r="F15" s="2533"/>
      <c r="G15" s="2533"/>
      <c r="H15" s="2533"/>
      <c r="I15" s="2533"/>
      <c r="J15" s="2533"/>
      <c r="K15" s="2534"/>
      <c r="L15" s="2535">
        <v>0.21</v>
      </c>
      <c r="M15" s="2536"/>
      <c r="N15" s="2537">
        <v>6.5000000000000002E-2</v>
      </c>
      <c r="O15" s="2538"/>
      <c r="P15" s="1792"/>
      <c r="Q15" s="1793"/>
      <c r="R15" s="1794"/>
      <c r="S15" s="1794"/>
      <c r="T15" s="1791"/>
      <c r="U15" s="1791"/>
    </row>
    <row r="16" spans="1:21" ht="33.75" customHeight="1">
      <c r="A16" s="1791"/>
      <c r="B16" s="2532" t="s">
        <v>1354</v>
      </c>
      <c r="C16" s="2533"/>
      <c r="D16" s="2533"/>
      <c r="E16" s="2533"/>
      <c r="F16" s="2533"/>
      <c r="G16" s="2533"/>
      <c r="H16" s="2533"/>
      <c r="I16" s="2533"/>
      <c r="J16" s="2533"/>
      <c r="K16" s="2534"/>
      <c r="L16" s="2537">
        <v>0.24</v>
      </c>
      <c r="M16" s="2538"/>
      <c r="N16" s="2537">
        <v>0.15</v>
      </c>
      <c r="O16" s="2538"/>
      <c r="P16" s="1792"/>
      <c r="Q16" s="1793"/>
      <c r="R16" s="1794"/>
      <c r="S16" s="1794"/>
      <c r="T16" s="1791"/>
      <c r="U16" s="1791"/>
    </row>
    <row r="17" spans="1:21">
      <c r="A17" s="1785"/>
      <c r="B17" s="1784"/>
      <c r="C17" s="1784"/>
      <c r="D17" s="1785"/>
      <c r="E17" s="1785"/>
      <c r="F17" s="1785"/>
      <c r="G17" s="1785"/>
      <c r="H17" s="1785"/>
      <c r="I17" s="1785"/>
      <c r="J17" s="1785"/>
      <c r="K17" s="1785"/>
      <c r="L17" s="1785"/>
      <c r="M17" s="1786"/>
      <c r="N17" s="1786"/>
      <c r="O17" s="1786"/>
      <c r="P17" s="1786"/>
      <c r="Q17" s="1784"/>
      <c r="R17" s="1787"/>
      <c r="S17" s="1787"/>
      <c r="T17" s="1785"/>
      <c r="U17" s="1785"/>
    </row>
    <row r="18" spans="1:21">
      <c r="A18" s="1785"/>
      <c r="B18" s="1784"/>
      <c r="C18" s="1784"/>
      <c r="D18" s="1785"/>
      <c r="E18" s="1785"/>
      <c r="F18" s="1785"/>
      <c r="G18" s="1785"/>
      <c r="H18" s="1785"/>
      <c r="I18" s="1785"/>
      <c r="J18" s="1785"/>
      <c r="K18" s="1785"/>
      <c r="L18" s="1785"/>
      <c r="M18" s="1786"/>
      <c r="N18" s="1786"/>
      <c r="O18" s="1786"/>
      <c r="P18" s="1786"/>
      <c r="Q18" s="1784"/>
      <c r="R18" s="1787"/>
      <c r="S18" s="1787"/>
      <c r="T18" s="1785"/>
      <c r="U18" s="1785"/>
    </row>
    <row r="19" spans="1:21">
      <c r="A19" s="1785"/>
      <c r="B19" s="1784"/>
      <c r="C19" s="1784"/>
      <c r="D19" s="1785"/>
      <c r="E19" s="1785"/>
      <c r="F19" s="1785"/>
      <c r="G19" s="1785"/>
      <c r="H19" s="1785"/>
      <c r="I19" s="1785"/>
      <c r="J19" s="1785"/>
      <c r="K19" s="1785"/>
      <c r="L19" s="1785"/>
      <c r="M19" s="1786"/>
      <c r="N19" s="1786"/>
      <c r="O19" s="1786"/>
      <c r="P19" s="1786"/>
      <c r="Q19" s="1784"/>
      <c r="R19" s="1787"/>
      <c r="S19" s="1787"/>
      <c r="T19" s="1785"/>
      <c r="U19" s="1785"/>
    </row>
    <row r="20" spans="1:21">
      <c r="A20" s="1785"/>
      <c r="B20" s="2539" t="s">
        <v>1559</v>
      </c>
      <c r="C20" s="2539"/>
      <c r="D20" s="2539"/>
      <c r="E20" s="2539"/>
      <c r="F20" s="2539"/>
      <c r="G20" s="2539"/>
      <c r="H20" s="2539"/>
      <c r="I20" s="2539"/>
      <c r="J20" s="2539"/>
      <c r="K20" s="2539"/>
      <c r="L20" s="2539"/>
      <c r="M20" s="2539"/>
      <c r="N20" s="2539"/>
      <c r="O20" s="2539"/>
      <c r="P20" s="2539"/>
      <c r="Q20" s="2539"/>
      <c r="R20" s="2539"/>
      <c r="S20" s="1787"/>
      <c r="T20" s="1785"/>
      <c r="U20" s="1785"/>
    </row>
    <row r="21" spans="1:21">
      <c r="A21" s="1785"/>
      <c r="B21" s="1784"/>
      <c r="C21" s="1784"/>
      <c r="D21" s="1785"/>
      <c r="E21" s="1785"/>
      <c r="F21" s="1785"/>
      <c r="G21" s="1785"/>
      <c r="H21" s="1785"/>
      <c r="I21" s="1785"/>
      <c r="J21" s="1785"/>
      <c r="K21" s="1785"/>
      <c r="L21" s="1785"/>
      <c r="M21" s="1786"/>
      <c r="N21" s="1786"/>
      <c r="O21" s="1786"/>
      <c r="P21" s="1786"/>
      <c r="Q21" s="1784"/>
      <c r="R21" s="1787"/>
      <c r="S21" s="1787"/>
      <c r="T21" s="1785"/>
      <c r="U21" s="1785"/>
    </row>
    <row r="22" spans="1:21" ht="13.5" customHeight="1">
      <c r="A22" s="1785"/>
      <c r="B22" s="2540" t="s">
        <v>1456</v>
      </c>
      <c r="C22" s="2540"/>
      <c r="D22" s="2540"/>
      <c r="E22" s="2541" t="s">
        <v>1457</v>
      </c>
      <c r="F22" s="2540"/>
      <c r="G22" s="2540"/>
      <c r="H22" s="2540"/>
      <c r="I22" s="2541" t="s">
        <v>1458</v>
      </c>
      <c r="J22" s="2541"/>
      <c r="K22" s="2530"/>
      <c r="L22" s="1796"/>
      <c r="M22" s="1797"/>
      <c r="N22" s="1797"/>
      <c r="O22" s="1798"/>
      <c r="P22" s="2542" t="s">
        <v>1459</v>
      </c>
      <c r="Q22" s="2542"/>
      <c r="R22" s="2542"/>
      <c r="S22" s="1787"/>
      <c r="T22" s="1785"/>
      <c r="U22" s="1785"/>
    </row>
    <row r="23" spans="1:21" ht="13.5" customHeight="1">
      <c r="A23" s="1785"/>
      <c r="B23" s="2540"/>
      <c r="C23" s="2540"/>
      <c r="D23" s="2540"/>
      <c r="E23" s="2540"/>
      <c r="F23" s="2540"/>
      <c r="G23" s="2540"/>
      <c r="H23" s="2540"/>
      <c r="I23" s="2541"/>
      <c r="J23" s="2541"/>
      <c r="K23" s="2541"/>
      <c r="L23" s="2542" t="s">
        <v>1460</v>
      </c>
      <c r="M23" s="2542"/>
      <c r="N23" s="2542" t="s">
        <v>1461</v>
      </c>
      <c r="O23" s="2542"/>
      <c r="P23" s="2542"/>
      <c r="Q23" s="2542"/>
      <c r="R23" s="2542"/>
      <c r="S23" s="1787"/>
      <c r="T23" s="1785"/>
      <c r="U23" s="1785"/>
    </row>
    <row r="24" spans="1:21">
      <c r="A24" s="1785"/>
      <c r="B24" s="2540"/>
      <c r="C24" s="2540"/>
      <c r="D24" s="2540"/>
      <c r="E24" s="2540"/>
      <c r="F24" s="2540"/>
      <c r="G24" s="2540"/>
      <c r="H24" s="2540"/>
      <c r="I24" s="2541"/>
      <c r="J24" s="2541"/>
      <c r="K24" s="2541"/>
      <c r="L24" s="2542"/>
      <c r="M24" s="2542"/>
      <c r="N24" s="2542"/>
      <c r="O24" s="2542"/>
      <c r="P24" s="2542"/>
      <c r="Q24" s="2542"/>
      <c r="R24" s="2542"/>
      <c r="S24" s="1787"/>
      <c r="T24" s="1785"/>
      <c r="U24" s="1785"/>
    </row>
    <row r="25" spans="1:21">
      <c r="A25" s="1785"/>
      <c r="B25" s="2540" t="s">
        <v>1462</v>
      </c>
      <c r="C25" s="2540"/>
      <c r="D25" s="2540"/>
      <c r="E25" s="2543" t="s">
        <v>1463</v>
      </c>
      <c r="F25" s="2540"/>
      <c r="G25" s="2540"/>
      <c r="H25" s="2540"/>
      <c r="I25" s="2543" t="s">
        <v>1464</v>
      </c>
      <c r="J25" s="2543"/>
      <c r="K25" s="2543"/>
      <c r="L25" s="2543" t="s">
        <v>1463</v>
      </c>
      <c r="M25" s="2543"/>
      <c r="N25" s="2543" t="s">
        <v>1463</v>
      </c>
      <c r="O25" s="2543"/>
      <c r="P25" s="2543" t="s">
        <v>1465</v>
      </c>
      <c r="Q25" s="2543"/>
      <c r="R25" s="2543"/>
      <c r="S25" s="1787"/>
      <c r="T25" s="1785"/>
      <c r="U25" s="1785"/>
    </row>
    <row r="26" spans="1:21">
      <c r="A26" s="1785"/>
      <c r="B26" s="2540"/>
      <c r="C26" s="2540"/>
      <c r="D26" s="2540"/>
      <c r="E26" s="2540"/>
      <c r="F26" s="2540"/>
      <c r="G26" s="2540"/>
      <c r="H26" s="2540"/>
      <c r="I26" s="2543"/>
      <c r="J26" s="2543"/>
      <c r="K26" s="2543"/>
      <c r="L26" s="2543"/>
      <c r="M26" s="2543"/>
      <c r="N26" s="2543"/>
      <c r="O26" s="2543"/>
      <c r="P26" s="2543"/>
      <c r="Q26" s="2543"/>
      <c r="R26" s="2543"/>
      <c r="S26" s="1787"/>
      <c r="T26" s="1785"/>
      <c r="U26" s="1785"/>
    </row>
    <row r="27" spans="1:21">
      <c r="A27" s="1785"/>
      <c r="B27" s="2540"/>
      <c r="C27" s="2540"/>
      <c r="D27" s="2540"/>
      <c r="E27" s="2540"/>
      <c r="F27" s="2540"/>
      <c r="G27" s="2540"/>
      <c r="H27" s="2540"/>
      <c r="I27" s="2543"/>
      <c r="J27" s="2543"/>
      <c r="K27" s="2543"/>
      <c r="L27" s="2543"/>
      <c r="M27" s="2543"/>
      <c r="N27" s="2543"/>
      <c r="O27" s="2543"/>
      <c r="P27" s="2543"/>
      <c r="Q27" s="2543"/>
      <c r="R27" s="2543"/>
      <c r="S27" s="1787"/>
      <c r="T27" s="1785"/>
      <c r="U27" s="1785"/>
    </row>
    <row r="28" spans="1:21" ht="9.75" customHeight="1">
      <c r="A28" s="2526"/>
      <c r="B28" s="2526"/>
      <c r="C28" s="2526"/>
      <c r="D28" s="2526"/>
      <c r="E28" s="2526"/>
      <c r="F28" s="2526"/>
      <c r="G28" s="2526"/>
      <c r="H28" s="2526"/>
      <c r="I28" s="2526"/>
      <c r="J28" s="2526"/>
      <c r="K28" s="2526"/>
      <c r="L28" s="2526"/>
      <c r="M28" s="2526"/>
      <c r="N28" s="2526"/>
      <c r="O28" s="2526"/>
      <c r="P28" s="2526"/>
      <c r="Q28" s="2526"/>
      <c r="R28" s="2526"/>
      <c r="S28" s="2526"/>
      <c r="T28" s="2526"/>
    </row>
    <row r="29" spans="1:21" ht="9.75" customHeight="1">
      <c r="A29" s="1852"/>
      <c r="B29" s="1852"/>
      <c r="C29" s="1852"/>
      <c r="D29" s="1852"/>
      <c r="E29" s="1852"/>
      <c r="F29" s="1852"/>
      <c r="G29" s="1852"/>
      <c r="H29" s="1852"/>
      <c r="I29" s="1852"/>
      <c r="J29" s="1852"/>
      <c r="K29" s="1852"/>
      <c r="L29" s="1852"/>
      <c r="M29" s="1852"/>
      <c r="N29" s="1852"/>
      <c r="O29" s="1852"/>
      <c r="P29" s="1852"/>
      <c r="Q29" s="1852"/>
      <c r="R29" s="1852"/>
      <c r="S29" s="1852"/>
      <c r="T29" s="1852"/>
    </row>
    <row r="30" spans="1:21" ht="9.75" customHeight="1">
      <c r="A30" s="1852"/>
      <c r="B30" s="1852"/>
      <c r="C30" s="1852"/>
      <c r="D30" s="1852"/>
      <c r="E30" s="1852"/>
      <c r="F30" s="1852"/>
      <c r="G30" s="1852"/>
      <c r="H30" s="1852"/>
      <c r="I30" s="1852"/>
      <c r="J30" s="1852"/>
      <c r="K30" s="1852"/>
      <c r="L30" s="1852"/>
      <c r="M30" s="1852"/>
      <c r="N30" s="1852"/>
      <c r="O30" s="1852"/>
      <c r="P30" s="1852"/>
      <c r="Q30" s="1852"/>
      <c r="R30" s="1852"/>
      <c r="S30" s="1852"/>
      <c r="T30" s="1852"/>
    </row>
    <row r="31" spans="1:21" ht="14.25">
      <c r="A31" s="1799" t="s">
        <v>890</v>
      </c>
    </row>
    <row r="32" spans="1:21" ht="13.5" customHeight="1">
      <c r="A32" s="1799" t="s">
        <v>891</v>
      </c>
    </row>
    <row r="33" spans="1:1" ht="14.25" customHeight="1">
      <c r="A33" s="1799" t="s">
        <v>892</v>
      </c>
    </row>
    <row r="35" spans="1:1" ht="13.5" customHeight="1"/>
    <row r="36" spans="1:1" ht="13.5" customHeight="1"/>
    <row r="37" spans="1:1" ht="13.5" customHeight="1"/>
    <row r="38" spans="1:1" ht="13.5" customHeight="1"/>
    <row r="40" spans="1:1" ht="13.5" customHeight="1"/>
    <row r="41" spans="1:1" ht="13.5" customHeight="1"/>
    <row r="42" spans="1:1" ht="13.5" customHeight="1"/>
    <row r="43" spans="1:1" ht="13.5" customHeight="1"/>
    <row r="76" ht="13.5" customHeight="1"/>
    <row r="77" ht="13.5" customHeight="1"/>
    <row r="78" ht="13.5" customHeight="1"/>
    <row r="79" ht="13.5" customHeight="1"/>
    <row r="81" ht="13.5" customHeight="1"/>
    <row r="82" ht="13.5" customHeight="1"/>
    <row r="83" ht="13.5" customHeight="1"/>
    <row r="84" ht="13.5" customHeight="1"/>
    <row r="85" ht="13.5" customHeight="1"/>
    <row r="87" ht="13.5" customHeight="1"/>
    <row r="88" ht="13.5" customHeight="1"/>
    <row r="89" ht="13.5" customHeight="1"/>
    <row r="90" ht="13.5" customHeight="1"/>
    <row r="91" ht="13.5" customHeight="1"/>
    <row r="107" spans="1:1" ht="14.25">
      <c r="A107" s="1799"/>
    </row>
    <row r="108" spans="1:1" ht="14.25">
      <c r="A108" s="1799" t="s">
        <v>890</v>
      </c>
    </row>
  </sheetData>
  <sheetProtection algorithmName="SHA-512" hashValue="p5G5S2IHJERfCK4zanGhKfUCdHTg2gdbkFPBihqgiy6SIbvnmYpoEXm6GeYM9SyOgZK3FDNxDqBI7oIV+8DoQg==" saltValue="TXaKEw1vZw7vSLUI1YONkw==" spinCount="100000" sheet="1" objects="1" scenarios="1"/>
  <mergeCells count="47">
    <mergeCell ref="P25:R27"/>
    <mergeCell ref="B25:D27"/>
    <mergeCell ref="E25:H27"/>
    <mergeCell ref="I25:K27"/>
    <mergeCell ref="L25:M27"/>
    <mergeCell ref="N25:O27"/>
    <mergeCell ref="B20:R20"/>
    <mergeCell ref="B22:D24"/>
    <mergeCell ref="E22:H24"/>
    <mergeCell ref="I22:K24"/>
    <mergeCell ref="P22:R24"/>
    <mergeCell ref="L23:M24"/>
    <mergeCell ref="N23:O24"/>
    <mergeCell ref="B15:K15"/>
    <mergeCell ref="L15:M15"/>
    <mergeCell ref="N15:O15"/>
    <mergeCell ref="B16:K16"/>
    <mergeCell ref="L16:M16"/>
    <mergeCell ref="N16:O16"/>
    <mergeCell ref="B13:K13"/>
    <mergeCell ref="L13:M13"/>
    <mergeCell ref="N13:O13"/>
    <mergeCell ref="B14:K14"/>
    <mergeCell ref="L14:M14"/>
    <mergeCell ref="N14:O14"/>
    <mergeCell ref="B11:K11"/>
    <mergeCell ref="L11:M11"/>
    <mergeCell ref="N11:O11"/>
    <mergeCell ref="B12:K12"/>
    <mergeCell ref="L12:M12"/>
    <mergeCell ref="N12:O12"/>
    <mergeCell ref="A1:T1"/>
    <mergeCell ref="A2:T2"/>
    <mergeCell ref="A3:T3"/>
    <mergeCell ref="A28:T28"/>
    <mergeCell ref="B7:K7"/>
    <mergeCell ref="L7:M7"/>
    <mergeCell ref="N7:O7"/>
    <mergeCell ref="B8:K8"/>
    <mergeCell ref="L8:M8"/>
    <mergeCell ref="N8:O8"/>
    <mergeCell ref="B9:K9"/>
    <mergeCell ref="L9:M9"/>
    <mergeCell ref="N9:O9"/>
    <mergeCell ref="B10:K10"/>
    <mergeCell ref="L10:M10"/>
    <mergeCell ref="N10:O10"/>
  </mergeCells>
  <phoneticPr fontId="4"/>
  <pageMargins left="0.75" right="0.4" top="0.63" bottom="0.27" header="0.51200000000000001" footer="0.16"/>
  <pageSetup paperSize="9" scale="79" orientation="portrait" horizontalDpi="300" verticalDpi="300" r:id="rId1"/>
  <headerFooter alignWithMargins="0"/>
  <rowBreaks count="2" manualBreakCount="2">
    <brk id="30" max="18" man="1"/>
    <brk id="108" max="1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98DB3-C291-4DE8-A524-0C3735F11645}">
  <sheetPr codeName="Sheet38">
    <pageSetUpPr fitToPage="1"/>
  </sheetPr>
  <dimension ref="B3:H18"/>
  <sheetViews>
    <sheetView showGridLines="0" zoomScale="80" zoomScaleNormal="80" workbookViewId="0">
      <selection activeCell="E6" sqref="E6"/>
    </sheetView>
  </sheetViews>
  <sheetFormatPr defaultColWidth="9" defaultRowHeight="13.5"/>
  <cols>
    <col min="1" max="2" width="3.875" style="2146" customWidth="1"/>
    <col min="3" max="3" width="10" style="2143" bestFit="1" customWidth="1"/>
    <col min="4" max="4" width="27" style="2146" bestFit="1" customWidth="1"/>
    <col min="5" max="5" width="77.625" style="2146" customWidth="1"/>
    <col min="6" max="7" width="15.625" style="2146" customWidth="1"/>
    <col min="8" max="8" width="39" style="2146" customWidth="1"/>
    <col min="9" max="16384" width="9" style="2146"/>
  </cols>
  <sheetData>
    <row r="3" spans="2:8" s="2143" customFormat="1" ht="30" customHeight="1">
      <c r="B3" s="2141"/>
      <c r="C3" s="2142" t="s">
        <v>1716</v>
      </c>
      <c r="D3" s="2142" t="s">
        <v>1717</v>
      </c>
      <c r="E3" s="2142" t="s">
        <v>1718</v>
      </c>
      <c r="F3" s="2142" t="s">
        <v>1719</v>
      </c>
      <c r="G3" s="2142" t="s">
        <v>1720</v>
      </c>
      <c r="H3" s="2142" t="s">
        <v>1721</v>
      </c>
    </row>
    <row r="4" spans="2:8" ht="39.950000000000003" customHeight="1">
      <c r="B4" s="2144">
        <v>1</v>
      </c>
      <c r="C4" s="2141" t="s">
        <v>1722</v>
      </c>
      <c r="D4" s="2144" t="s">
        <v>1723</v>
      </c>
      <c r="E4" s="2147" t="s">
        <v>1727</v>
      </c>
      <c r="F4" s="2145" t="s">
        <v>1725</v>
      </c>
      <c r="G4" s="2145" t="s">
        <v>1726</v>
      </c>
      <c r="H4" s="2144" t="s">
        <v>1724</v>
      </c>
    </row>
    <row r="5" spans="2:8" ht="19.5" customHeight="1">
      <c r="B5" s="2144">
        <v>2</v>
      </c>
      <c r="C5" s="2141"/>
      <c r="D5" s="2144"/>
      <c r="E5" s="2144"/>
      <c r="F5" s="2145"/>
      <c r="G5" s="2145"/>
      <c r="H5" s="2144"/>
    </row>
    <row r="6" spans="2:8" ht="20.100000000000001" customHeight="1">
      <c r="B6" s="2144">
        <v>3</v>
      </c>
      <c r="C6" s="2141"/>
      <c r="D6" s="2144"/>
      <c r="E6" s="2144"/>
      <c r="F6" s="2145"/>
      <c r="G6" s="2145"/>
      <c r="H6" s="2144"/>
    </row>
    <row r="7" spans="2:8" ht="19.5" customHeight="1">
      <c r="B7" s="2144">
        <v>4</v>
      </c>
      <c r="C7" s="2141"/>
      <c r="D7" s="2144"/>
      <c r="E7" s="2144"/>
      <c r="F7" s="2145"/>
      <c r="G7" s="2145"/>
      <c r="H7" s="2144"/>
    </row>
    <row r="8" spans="2:8" ht="20.100000000000001" customHeight="1">
      <c r="B8" s="2144">
        <v>5</v>
      </c>
      <c r="C8" s="2141"/>
      <c r="D8" s="2144"/>
      <c r="E8" s="2144"/>
      <c r="F8" s="2145"/>
      <c r="G8" s="2145"/>
      <c r="H8" s="2144"/>
    </row>
    <row r="9" spans="2:8" ht="19.5" customHeight="1">
      <c r="B9" s="2144">
        <v>6</v>
      </c>
      <c r="C9" s="2141"/>
      <c r="D9" s="2144"/>
      <c r="E9" s="2144"/>
      <c r="F9" s="2145"/>
      <c r="G9" s="2145"/>
      <c r="H9" s="2144"/>
    </row>
    <row r="10" spans="2:8" ht="20.100000000000001" customHeight="1">
      <c r="B10" s="2144">
        <v>7</v>
      </c>
      <c r="C10" s="2141"/>
      <c r="D10" s="2144"/>
      <c r="E10" s="2144"/>
      <c r="F10" s="2145"/>
      <c r="G10" s="2145"/>
      <c r="H10" s="2144"/>
    </row>
    <row r="11" spans="2:8" ht="19.5" customHeight="1">
      <c r="B11" s="2144">
        <v>8</v>
      </c>
      <c r="C11" s="2141"/>
      <c r="D11" s="2144"/>
      <c r="E11" s="2144"/>
      <c r="F11" s="2145"/>
      <c r="G11" s="2145"/>
      <c r="H11" s="2144"/>
    </row>
    <row r="12" spans="2:8" ht="20.100000000000001" customHeight="1">
      <c r="B12" s="2144">
        <v>9</v>
      </c>
      <c r="C12" s="2141"/>
      <c r="D12" s="2144"/>
      <c r="E12" s="2144"/>
      <c r="F12" s="2145"/>
      <c r="G12" s="2145"/>
      <c r="H12" s="2144"/>
    </row>
    <row r="13" spans="2:8" ht="19.5" customHeight="1">
      <c r="B13" s="2144">
        <v>10</v>
      </c>
      <c r="C13" s="2141"/>
      <c r="D13" s="2144"/>
      <c r="E13" s="2144"/>
      <c r="F13" s="2145"/>
      <c r="G13" s="2145"/>
      <c r="H13" s="2144"/>
    </row>
    <row r="14" spans="2:8" ht="20.100000000000001" customHeight="1">
      <c r="B14" s="2144">
        <v>11</v>
      </c>
      <c r="C14" s="2141"/>
      <c r="D14" s="2144"/>
      <c r="E14" s="2144"/>
      <c r="F14" s="2145"/>
      <c r="G14" s="2145"/>
      <c r="H14" s="2144"/>
    </row>
    <row r="15" spans="2:8" ht="20.100000000000001" customHeight="1">
      <c r="B15" s="2144">
        <v>12</v>
      </c>
      <c r="C15" s="2141"/>
      <c r="D15" s="2144"/>
      <c r="E15" s="2144"/>
      <c r="F15" s="2145"/>
      <c r="G15" s="2145"/>
      <c r="H15" s="2144"/>
    </row>
    <row r="16" spans="2:8" ht="19.5" customHeight="1">
      <c r="B16" s="2144">
        <v>13</v>
      </c>
      <c r="C16" s="2141"/>
      <c r="D16" s="2144"/>
      <c r="E16" s="2144"/>
      <c r="F16" s="2145"/>
      <c r="G16" s="2145"/>
      <c r="H16" s="2144"/>
    </row>
    <row r="17" spans="2:8" ht="20.100000000000001" customHeight="1">
      <c r="B17" s="2144">
        <v>14</v>
      </c>
      <c r="C17" s="2141"/>
      <c r="D17" s="2144"/>
      <c r="E17" s="2144"/>
      <c r="F17" s="2145"/>
      <c r="G17" s="2145"/>
      <c r="H17" s="2144"/>
    </row>
    <row r="18" spans="2:8" ht="20.100000000000001" customHeight="1">
      <c r="B18" s="2144">
        <v>15</v>
      </c>
      <c r="C18" s="2141"/>
      <c r="D18" s="2144"/>
      <c r="E18" s="2144"/>
      <c r="F18" s="2145"/>
      <c r="G18" s="2145"/>
      <c r="H18" s="2144"/>
    </row>
  </sheetData>
  <sheetProtection algorithmName="SHA-512" hashValue="EDJl8TwSwvI2aySHt3I+VmaIXLJYqhUCMdrQJrW75GitQzsNoaVLy3+z1qnFg+J8r/XCK3twJCSYF1o4q2/hqA==" saltValue="L0faIT63xxvDetgCb6xHgg==" spinCount="100000" sheet="1" objects="1" scenarios="1"/>
  <autoFilter ref="D3:H5" xr:uid="{DF63E593-20FB-4F58-A68D-231F038AE044}"/>
  <phoneticPr fontId="4"/>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49"/>
  <sheetViews>
    <sheetView showGridLines="0" zoomScaleNormal="100" zoomScaleSheetLayoutView="100" workbookViewId="0"/>
  </sheetViews>
  <sheetFormatPr defaultRowHeight="13.5"/>
  <cols>
    <col min="1" max="1" width="90" style="62" customWidth="1"/>
    <col min="2" max="2" width="4.875" style="62" customWidth="1"/>
    <col min="3" max="9" width="4.375" style="62" hidden="1" customWidth="1"/>
    <col min="10" max="10" width="4.125" style="62" hidden="1" customWidth="1"/>
    <col min="11" max="16384" width="9" style="62"/>
  </cols>
  <sheetData>
    <row r="1" spans="1:10" ht="21" customHeight="1">
      <c r="A1" s="6" t="s">
        <v>263</v>
      </c>
      <c r="B1" s="6"/>
      <c r="C1" s="1163" t="s">
        <v>533</v>
      </c>
      <c r="D1" s="1163" t="s">
        <v>119</v>
      </c>
      <c r="E1" s="1163" t="s">
        <v>120</v>
      </c>
      <c r="F1" s="1163" t="s">
        <v>520</v>
      </c>
      <c r="G1" s="1163" t="s">
        <v>121</v>
      </c>
      <c r="H1" s="1163" t="s">
        <v>1084</v>
      </c>
      <c r="I1" s="1163" t="s">
        <v>1206</v>
      </c>
      <c r="J1" s="1163" t="s">
        <v>1216</v>
      </c>
    </row>
    <row r="2" spans="1:10" ht="21" customHeight="1">
      <c r="A2" s="182" t="s">
        <v>781</v>
      </c>
      <c r="B2" s="182"/>
      <c r="C2" s="1164" t="s">
        <v>1214</v>
      </c>
      <c r="D2" s="1164" t="s">
        <v>1214</v>
      </c>
      <c r="E2" s="1164" t="s">
        <v>1214</v>
      </c>
      <c r="F2" s="1164" t="s">
        <v>1214</v>
      </c>
      <c r="G2" s="1164" t="s">
        <v>1214</v>
      </c>
      <c r="H2" s="1163" t="s">
        <v>1285</v>
      </c>
      <c r="I2" s="1164" t="s">
        <v>1214</v>
      </c>
      <c r="J2" s="1164" t="s">
        <v>1214</v>
      </c>
    </row>
    <row r="3" spans="1:10" ht="21" customHeight="1">
      <c r="A3" s="181" t="s">
        <v>782</v>
      </c>
      <c r="B3" s="181"/>
      <c r="C3" s="1164" t="s">
        <v>1214</v>
      </c>
      <c r="D3" s="1164" t="s">
        <v>1214</v>
      </c>
      <c r="E3" s="1164" t="s">
        <v>1214</v>
      </c>
      <c r="F3" s="1164" t="s">
        <v>1214</v>
      </c>
      <c r="G3" s="1164" t="s">
        <v>1214</v>
      </c>
      <c r="H3" s="1163" t="s">
        <v>1285</v>
      </c>
      <c r="I3" s="1164" t="s">
        <v>1214</v>
      </c>
      <c r="J3" s="1164" t="s">
        <v>1214</v>
      </c>
    </row>
    <row r="4" spans="1:10" ht="21" customHeight="1">
      <c r="A4" s="181" t="s">
        <v>783</v>
      </c>
      <c r="B4" s="181"/>
      <c r="C4" s="1164" t="s">
        <v>1214</v>
      </c>
      <c r="D4" s="1164" t="s">
        <v>1214</v>
      </c>
      <c r="E4" s="1164" t="s">
        <v>1214</v>
      </c>
      <c r="F4" s="1164" t="s">
        <v>1214</v>
      </c>
      <c r="G4" s="1164" t="s">
        <v>1214</v>
      </c>
      <c r="H4" s="1163" t="s">
        <v>1285</v>
      </c>
      <c r="I4" s="1164" t="s">
        <v>1214</v>
      </c>
      <c r="J4" s="1164" t="s">
        <v>1214</v>
      </c>
    </row>
    <row r="5" spans="1:10" ht="21" hidden="1" customHeight="1">
      <c r="A5" s="182" t="s">
        <v>679</v>
      </c>
      <c r="B5" s="182"/>
      <c r="C5" s="1163" t="s">
        <v>1285</v>
      </c>
      <c r="D5" s="1163" t="s">
        <v>1285</v>
      </c>
      <c r="E5" s="1163" t="s">
        <v>1285</v>
      </c>
      <c r="F5" s="1163" t="s">
        <v>1285</v>
      </c>
      <c r="G5" s="1163" t="s">
        <v>1285</v>
      </c>
      <c r="H5" s="1164" t="s">
        <v>1214</v>
      </c>
      <c r="I5" s="1163" t="s">
        <v>1285</v>
      </c>
      <c r="J5" s="1164" t="s">
        <v>1214</v>
      </c>
    </row>
    <row r="6" spans="1:10" ht="21" hidden="1" customHeight="1">
      <c r="A6" s="181" t="s">
        <v>680</v>
      </c>
      <c r="B6" s="181"/>
      <c r="C6" s="1163" t="s">
        <v>1285</v>
      </c>
      <c r="D6" s="1163" t="s">
        <v>1285</v>
      </c>
      <c r="E6" s="1163" t="s">
        <v>1285</v>
      </c>
      <c r="F6" s="1163" t="s">
        <v>1285</v>
      </c>
      <c r="G6" s="1163" t="s">
        <v>1285</v>
      </c>
      <c r="H6" s="1164" t="s">
        <v>1214</v>
      </c>
      <c r="I6" s="1163" t="s">
        <v>1285</v>
      </c>
      <c r="J6" s="1164" t="s">
        <v>1214</v>
      </c>
    </row>
    <row r="7" spans="1:10" ht="21" hidden="1" customHeight="1">
      <c r="A7" s="181" t="s">
        <v>76</v>
      </c>
      <c r="B7" s="181"/>
      <c r="C7" s="1163" t="s">
        <v>1285</v>
      </c>
      <c r="D7" s="1163" t="s">
        <v>1285</v>
      </c>
      <c r="E7" s="1163" t="s">
        <v>1285</v>
      </c>
      <c r="F7" s="1163" t="s">
        <v>1285</v>
      </c>
      <c r="G7" s="1163" t="s">
        <v>1285</v>
      </c>
      <c r="H7" s="1164" t="s">
        <v>1214</v>
      </c>
      <c r="I7" s="1163" t="s">
        <v>1285</v>
      </c>
      <c r="J7" s="1164" t="s">
        <v>1214</v>
      </c>
    </row>
    <row r="8" spans="1:10" ht="21" customHeight="1">
      <c r="A8" s="182" t="s">
        <v>784</v>
      </c>
      <c r="B8" s="182"/>
    </row>
    <row r="9" spans="1:10" ht="21" customHeight="1">
      <c r="A9" s="181" t="s">
        <v>797</v>
      </c>
      <c r="B9" s="181"/>
    </row>
    <row r="10" spans="1:10" ht="21" customHeight="1">
      <c r="A10" s="181" t="s">
        <v>798</v>
      </c>
      <c r="B10" s="181"/>
    </row>
    <row r="11" spans="1:10" ht="21" customHeight="1">
      <c r="A11" s="181" t="s">
        <v>799</v>
      </c>
      <c r="B11" s="181"/>
    </row>
    <row r="12" spans="1:10" ht="21" customHeight="1">
      <c r="A12" s="1781"/>
    </row>
    <row r="13" spans="1:10" ht="21" customHeight="1">
      <c r="A13" s="1781"/>
    </row>
    <row r="14" spans="1:10" ht="21" customHeight="1">
      <c r="A14" s="6" t="s">
        <v>833</v>
      </c>
      <c r="B14" s="6"/>
    </row>
    <row r="15" spans="1:10" ht="21" customHeight="1">
      <c r="A15" s="182" t="s">
        <v>606</v>
      </c>
      <c r="B15" s="182"/>
    </row>
    <row r="16" spans="1:10" ht="21" customHeight="1">
      <c r="A16" s="181" t="s">
        <v>895</v>
      </c>
      <c r="B16" s="181"/>
    </row>
    <row r="17" spans="1:2" ht="21" customHeight="1">
      <c r="A17" s="440" t="s">
        <v>207</v>
      </c>
      <c r="B17" s="440"/>
    </row>
    <row r="18" spans="1:2" ht="21" customHeight="1">
      <c r="A18" s="440" t="s">
        <v>607</v>
      </c>
      <c r="B18" s="440"/>
    </row>
    <row r="19" spans="1:2" ht="21" customHeight="1">
      <c r="A19" s="182" t="s">
        <v>205</v>
      </c>
      <c r="B19" s="182"/>
    </row>
    <row r="20" spans="1:2" ht="21" customHeight="1">
      <c r="A20" s="182" t="s">
        <v>206</v>
      </c>
      <c r="B20" s="182"/>
    </row>
    <row r="21" spans="1:2" ht="21" customHeight="1">
      <c r="A21" s="88"/>
      <c r="B21" s="88"/>
    </row>
    <row r="22" spans="1:2" ht="21" customHeight="1">
      <c r="A22" s="6" t="s">
        <v>264</v>
      </c>
      <c r="B22" s="6"/>
    </row>
    <row r="23" spans="1:2" ht="21" customHeight="1">
      <c r="A23" s="182" t="s">
        <v>843</v>
      </c>
      <c r="B23" s="182"/>
    </row>
    <row r="24" spans="1:2" ht="21" customHeight="1">
      <c r="A24" s="181" t="s">
        <v>1455</v>
      </c>
      <c r="B24" s="181"/>
    </row>
    <row r="25" spans="1:2" ht="21" customHeight="1">
      <c r="A25" s="438" t="s">
        <v>116</v>
      </c>
      <c r="B25" s="438"/>
    </row>
    <row r="26" spans="1:2" ht="21" customHeight="1">
      <c r="A26" s="1781"/>
    </row>
    <row r="27" spans="1:2" ht="21" customHeight="1"/>
    <row r="28" spans="1:2" ht="21" customHeight="1"/>
    <row r="29" spans="1:2" ht="21" customHeight="1"/>
    <row r="30" spans="1:2" ht="21" customHeight="1"/>
    <row r="31" spans="1:2" ht="21" customHeight="1"/>
    <row r="32" spans="1: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sheetProtection algorithmName="SHA-512" hashValue="+RqnHmke0HkrgzdP7IfLu8vswnyhks5cNL1p+We+NeKIMKVwBh2vVfb0fQfseXErn/DVZvpLST92bLBvtY6B0A==" saltValue="S2bpgXgDYrwMX/jIIXVMfQ==" spinCount="100000" sheet="1" objects="1" scenarios="1"/>
  <phoneticPr fontId="4"/>
  <pageMargins left="0.75" right="0.45" top="1" bottom="1" header="0.51200000000000001" footer="0.16"/>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J188"/>
  <sheetViews>
    <sheetView showGridLines="0" topLeftCell="C9" zoomScaleNormal="100" zoomScaleSheetLayoutView="100" workbookViewId="0">
      <selection activeCell="L11" sqref="L11:X12"/>
    </sheetView>
  </sheetViews>
  <sheetFormatPr defaultRowHeight="17.25"/>
  <cols>
    <col min="1" max="2" width="4.5" hidden="1" customWidth="1"/>
    <col min="3" max="3" width="4.5" customWidth="1"/>
    <col min="4" max="7" width="2.625" customWidth="1"/>
    <col min="8" max="11" width="5.625" customWidth="1"/>
    <col min="12" max="33" width="2.625" customWidth="1"/>
    <col min="34" max="37" width="2.875" customWidth="1"/>
    <col min="38" max="40" width="2.625" customWidth="1"/>
    <col min="41" max="41" width="18.125" style="806" hidden="1" customWidth="1"/>
    <col min="42" max="42" width="4.125" style="1162" hidden="1" customWidth="1"/>
    <col min="43" max="52" width="4.125" style="1171" hidden="1" customWidth="1"/>
    <col min="53" max="53" width="2.625" style="844" hidden="1" customWidth="1"/>
    <col min="54" max="54" width="7.25" style="844" hidden="1" customWidth="1"/>
    <col min="55" max="55" width="9" style="1842" hidden="1" customWidth="1"/>
    <col min="56" max="56" width="2.625" style="1162" customWidth="1"/>
    <col min="57" max="62" width="2.625" style="844" customWidth="1"/>
  </cols>
  <sheetData>
    <row r="1" spans="1:62" s="1246" customFormat="1" ht="41.25" hidden="1" customHeight="1">
      <c r="A1" s="1244" t="s">
        <v>972</v>
      </c>
      <c r="B1" s="1245" t="s">
        <v>921</v>
      </c>
      <c r="C1" s="1255" t="s">
        <v>520</v>
      </c>
      <c r="AO1" s="1267"/>
      <c r="AP1" s="1267"/>
      <c r="AQ1" s="1172" t="s">
        <v>1215</v>
      </c>
      <c r="AR1" s="1172" t="s">
        <v>1215</v>
      </c>
      <c r="AS1" s="1172" t="s">
        <v>1215</v>
      </c>
      <c r="AT1" s="1172" t="s">
        <v>1215</v>
      </c>
      <c r="AU1" s="1172" t="s">
        <v>1215</v>
      </c>
      <c r="AV1" s="1172" t="s">
        <v>1215</v>
      </c>
      <c r="AW1" s="1172" t="s">
        <v>1215</v>
      </c>
      <c r="AX1" s="1172" t="s">
        <v>1215</v>
      </c>
      <c r="AY1" s="1172" t="s">
        <v>1215</v>
      </c>
      <c r="AZ1" s="1164" t="s">
        <v>1214</v>
      </c>
      <c r="BC1" s="1839"/>
      <c r="BD1" s="890"/>
    </row>
    <row r="2" spans="1:62" s="883" customFormat="1" ht="41.25" hidden="1" customHeight="1">
      <c r="A2" s="2186" t="s">
        <v>836</v>
      </c>
      <c r="B2" s="2186"/>
      <c r="C2" s="2186"/>
      <c r="D2" s="2186"/>
      <c r="E2" s="2186"/>
      <c r="F2" s="2186"/>
      <c r="G2" s="2186"/>
      <c r="H2" s="2186"/>
      <c r="I2" s="2186"/>
      <c r="J2" s="2186"/>
      <c r="K2" s="2186"/>
      <c r="L2" s="2186"/>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186"/>
      <c r="AO2" s="1076" t="s">
        <v>385</v>
      </c>
      <c r="AP2" s="1165"/>
      <c r="AQ2" s="1164" t="s">
        <v>642</v>
      </c>
      <c r="AR2" s="1172" t="s">
        <v>1215</v>
      </c>
      <c r="AS2" s="1172" t="s">
        <v>1215</v>
      </c>
      <c r="AT2" s="1172" t="s">
        <v>1215</v>
      </c>
      <c r="AU2" s="1172" t="s">
        <v>1215</v>
      </c>
      <c r="AV2" s="1172" t="s">
        <v>1215</v>
      </c>
      <c r="AW2" s="1172" t="s">
        <v>1215</v>
      </c>
      <c r="AX2" s="1172" t="s">
        <v>1215</v>
      </c>
      <c r="AY2" s="1172" t="s">
        <v>1215</v>
      </c>
      <c r="AZ2" s="1164" t="s">
        <v>1214</v>
      </c>
      <c r="BA2" s="1165"/>
      <c r="BB2" s="1210" t="s">
        <v>527</v>
      </c>
      <c r="BC2" s="1840"/>
      <c r="BD2" s="884"/>
    </row>
    <row r="3" spans="1:62" s="90" customFormat="1" ht="24.75" hidden="1" customHeight="1">
      <c r="A3" s="2187" t="s">
        <v>767</v>
      </c>
      <c r="B3" s="2187"/>
      <c r="C3" s="2187"/>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1077"/>
      <c r="AP3" s="1078"/>
      <c r="AQ3" s="1164" t="s">
        <v>642</v>
      </c>
      <c r="AR3" s="1172" t="s">
        <v>1215</v>
      </c>
      <c r="AS3" s="1172" t="s">
        <v>1215</v>
      </c>
      <c r="AT3" s="1172" t="s">
        <v>1215</v>
      </c>
      <c r="AU3" s="1172" t="s">
        <v>1215</v>
      </c>
      <c r="AV3" s="1172" t="s">
        <v>1215</v>
      </c>
      <c r="AW3" s="1172" t="s">
        <v>1215</v>
      </c>
      <c r="AX3" s="1172" t="s">
        <v>1215</v>
      </c>
      <c r="AY3" s="1172" t="s">
        <v>1215</v>
      </c>
      <c r="AZ3" s="1164" t="s">
        <v>1214</v>
      </c>
      <c r="BA3" s="1078"/>
      <c r="BB3" s="1168"/>
      <c r="BC3" s="1841"/>
      <c r="BD3" s="1235"/>
      <c r="BE3" s="89"/>
      <c r="BF3" s="89"/>
      <c r="BG3" s="89"/>
      <c r="BH3" s="89"/>
      <c r="BI3" s="89"/>
      <c r="BJ3" s="89"/>
    </row>
    <row r="4" spans="1:62" s="62" customFormat="1" ht="27" hidden="1" customHeight="1">
      <c r="A4" s="2189" t="s">
        <v>175</v>
      </c>
      <c r="B4" s="2189"/>
      <c r="C4" s="2189"/>
      <c r="D4" s="2189"/>
      <c r="E4" s="2189"/>
      <c r="F4" s="2189"/>
      <c r="G4" s="2189"/>
      <c r="H4" s="2189"/>
      <c r="I4" s="2189"/>
      <c r="J4" s="2189"/>
      <c r="K4" s="2189"/>
      <c r="L4" s="2191" t="s">
        <v>1168</v>
      </c>
      <c r="M4" s="2191"/>
      <c r="N4" s="2191"/>
      <c r="O4" s="2191"/>
      <c r="P4" s="2191"/>
      <c r="Q4" s="2191"/>
      <c r="R4" s="2191"/>
      <c r="S4" s="2191"/>
      <c r="T4" s="2191"/>
      <c r="U4" s="2191"/>
      <c r="V4" s="2191"/>
      <c r="W4" s="2191"/>
      <c r="X4" s="2191"/>
      <c r="Y4" s="2189" t="s">
        <v>179</v>
      </c>
      <c r="Z4" s="2189"/>
      <c r="AA4" s="2189"/>
      <c r="AB4" s="2189"/>
      <c r="AC4" s="2189"/>
      <c r="AD4" s="2189"/>
      <c r="AE4" s="2189"/>
      <c r="AF4" s="2189"/>
      <c r="AG4" s="2189" t="s">
        <v>802</v>
      </c>
      <c r="AH4" s="2189"/>
      <c r="AI4" s="2189"/>
      <c r="AJ4" s="2189"/>
      <c r="AK4" s="2189"/>
      <c r="AL4" s="2189"/>
      <c r="AM4" s="2189"/>
      <c r="AN4" s="2189"/>
      <c r="AO4" s="1078"/>
      <c r="AP4" s="1078"/>
      <c r="AQ4" s="1164" t="s">
        <v>642</v>
      </c>
      <c r="AR4" s="1172" t="s">
        <v>1215</v>
      </c>
      <c r="AS4" s="1172" t="s">
        <v>1215</v>
      </c>
      <c r="AT4" s="1172" t="s">
        <v>1215</v>
      </c>
      <c r="AU4" s="1172" t="s">
        <v>1215</v>
      </c>
      <c r="AV4" s="1172" t="s">
        <v>1215</v>
      </c>
      <c r="AW4" s="1172" t="s">
        <v>1215</v>
      </c>
      <c r="AX4" s="1172" t="s">
        <v>1215</v>
      </c>
      <c r="AY4" s="1172" t="s">
        <v>1215</v>
      </c>
      <c r="AZ4" s="1164" t="s">
        <v>1214</v>
      </c>
      <c r="BA4" s="1078"/>
      <c r="BB4" s="1163" t="s">
        <v>526</v>
      </c>
      <c r="BC4" s="1841"/>
      <c r="BD4" s="1235"/>
      <c r="BE4" s="89"/>
      <c r="BF4" s="89"/>
      <c r="BG4" s="89"/>
      <c r="BH4" s="89"/>
      <c r="BI4" s="89"/>
      <c r="BJ4" s="89"/>
    </row>
    <row r="5" spans="1:62" s="62" customFormat="1" ht="38.25" hidden="1" customHeight="1">
      <c r="A5" s="2189"/>
      <c r="B5" s="2189"/>
      <c r="C5" s="2189"/>
      <c r="D5" s="2189"/>
      <c r="E5" s="2189"/>
      <c r="F5" s="2189"/>
      <c r="G5" s="2189"/>
      <c r="H5" s="2189"/>
      <c r="I5" s="2189"/>
      <c r="J5" s="2189"/>
      <c r="K5" s="2189"/>
      <c r="L5" s="2191"/>
      <c r="M5" s="2191"/>
      <c r="N5" s="2191"/>
      <c r="O5" s="2191"/>
      <c r="P5" s="2191"/>
      <c r="Q5" s="2191"/>
      <c r="R5" s="2191"/>
      <c r="S5" s="2191"/>
      <c r="T5" s="2191"/>
      <c r="U5" s="2191"/>
      <c r="V5" s="2191"/>
      <c r="W5" s="2191"/>
      <c r="X5" s="2191"/>
      <c r="Y5" s="2191" t="s">
        <v>176</v>
      </c>
      <c r="Z5" s="2191"/>
      <c r="AA5" s="2191"/>
      <c r="AB5" s="2191"/>
      <c r="AC5" s="2189" t="s">
        <v>177</v>
      </c>
      <c r="AD5" s="2189"/>
      <c r="AE5" s="2189"/>
      <c r="AF5" s="2189"/>
      <c r="AG5" s="2191" t="s">
        <v>176</v>
      </c>
      <c r="AH5" s="2191"/>
      <c r="AI5" s="2191"/>
      <c r="AJ5" s="2191"/>
      <c r="AK5" s="2189" t="s">
        <v>177</v>
      </c>
      <c r="AL5" s="2189"/>
      <c r="AM5" s="2189"/>
      <c r="AN5" s="2189"/>
      <c r="AO5" s="1078"/>
      <c r="AP5" s="1078"/>
      <c r="AQ5" s="1164" t="s">
        <v>642</v>
      </c>
      <c r="AR5" s="1172" t="s">
        <v>1215</v>
      </c>
      <c r="AS5" s="1172" t="s">
        <v>1215</v>
      </c>
      <c r="AT5" s="1172" t="s">
        <v>1215</v>
      </c>
      <c r="AU5" s="1172" t="s">
        <v>1215</v>
      </c>
      <c r="AV5" s="1172" t="s">
        <v>1215</v>
      </c>
      <c r="AW5" s="1172" t="s">
        <v>1215</v>
      </c>
      <c r="AX5" s="1172" t="s">
        <v>1215</v>
      </c>
      <c r="AY5" s="1172" t="s">
        <v>1215</v>
      </c>
      <c r="AZ5" s="1164" t="s">
        <v>1214</v>
      </c>
      <c r="BA5" s="1078"/>
      <c r="BB5" s="1078"/>
      <c r="BC5" s="1841"/>
      <c r="BD5" s="1235"/>
      <c r="BE5" s="89"/>
      <c r="BF5" s="89"/>
      <c r="BG5" s="89"/>
      <c r="BH5" s="89"/>
      <c r="BI5" s="89"/>
      <c r="BJ5" s="89"/>
    </row>
    <row r="6" spans="1:62" s="62" customFormat="1" ht="18" hidden="1" customHeight="1">
      <c r="A6" s="439" t="s">
        <v>604</v>
      </c>
      <c r="B6" s="439" t="s">
        <v>604</v>
      </c>
      <c r="C6" s="439" t="s">
        <v>604</v>
      </c>
      <c r="D6" s="2307" t="s">
        <v>785</v>
      </c>
      <c r="E6" s="2307"/>
      <c r="F6" s="2307"/>
      <c r="G6" s="2307"/>
      <c r="H6" s="2307"/>
      <c r="I6" s="2307"/>
      <c r="J6" s="2307"/>
      <c r="K6" s="2307"/>
      <c r="L6" s="2190" t="s">
        <v>894</v>
      </c>
      <c r="M6" s="2190"/>
      <c r="N6" s="2190"/>
      <c r="O6" s="2190"/>
      <c r="P6" s="2190"/>
      <c r="Q6" s="2190"/>
      <c r="R6" s="2190"/>
      <c r="S6" s="2190"/>
      <c r="T6" s="2190"/>
      <c r="U6" s="2190"/>
      <c r="V6" s="2190"/>
      <c r="W6" s="2190"/>
      <c r="X6" s="2190"/>
      <c r="Y6" s="2192"/>
      <c r="Z6" s="2192"/>
      <c r="AA6" s="2192"/>
      <c r="AB6" s="2192"/>
      <c r="AC6" s="2192"/>
      <c r="AD6" s="2192"/>
      <c r="AE6" s="2192"/>
      <c r="AF6" s="2192"/>
      <c r="AG6" s="2192"/>
      <c r="AH6" s="2192"/>
      <c r="AI6" s="2192"/>
      <c r="AJ6" s="2192"/>
      <c r="AK6" s="2192"/>
      <c r="AL6" s="2192"/>
      <c r="AM6" s="2192"/>
      <c r="AN6" s="2192"/>
      <c r="AO6" s="1079"/>
      <c r="AP6" s="1078"/>
      <c r="AQ6" s="1164" t="s">
        <v>642</v>
      </c>
      <c r="AR6" s="1172" t="s">
        <v>1215</v>
      </c>
      <c r="AS6" s="1172" t="s">
        <v>1215</v>
      </c>
      <c r="AT6" s="1172" t="s">
        <v>1215</v>
      </c>
      <c r="AU6" s="1172" t="s">
        <v>1215</v>
      </c>
      <c r="AV6" s="1172" t="s">
        <v>1215</v>
      </c>
      <c r="AW6" s="1172" t="s">
        <v>1215</v>
      </c>
      <c r="AX6" s="1172" t="s">
        <v>1215</v>
      </c>
      <c r="AY6" s="1172" t="s">
        <v>1215</v>
      </c>
      <c r="AZ6" s="1164" t="s">
        <v>1214</v>
      </c>
      <c r="BA6" s="1078"/>
      <c r="BB6" s="1078"/>
      <c r="BC6" s="1841"/>
      <c r="BD6" s="1235"/>
      <c r="BE6" s="89"/>
      <c r="BF6" s="89"/>
      <c r="BG6" s="89"/>
      <c r="BH6" s="89"/>
      <c r="BI6" s="89"/>
      <c r="BJ6" s="89"/>
    </row>
    <row r="7" spans="1:62" s="62" customFormat="1" hidden="1">
      <c r="AO7" s="1078"/>
      <c r="AP7" s="1078"/>
      <c r="AQ7" s="1164" t="s">
        <v>1214</v>
      </c>
      <c r="AR7" s="1172" t="s">
        <v>1215</v>
      </c>
      <c r="AS7" s="1172" t="s">
        <v>1215</v>
      </c>
      <c r="AT7" s="1172" t="s">
        <v>1215</v>
      </c>
      <c r="AU7" s="1172" t="s">
        <v>1215</v>
      </c>
      <c r="AV7" s="1172" t="s">
        <v>1215</v>
      </c>
      <c r="AW7" s="1172" t="s">
        <v>1215</v>
      </c>
      <c r="AX7" s="1172" t="s">
        <v>1215</v>
      </c>
      <c r="AY7" s="1172" t="s">
        <v>1215</v>
      </c>
      <c r="AZ7" s="1164" t="s">
        <v>1214</v>
      </c>
      <c r="BA7" s="1078"/>
      <c r="BB7" s="1078"/>
      <c r="BC7" s="1841"/>
      <c r="BD7" s="1235"/>
      <c r="BE7" s="89"/>
      <c r="BF7" s="89"/>
      <c r="BG7" s="89"/>
      <c r="BH7" s="89"/>
      <c r="BI7" s="89"/>
      <c r="BJ7" s="89"/>
    </row>
    <row r="8" spans="1:62" s="883" customFormat="1" hidden="1">
      <c r="A8" s="2188" t="s">
        <v>837</v>
      </c>
      <c r="B8" s="2188"/>
      <c r="C8" s="2188"/>
      <c r="D8" s="2188"/>
      <c r="E8" s="2188"/>
      <c r="F8" s="2188"/>
      <c r="G8" s="2188"/>
      <c r="H8" s="2188"/>
      <c r="I8" s="2188"/>
      <c r="J8" s="2188"/>
      <c r="K8" s="2188"/>
      <c r="L8" s="2188"/>
      <c r="M8" s="2188"/>
      <c r="N8" s="2188"/>
      <c r="O8" s="2188"/>
      <c r="P8" s="2188"/>
      <c r="Q8" s="2188"/>
      <c r="R8" s="2188"/>
      <c r="S8" s="2188"/>
      <c r="T8" s="2188"/>
      <c r="U8" s="2188"/>
      <c r="V8" s="2188"/>
      <c r="W8" s="2188"/>
      <c r="X8" s="2188"/>
      <c r="Y8" s="2188"/>
      <c r="Z8" s="2188"/>
      <c r="AA8" s="2188"/>
      <c r="AB8" s="2188"/>
      <c r="AC8" s="2188"/>
      <c r="AD8" s="2188"/>
      <c r="AE8" s="2188"/>
      <c r="AF8" s="2188"/>
      <c r="AG8" s="2188"/>
      <c r="AH8" s="2188"/>
      <c r="AI8" s="2188"/>
      <c r="AJ8" s="2188"/>
      <c r="AK8" s="2188"/>
      <c r="AL8" s="2188"/>
      <c r="AM8" s="2188"/>
      <c r="AN8" s="2188"/>
      <c r="AO8" s="1079" t="s">
        <v>384</v>
      </c>
      <c r="AP8" s="1165"/>
      <c r="AQ8" s="1164" t="s">
        <v>1214</v>
      </c>
      <c r="AR8" s="1172" t="s">
        <v>1215</v>
      </c>
      <c r="AS8" s="1172" t="s">
        <v>1215</v>
      </c>
      <c r="AT8" s="1172" t="s">
        <v>1215</v>
      </c>
      <c r="AU8" s="1172" t="s">
        <v>1215</v>
      </c>
      <c r="AV8" s="1172" t="s">
        <v>1215</v>
      </c>
      <c r="AW8" s="1172" t="s">
        <v>1215</v>
      </c>
      <c r="AX8" s="1172" t="s">
        <v>1215</v>
      </c>
      <c r="AY8" s="1172" t="s">
        <v>1215</v>
      </c>
      <c r="AZ8" s="1164" t="s">
        <v>1214</v>
      </c>
      <c r="BA8" s="1165"/>
      <c r="BB8" s="1165"/>
      <c r="BC8" s="1840"/>
      <c r="BD8" s="884"/>
    </row>
    <row r="9" spans="1:62" s="883" customFormat="1">
      <c r="A9" s="2188" t="s">
        <v>842</v>
      </c>
      <c r="B9" s="2188"/>
      <c r="C9" s="2188"/>
      <c r="D9" s="2188"/>
      <c r="E9" s="2188"/>
      <c r="F9" s="2188"/>
      <c r="G9" s="2188"/>
      <c r="H9" s="2188"/>
      <c r="I9" s="2188"/>
      <c r="J9" s="2188"/>
      <c r="K9" s="2188"/>
      <c r="L9" s="2188"/>
      <c r="M9" s="2188"/>
      <c r="N9" s="2188"/>
      <c r="O9" s="2188"/>
      <c r="P9" s="2188"/>
      <c r="Q9" s="2188"/>
      <c r="R9" s="2188"/>
      <c r="S9" s="2188"/>
      <c r="T9" s="2188"/>
      <c r="U9" s="2188"/>
      <c r="V9" s="2188"/>
      <c r="W9" s="2188"/>
      <c r="X9" s="2188"/>
      <c r="Y9" s="2188"/>
      <c r="Z9" s="2188"/>
      <c r="AA9" s="2188"/>
      <c r="AB9" s="2188"/>
      <c r="AC9" s="2188"/>
      <c r="AD9" s="2188"/>
      <c r="AE9" s="2188"/>
      <c r="AF9" s="2188"/>
      <c r="AG9" s="2188"/>
      <c r="AH9" s="2188"/>
      <c r="AI9" s="2188"/>
      <c r="AJ9" s="2188"/>
      <c r="AK9" s="2188"/>
      <c r="AL9" s="2188"/>
      <c r="AM9" s="2188"/>
      <c r="AN9" s="2188"/>
      <c r="AO9" s="1100" t="s">
        <v>835</v>
      </c>
      <c r="AP9" s="1165"/>
      <c r="AQ9" s="1172" t="s">
        <v>1215</v>
      </c>
      <c r="AR9" s="1164" t="s">
        <v>1214</v>
      </c>
      <c r="AS9" s="1164" t="s">
        <v>1214</v>
      </c>
      <c r="AT9" s="1164" t="s">
        <v>1214</v>
      </c>
      <c r="AU9" s="1164" t="s">
        <v>1214</v>
      </c>
      <c r="AV9" s="1164" t="s">
        <v>1214</v>
      </c>
      <c r="AW9" s="1164" t="s">
        <v>1214</v>
      </c>
      <c r="AX9" s="1164" t="s">
        <v>1214</v>
      </c>
      <c r="AY9" s="1164" t="s">
        <v>1214</v>
      </c>
      <c r="AZ9" s="1164" t="s">
        <v>1214</v>
      </c>
      <c r="BA9" s="1165"/>
      <c r="BB9" s="1165"/>
      <c r="BC9" s="1843"/>
      <c r="BD9" s="884"/>
    </row>
    <row r="10" spans="1:62" s="90" customFormat="1" ht="13.5" customHeight="1">
      <c r="A10" s="2306" t="s">
        <v>767</v>
      </c>
      <c r="B10" s="2306"/>
      <c r="C10" s="2306"/>
      <c r="D10" s="2306"/>
      <c r="E10" s="2306"/>
      <c r="F10" s="2306"/>
      <c r="G10" s="2306"/>
      <c r="H10" s="2306"/>
      <c r="I10" s="2306"/>
      <c r="J10" s="2306"/>
      <c r="K10" s="2306"/>
      <c r="L10" s="2306"/>
      <c r="M10" s="2306"/>
      <c r="N10" s="2306"/>
      <c r="O10" s="2306"/>
      <c r="P10" s="2306"/>
      <c r="Q10" s="2306"/>
      <c r="R10" s="2306"/>
      <c r="S10" s="2306"/>
      <c r="T10" s="2306"/>
      <c r="U10" s="2306"/>
      <c r="V10" s="2306"/>
      <c r="W10" s="2306"/>
      <c r="X10" s="2306"/>
      <c r="Y10" s="2306"/>
      <c r="Z10" s="2306"/>
      <c r="AA10" s="2306"/>
      <c r="AB10" s="2306"/>
      <c r="AC10" s="2306"/>
      <c r="AD10" s="2306"/>
      <c r="AE10" s="2306"/>
      <c r="AF10" s="2306"/>
      <c r="AG10" s="2306"/>
      <c r="AH10" s="2306"/>
      <c r="AI10" s="2306"/>
      <c r="AJ10" s="2306"/>
      <c r="AK10" s="2306"/>
      <c r="AL10" s="2306"/>
      <c r="AM10" s="2306"/>
      <c r="AN10" s="2306"/>
      <c r="AO10" s="1078"/>
      <c r="AP10" s="1078"/>
      <c r="AQ10" s="1163" t="s">
        <v>533</v>
      </c>
      <c r="AR10" s="1163" t="s">
        <v>119</v>
      </c>
      <c r="AS10" s="1163" t="s">
        <v>120</v>
      </c>
      <c r="AT10" s="1163" t="s">
        <v>520</v>
      </c>
      <c r="AU10" s="1163" t="s">
        <v>121</v>
      </c>
      <c r="AV10" s="1163" t="s">
        <v>1084</v>
      </c>
      <c r="AW10" s="1163" t="s">
        <v>1206</v>
      </c>
      <c r="AX10" s="1163" t="s">
        <v>132</v>
      </c>
      <c r="AY10" s="1335" t="s">
        <v>421</v>
      </c>
      <c r="AZ10" s="1163" t="s">
        <v>1216</v>
      </c>
      <c r="BA10" s="1078"/>
      <c r="BB10" s="1078"/>
      <c r="BC10" s="1844"/>
      <c r="BD10" s="1235"/>
      <c r="BE10" s="89"/>
      <c r="BF10" s="89"/>
      <c r="BG10" s="89"/>
      <c r="BH10" s="89"/>
      <c r="BI10" s="89"/>
      <c r="BJ10" s="89"/>
    </row>
    <row r="11" spans="1:62" s="62" customFormat="1" ht="24.75" customHeight="1">
      <c r="A11" s="2302" t="s">
        <v>844</v>
      </c>
      <c r="B11" s="2302"/>
      <c r="C11" s="2302"/>
      <c r="D11" s="2302"/>
      <c r="E11" s="2302"/>
      <c r="F11" s="2302"/>
      <c r="G11" s="2302"/>
      <c r="H11" s="2302"/>
      <c r="I11" s="2302"/>
      <c r="J11" s="2302"/>
      <c r="K11" s="2302"/>
      <c r="L11" s="2305" t="s">
        <v>1168</v>
      </c>
      <c r="M11" s="2305"/>
      <c r="N11" s="2305"/>
      <c r="O11" s="2305"/>
      <c r="P11" s="2305"/>
      <c r="Q11" s="2305"/>
      <c r="R11" s="2305"/>
      <c r="S11" s="2305"/>
      <c r="T11" s="2305"/>
      <c r="U11" s="2305"/>
      <c r="V11" s="2305"/>
      <c r="W11" s="2305"/>
      <c r="X11" s="2305"/>
      <c r="Y11" s="2302" t="s">
        <v>179</v>
      </c>
      <c r="Z11" s="2302"/>
      <c r="AA11" s="2302"/>
      <c r="AB11" s="2302"/>
      <c r="AC11" s="2302"/>
      <c r="AD11" s="2302"/>
      <c r="AE11" s="2302"/>
      <c r="AF11" s="2302"/>
      <c r="AG11" s="2302" t="s">
        <v>802</v>
      </c>
      <c r="AH11" s="2302"/>
      <c r="AI11" s="2302"/>
      <c r="AJ11" s="2302"/>
      <c r="AK11" s="2302"/>
      <c r="AL11" s="2302"/>
      <c r="AM11" s="2302"/>
      <c r="AN11" s="2302"/>
      <c r="AO11" s="1078"/>
      <c r="AP11" s="1078"/>
      <c r="AQ11" s="1070"/>
      <c r="AR11" s="1070"/>
      <c r="AS11" s="1070"/>
      <c r="AT11" s="1070"/>
      <c r="AU11" s="1070"/>
      <c r="AV11" s="1070"/>
      <c r="AW11" s="1070"/>
      <c r="AX11" s="1070"/>
      <c r="AY11" s="1070"/>
      <c r="AZ11" s="1070"/>
      <c r="BA11" s="1078"/>
      <c r="BB11" s="1078"/>
      <c r="BC11" s="1844"/>
      <c r="BD11" s="1235"/>
      <c r="BE11" s="89"/>
      <c r="BF11" s="89"/>
      <c r="BG11" s="89"/>
      <c r="BH11" s="89"/>
      <c r="BI11" s="89"/>
      <c r="BJ11" s="89"/>
    </row>
    <row r="12" spans="1:62" s="62" customFormat="1" ht="24.75" customHeight="1">
      <c r="A12" s="2302"/>
      <c r="B12" s="2302"/>
      <c r="C12" s="2302"/>
      <c r="D12" s="2302"/>
      <c r="E12" s="2302"/>
      <c r="F12" s="2302"/>
      <c r="G12" s="2302"/>
      <c r="H12" s="2302"/>
      <c r="I12" s="2302"/>
      <c r="J12" s="2302"/>
      <c r="K12" s="2302"/>
      <c r="L12" s="2305"/>
      <c r="M12" s="2305"/>
      <c r="N12" s="2305"/>
      <c r="O12" s="2305"/>
      <c r="P12" s="2305"/>
      <c r="Q12" s="2305"/>
      <c r="R12" s="2305"/>
      <c r="S12" s="2305"/>
      <c r="T12" s="2305"/>
      <c r="U12" s="2305"/>
      <c r="V12" s="2305"/>
      <c r="W12" s="2305"/>
      <c r="X12" s="2305"/>
      <c r="Y12" s="2305" t="s">
        <v>834</v>
      </c>
      <c r="Z12" s="2305"/>
      <c r="AA12" s="2305"/>
      <c r="AB12" s="2305"/>
      <c r="AC12" s="2302" t="s">
        <v>800</v>
      </c>
      <c r="AD12" s="2302"/>
      <c r="AE12" s="2302"/>
      <c r="AF12" s="2302"/>
      <c r="AG12" s="2305" t="s">
        <v>770</v>
      </c>
      <c r="AH12" s="2305"/>
      <c r="AI12" s="2305"/>
      <c r="AJ12" s="2305"/>
      <c r="AK12" s="2302" t="s">
        <v>800</v>
      </c>
      <c r="AL12" s="2302"/>
      <c r="AM12" s="2302"/>
      <c r="AN12" s="2302"/>
      <c r="AO12" s="1078"/>
      <c r="AP12" s="1078"/>
      <c r="AQ12" s="1169"/>
      <c r="AR12" s="1169"/>
      <c r="AS12" s="1169"/>
      <c r="AT12" s="1169"/>
      <c r="AU12" s="1169"/>
      <c r="AV12" s="1169"/>
      <c r="AW12" s="1169"/>
      <c r="AX12" s="1169"/>
      <c r="AY12" s="1169"/>
      <c r="AZ12" s="1169"/>
      <c r="BA12" s="1078"/>
      <c r="BB12" s="1078"/>
      <c r="BC12" s="1844"/>
      <c r="BD12" s="1235"/>
      <c r="BE12" s="89"/>
      <c r="BF12" s="89"/>
      <c r="BG12" s="89"/>
      <c r="BH12" s="89"/>
      <c r="BI12" s="89"/>
      <c r="BJ12" s="89"/>
    </row>
    <row r="13" spans="1:62" s="62" customFormat="1" ht="54.75" customHeight="1">
      <c r="A13" s="2183" t="s">
        <v>768</v>
      </c>
      <c r="B13" s="2183" t="s">
        <v>768</v>
      </c>
      <c r="C13" s="2183" t="s">
        <v>768</v>
      </c>
      <c r="D13" s="2309" t="s">
        <v>1697</v>
      </c>
      <c r="E13" s="2309"/>
      <c r="F13" s="2309"/>
      <c r="G13" s="2309"/>
      <c r="H13" s="2309"/>
      <c r="I13" s="2309"/>
      <c r="J13" s="2309"/>
      <c r="K13" s="2309"/>
      <c r="L13" s="2308" t="s">
        <v>771</v>
      </c>
      <c r="M13" s="2308"/>
      <c r="N13" s="2308"/>
      <c r="O13" s="2308"/>
      <c r="P13" s="2308"/>
      <c r="Q13" s="2308"/>
      <c r="R13" s="2308"/>
      <c r="S13" s="2308"/>
      <c r="T13" s="2308"/>
      <c r="U13" s="2308"/>
      <c r="V13" s="2308"/>
      <c r="W13" s="2308"/>
      <c r="X13" s="2308"/>
      <c r="Y13" s="2300"/>
      <c r="Z13" s="2300"/>
      <c r="AA13" s="2300"/>
      <c r="AB13" s="2300"/>
      <c r="AC13" s="2303" t="s">
        <v>398</v>
      </c>
      <c r="AD13" s="2303"/>
      <c r="AE13" s="2303"/>
      <c r="AF13" s="2303"/>
      <c r="AG13" s="2303" t="s">
        <v>397</v>
      </c>
      <c r="AH13" s="2303"/>
      <c r="AI13" s="2303"/>
      <c r="AJ13" s="2303"/>
      <c r="AK13" s="2303" t="s">
        <v>397</v>
      </c>
      <c r="AL13" s="2303"/>
      <c r="AM13" s="2303"/>
      <c r="AN13" s="2303"/>
      <c r="AO13" s="1078"/>
      <c r="AP13" s="1078"/>
      <c r="AQ13" s="1169"/>
      <c r="AR13" s="1169"/>
      <c r="AS13" s="1169"/>
      <c r="AT13" s="1169"/>
      <c r="AU13" s="1169"/>
      <c r="AV13" s="1169"/>
      <c r="AW13" s="1169"/>
      <c r="AX13" s="1169"/>
      <c r="AY13" s="1169"/>
      <c r="AZ13" s="1169"/>
      <c r="BA13" s="1078"/>
      <c r="BB13" s="1078"/>
      <c r="BC13" s="1844"/>
      <c r="BD13" s="1235"/>
      <c r="BE13" s="89"/>
      <c r="BF13" s="89"/>
      <c r="BG13" s="89"/>
      <c r="BH13" s="89"/>
      <c r="BI13" s="89"/>
      <c r="BJ13" s="89"/>
    </row>
    <row r="14" spans="1:62" s="62" customFormat="1" ht="54.75" customHeight="1">
      <c r="A14" s="2183"/>
      <c r="B14" s="2183"/>
      <c r="C14" s="2183"/>
      <c r="D14" s="2313" t="s">
        <v>1698</v>
      </c>
      <c r="E14" s="2313"/>
      <c r="F14" s="2313"/>
      <c r="G14" s="2313"/>
      <c r="H14" s="2313"/>
      <c r="I14" s="2313"/>
      <c r="J14" s="2313"/>
      <c r="K14" s="2313"/>
      <c r="L14" s="2312" t="s">
        <v>1695</v>
      </c>
      <c r="M14" s="2312"/>
      <c r="N14" s="2312"/>
      <c r="O14" s="2312"/>
      <c r="P14" s="2312"/>
      <c r="Q14" s="2312"/>
      <c r="R14" s="2312"/>
      <c r="S14" s="2312"/>
      <c r="T14" s="2312"/>
      <c r="U14" s="2312"/>
      <c r="V14" s="2312"/>
      <c r="W14" s="2312"/>
      <c r="X14" s="2312"/>
      <c r="Y14" s="2311"/>
      <c r="Z14" s="2311"/>
      <c r="AA14" s="2311"/>
      <c r="AB14" s="2311"/>
      <c r="AC14" s="2310" t="s">
        <v>398</v>
      </c>
      <c r="AD14" s="2310"/>
      <c r="AE14" s="2310"/>
      <c r="AF14" s="2310"/>
      <c r="AG14" s="2310" t="s">
        <v>397</v>
      </c>
      <c r="AH14" s="2310"/>
      <c r="AI14" s="2310"/>
      <c r="AJ14" s="2310"/>
      <c r="AK14" s="2310" t="s">
        <v>397</v>
      </c>
      <c r="AL14" s="2310"/>
      <c r="AM14" s="2310"/>
      <c r="AN14" s="2310"/>
      <c r="AO14" s="1078"/>
      <c r="AP14" s="1078"/>
      <c r="AQ14" s="1169"/>
      <c r="AR14" s="1169"/>
      <c r="AS14" s="1169"/>
      <c r="AT14" s="1169"/>
      <c r="AU14" s="1169"/>
      <c r="AV14" s="1169"/>
      <c r="AW14" s="1169"/>
      <c r="AX14" s="1169"/>
      <c r="AY14" s="1169"/>
      <c r="AZ14" s="1169"/>
      <c r="BA14" s="1078"/>
      <c r="BB14" s="1078"/>
      <c r="BC14" s="1844"/>
      <c r="BD14" s="1235"/>
      <c r="BE14" s="89"/>
      <c r="BF14" s="89"/>
      <c r="BG14" s="89"/>
      <c r="BH14" s="89"/>
      <c r="BI14" s="89"/>
      <c r="BJ14" s="89"/>
    </row>
    <row r="15" spans="1:62" s="62" customFormat="1" ht="54.75" customHeight="1">
      <c r="A15" s="2183" t="s">
        <v>604</v>
      </c>
      <c r="B15" s="2183" t="s">
        <v>604</v>
      </c>
      <c r="C15" s="2183" t="s">
        <v>604</v>
      </c>
      <c r="D15" s="2309" t="s">
        <v>1699</v>
      </c>
      <c r="E15" s="2309"/>
      <c r="F15" s="2309"/>
      <c r="G15" s="2309"/>
      <c r="H15" s="2309"/>
      <c r="I15" s="2309"/>
      <c r="J15" s="2309"/>
      <c r="K15" s="2309"/>
      <c r="L15" s="2308" t="s">
        <v>771</v>
      </c>
      <c r="M15" s="2308"/>
      <c r="N15" s="2308"/>
      <c r="O15" s="2308"/>
      <c r="P15" s="2308"/>
      <c r="Q15" s="2308"/>
      <c r="R15" s="2308"/>
      <c r="S15" s="2308"/>
      <c r="T15" s="2308"/>
      <c r="U15" s="2308"/>
      <c r="V15" s="2308"/>
      <c r="W15" s="2308"/>
      <c r="X15" s="2308"/>
      <c r="Y15" s="2303" t="s">
        <v>397</v>
      </c>
      <c r="Z15" s="2303"/>
      <c r="AA15" s="2303"/>
      <c r="AB15" s="2303"/>
      <c r="AC15" s="2303" t="s">
        <v>397</v>
      </c>
      <c r="AD15" s="2303"/>
      <c r="AE15" s="2303"/>
      <c r="AF15" s="2303"/>
      <c r="AG15" s="2300"/>
      <c r="AH15" s="2300"/>
      <c r="AI15" s="2300"/>
      <c r="AJ15" s="2300"/>
      <c r="AK15" s="2303" t="s">
        <v>398</v>
      </c>
      <c r="AL15" s="2303"/>
      <c r="AM15" s="2303"/>
      <c r="AN15" s="2303"/>
      <c r="AO15" s="1078"/>
      <c r="AP15" s="1078"/>
      <c r="AQ15" s="1169"/>
      <c r="AR15" s="1169"/>
      <c r="AS15" s="1169"/>
      <c r="AT15" s="1169"/>
      <c r="AU15" s="1169"/>
      <c r="AV15" s="1169"/>
      <c r="AW15" s="1169"/>
      <c r="AX15" s="1169"/>
      <c r="AY15" s="1169"/>
      <c r="AZ15" s="1169"/>
      <c r="BA15" s="1078"/>
      <c r="BB15" s="1078"/>
      <c r="BC15" s="1844"/>
      <c r="BD15" s="1235"/>
      <c r="BE15" s="89"/>
      <c r="BF15" s="89"/>
      <c r="BG15" s="89"/>
      <c r="BH15" s="89"/>
      <c r="BI15" s="89"/>
      <c r="BJ15" s="89"/>
    </row>
    <row r="16" spans="1:62" s="62" customFormat="1" ht="81" customHeight="1">
      <c r="A16" s="2183"/>
      <c r="B16" s="2183"/>
      <c r="C16" s="2183"/>
      <c r="D16" s="2316" t="s">
        <v>1700</v>
      </c>
      <c r="E16" s="2316"/>
      <c r="F16" s="2316"/>
      <c r="G16" s="2316"/>
      <c r="H16" s="2316"/>
      <c r="I16" s="2316"/>
      <c r="J16" s="2316"/>
      <c r="K16" s="2316"/>
      <c r="L16" s="2317" t="s">
        <v>884</v>
      </c>
      <c r="M16" s="2317"/>
      <c r="N16" s="2317"/>
      <c r="O16" s="2317"/>
      <c r="P16" s="2317"/>
      <c r="Q16" s="2317"/>
      <c r="R16" s="2317"/>
      <c r="S16" s="2317"/>
      <c r="T16" s="2317"/>
      <c r="U16" s="2317"/>
      <c r="V16" s="2317"/>
      <c r="W16" s="2317"/>
      <c r="X16" s="2317"/>
      <c r="Y16" s="2304" t="s">
        <v>397</v>
      </c>
      <c r="Z16" s="2304"/>
      <c r="AA16" s="2304"/>
      <c r="AB16" s="2304"/>
      <c r="AC16" s="2304" t="s">
        <v>397</v>
      </c>
      <c r="AD16" s="2304"/>
      <c r="AE16" s="2304"/>
      <c r="AF16" s="2304"/>
      <c r="AG16" s="2185"/>
      <c r="AH16" s="2185"/>
      <c r="AI16" s="2185"/>
      <c r="AJ16" s="2185"/>
      <c r="AK16" s="2318" t="s">
        <v>394</v>
      </c>
      <c r="AL16" s="2319"/>
      <c r="AM16" s="2319"/>
      <c r="AN16" s="2320"/>
      <c r="AO16" s="1078"/>
      <c r="AP16" s="1078"/>
      <c r="AQ16" s="1169"/>
      <c r="AR16" s="1169"/>
      <c r="AS16" s="1169"/>
      <c r="AT16" s="1169"/>
      <c r="AU16" s="1169"/>
      <c r="AV16" s="1169"/>
      <c r="AW16" s="1169"/>
      <c r="AX16" s="1169"/>
      <c r="AY16" s="1169"/>
      <c r="AZ16" s="1169"/>
      <c r="BA16" s="1078"/>
      <c r="BB16" s="1078"/>
      <c r="BC16" s="1844"/>
      <c r="BD16" s="1235"/>
      <c r="BE16" s="89"/>
      <c r="BF16" s="89"/>
      <c r="BG16" s="89"/>
      <c r="BH16" s="89"/>
      <c r="BI16" s="89"/>
      <c r="BJ16" s="89"/>
    </row>
    <row r="17" spans="1:62" s="62" customFormat="1" ht="54.75" customHeight="1">
      <c r="A17" s="2183"/>
      <c r="B17" s="2183"/>
      <c r="C17" s="2183"/>
      <c r="D17" s="2316" t="s">
        <v>1701</v>
      </c>
      <c r="E17" s="2316"/>
      <c r="F17" s="2316"/>
      <c r="G17" s="2316"/>
      <c r="H17" s="2316"/>
      <c r="I17" s="2316"/>
      <c r="J17" s="2316"/>
      <c r="K17" s="2316"/>
      <c r="L17" s="2317" t="s">
        <v>1695</v>
      </c>
      <c r="M17" s="2317"/>
      <c r="N17" s="2317"/>
      <c r="O17" s="2317"/>
      <c r="P17" s="2317"/>
      <c r="Q17" s="2317"/>
      <c r="R17" s="2317"/>
      <c r="S17" s="2317"/>
      <c r="T17" s="2317"/>
      <c r="U17" s="2317"/>
      <c r="V17" s="2317"/>
      <c r="W17" s="2317"/>
      <c r="X17" s="2317"/>
      <c r="Y17" s="2304" t="s">
        <v>397</v>
      </c>
      <c r="Z17" s="2304"/>
      <c r="AA17" s="2304"/>
      <c r="AB17" s="2304"/>
      <c r="AC17" s="2304" t="s">
        <v>397</v>
      </c>
      <c r="AD17" s="2304"/>
      <c r="AE17" s="2304"/>
      <c r="AF17" s="2304"/>
      <c r="AG17" s="2185"/>
      <c r="AH17" s="2185"/>
      <c r="AI17" s="2185"/>
      <c r="AJ17" s="2185"/>
      <c r="AK17" s="2304" t="s">
        <v>398</v>
      </c>
      <c r="AL17" s="2304"/>
      <c r="AM17" s="2304"/>
      <c r="AN17" s="2304"/>
      <c r="AO17" s="1078"/>
      <c r="AP17" s="1078"/>
      <c r="AQ17" s="1163" t="s">
        <v>533</v>
      </c>
      <c r="AR17" s="1163" t="s">
        <v>119</v>
      </c>
      <c r="AS17" s="1163" t="s">
        <v>120</v>
      </c>
      <c r="AT17" s="1163" t="s">
        <v>520</v>
      </c>
      <c r="AU17" s="1163" t="s">
        <v>121</v>
      </c>
      <c r="AV17" s="1163" t="s">
        <v>1084</v>
      </c>
      <c r="AW17" s="1163" t="s">
        <v>1206</v>
      </c>
      <c r="AX17" s="1163" t="s">
        <v>132</v>
      </c>
      <c r="AY17" s="1335" t="s">
        <v>421</v>
      </c>
      <c r="AZ17" s="1163" t="s">
        <v>1216</v>
      </c>
      <c r="BA17" s="1078"/>
      <c r="BB17" s="1078"/>
      <c r="BC17" s="1844"/>
      <c r="BD17" s="1235"/>
      <c r="BE17" s="89"/>
      <c r="BF17" s="89"/>
      <c r="BG17" s="89"/>
      <c r="BH17" s="89"/>
      <c r="BI17" s="89"/>
      <c r="BJ17" s="89"/>
    </row>
    <row r="18" spans="1:62" s="62" customFormat="1" ht="64.5" customHeight="1">
      <c r="A18" s="2290" t="s">
        <v>1003</v>
      </c>
      <c r="B18" s="2290" t="s">
        <v>1003</v>
      </c>
      <c r="C18" s="2290" t="s">
        <v>1003</v>
      </c>
      <c r="D18" s="2315" t="s">
        <v>154</v>
      </c>
      <c r="E18" s="2315"/>
      <c r="F18" s="2315"/>
      <c r="G18" s="2315"/>
      <c r="H18" s="2315"/>
      <c r="I18" s="2315"/>
      <c r="J18" s="2315"/>
      <c r="K18" s="2315"/>
      <c r="L18" s="2308" t="s">
        <v>155</v>
      </c>
      <c r="M18" s="2308"/>
      <c r="N18" s="2308"/>
      <c r="O18" s="2308"/>
      <c r="P18" s="2308"/>
      <c r="Q18" s="2308"/>
      <c r="R18" s="2308"/>
      <c r="S18" s="2308"/>
      <c r="T18" s="2308"/>
      <c r="U18" s="2308"/>
      <c r="V18" s="2308"/>
      <c r="W18" s="2308"/>
      <c r="X18" s="2308"/>
      <c r="Y18" s="2300"/>
      <c r="Z18" s="2300"/>
      <c r="AA18" s="2300"/>
      <c r="AB18" s="2300"/>
      <c r="AC18" s="2303" t="s">
        <v>398</v>
      </c>
      <c r="AD18" s="2303"/>
      <c r="AE18" s="2303"/>
      <c r="AF18" s="2303"/>
      <c r="AG18" s="2300"/>
      <c r="AH18" s="2300"/>
      <c r="AI18" s="2300"/>
      <c r="AJ18" s="2300"/>
      <c r="AK18" s="2303" t="s">
        <v>398</v>
      </c>
      <c r="AL18" s="2303"/>
      <c r="AM18" s="2303"/>
      <c r="AN18" s="2303"/>
      <c r="AO18" s="1078"/>
      <c r="AP18" s="1078"/>
      <c r="AQ18" s="1169"/>
      <c r="AR18" s="1169"/>
      <c r="AS18" s="1169"/>
      <c r="AT18" s="1169"/>
      <c r="AU18" s="1169"/>
      <c r="AV18" s="1169"/>
      <c r="AW18" s="1169"/>
      <c r="AX18" s="1169"/>
      <c r="AY18" s="1169"/>
      <c r="AZ18" s="1169"/>
      <c r="BA18" s="1078"/>
      <c r="BB18" s="1078"/>
      <c r="BC18" s="1844"/>
      <c r="BD18" s="1235"/>
      <c r="BE18" s="89"/>
      <c r="BF18" s="89"/>
      <c r="BG18" s="89"/>
      <c r="BH18" s="89"/>
      <c r="BI18" s="89"/>
      <c r="BJ18" s="89"/>
    </row>
    <row r="19" spans="1:62" ht="64.5" customHeight="1">
      <c r="A19" s="2292"/>
      <c r="B19" s="2292"/>
      <c r="C19" s="2292"/>
      <c r="D19" s="2314" t="s">
        <v>396</v>
      </c>
      <c r="E19" s="2314"/>
      <c r="F19" s="2314"/>
      <c r="G19" s="2314"/>
      <c r="H19" s="2314"/>
      <c r="I19" s="2314"/>
      <c r="J19" s="2314"/>
      <c r="K19" s="2314"/>
      <c r="L19" s="2312" t="s">
        <v>504</v>
      </c>
      <c r="M19" s="2312"/>
      <c r="N19" s="2312"/>
      <c r="O19" s="2312"/>
      <c r="P19" s="2312"/>
      <c r="Q19" s="2312"/>
      <c r="R19" s="2312"/>
      <c r="S19" s="2312"/>
      <c r="T19" s="2312"/>
      <c r="U19" s="2312"/>
      <c r="V19" s="2312"/>
      <c r="W19" s="2312"/>
      <c r="X19" s="2312"/>
      <c r="Y19" s="2310" t="s">
        <v>397</v>
      </c>
      <c r="Z19" s="2310"/>
      <c r="AA19" s="2310"/>
      <c r="AB19" s="2310"/>
      <c r="AC19" s="2311"/>
      <c r="AD19" s="2311"/>
      <c r="AE19" s="2311"/>
      <c r="AF19" s="2311"/>
      <c r="AG19" s="2310" t="s">
        <v>397</v>
      </c>
      <c r="AH19" s="2310"/>
      <c r="AI19" s="2310"/>
      <c r="AJ19" s="2310"/>
      <c r="AK19" s="2311"/>
      <c r="AL19" s="2311"/>
      <c r="AM19" s="2311"/>
      <c r="AN19" s="2311"/>
      <c r="AO19" s="1082"/>
      <c r="AP19" s="1166"/>
      <c r="AQ19" s="1170"/>
      <c r="AR19" s="1170"/>
      <c r="AS19" s="1170"/>
      <c r="AT19" s="1170"/>
      <c r="AU19" s="1170"/>
      <c r="AV19" s="1170"/>
      <c r="AW19" s="1170"/>
      <c r="AX19" s="1170"/>
      <c r="AY19" s="1170"/>
      <c r="AZ19" s="1170"/>
      <c r="BA19" s="1166"/>
      <c r="BB19" s="1166"/>
      <c r="BC19" s="1845"/>
    </row>
    <row r="20" spans="1:62">
      <c r="AO20" s="1082"/>
      <c r="AP20" s="1166"/>
      <c r="AQ20" s="1163" t="s">
        <v>533</v>
      </c>
      <c r="AR20" s="1163" t="s">
        <v>119</v>
      </c>
      <c r="AS20" s="1163" t="s">
        <v>120</v>
      </c>
      <c r="AT20" s="1163" t="s">
        <v>520</v>
      </c>
      <c r="AU20" s="1163" t="s">
        <v>121</v>
      </c>
      <c r="AV20" s="1163" t="s">
        <v>1084</v>
      </c>
      <c r="AW20" s="1163" t="s">
        <v>1206</v>
      </c>
      <c r="AX20" s="1163" t="s">
        <v>132</v>
      </c>
      <c r="AY20" s="1335" t="s">
        <v>421</v>
      </c>
      <c r="AZ20" s="1163" t="s">
        <v>1216</v>
      </c>
      <c r="BA20" s="1166"/>
      <c r="BB20" s="1166"/>
      <c r="BC20" s="1845"/>
    </row>
    <row r="21" spans="1:62" s="883" customFormat="1" ht="18.75" hidden="1" customHeight="1">
      <c r="A21" s="2188" t="s">
        <v>838</v>
      </c>
      <c r="B21" s="2188"/>
      <c r="C21" s="2188"/>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1081" t="s">
        <v>533</v>
      </c>
      <c r="AP21" s="1165"/>
      <c r="AQ21" s="1164" t="s">
        <v>1214</v>
      </c>
      <c r="AR21" s="1172" t="s">
        <v>1215</v>
      </c>
      <c r="AS21" s="1172" t="s">
        <v>1215</v>
      </c>
      <c r="AT21" s="1172" t="s">
        <v>1215</v>
      </c>
      <c r="AU21" s="1172" t="s">
        <v>1215</v>
      </c>
      <c r="AV21" s="1172" t="s">
        <v>1215</v>
      </c>
      <c r="AW21" s="1172" t="s">
        <v>1215</v>
      </c>
      <c r="AX21" s="1172" t="s">
        <v>1215</v>
      </c>
      <c r="AY21" s="1172" t="s">
        <v>1215</v>
      </c>
      <c r="AZ21" s="1164" t="s">
        <v>1214</v>
      </c>
      <c r="BA21" s="1165"/>
      <c r="BB21" s="1165"/>
      <c r="BC21" s="1843"/>
      <c r="BD21" s="884"/>
    </row>
    <row r="22" spans="1:62" s="712" customFormat="1" hidden="1">
      <c r="A22" s="2298" t="s">
        <v>839</v>
      </c>
      <c r="B22" s="2298"/>
      <c r="C22" s="2298"/>
      <c r="D22" s="2298"/>
      <c r="E22" s="2298"/>
      <c r="F22" s="2298"/>
      <c r="G22" s="2298"/>
      <c r="H22" s="2298"/>
      <c r="I22" s="2298"/>
      <c r="J22" s="2298"/>
      <c r="K22" s="2298"/>
      <c r="L22" s="2298"/>
      <c r="M22" s="2298"/>
      <c r="N22" s="2298"/>
      <c r="O22" s="2298"/>
      <c r="P22" s="2298"/>
      <c r="Q22" s="2298"/>
      <c r="R22" s="2298"/>
      <c r="S22" s="2298"/>
      <c r="T22" s="2298"/>
      <c r="U22" s="2298"/>
      <c r="V22" s="2298"/>
      <c r="W22" s="2298"/>
      <c r="X22" s="2298"/>
      <c r="Y22" s="2298"/>
      <c r="Z22" s="2298"/>
      <c r="AA22" s="2298"/>
      <c r="AB22" s="2298"/>
      <c r="AC22" s="2298"/>
      <c r="AD22" s="2298"/>
      <c r="AE22" s="2298"/>
      <c r="AF22" s="2298"/>
      <c r="AG22" s="2298"/>
      <c r="AH22" s="2298"/>
      <c r="AI22" s="2298"/>
      <c r="AJ22" s="2298"/>
      <c r="AK22" s="2298"/>
      <c r="AL22" s="2298"/>
      <c r="AM22" s="2298"/>
      <c r="AN22" s="2298"/>
      <c r="AO22" s="1081" t="s">
        <v>533</v>
      </c>
      <c r="AP22" s="1167"/>
      <c r="AQ22" s="1164" t="s">
        <v>1214</v>
      </c>
      <c r="AR22" s="1172" t="s">
        <v>1215</v>
      </c>
      <c r="AS22" s="1172" t="s">
        <v>1215</v>
      </c>
      <c r="AT22" s="1172" t="s">
        <v>1215</v>
      </c>
      <c r="AU22" s="1172" t="s">
        <v>1215</v>
      </c>
      <c r="AV22" s="1172" t="s">
        <v>1215</v>
      </c>
      <c r="AW22" s="1172" t="s">
        <v>1215</v>
      </c>
      <c r="AX22" s="1172" t="s">
        <v>1215</v>
      </c>
      <c r="AY22" s="1172" t="s">
        <v>1215</v>
      </c>
      <c r="AZ22" s="1164" t="s">
        <v>1214</v>
      </c>
      <c r="BA22" s="1167"/>
      <c r="BB22" s="1167"/>
      <c r="BC22" s="1843"/>
      <c r="BD22" s="885"/>
    </row>
    <row r="23" spans="1:62" s="883" customFormat="1" ht="18.75" customHeight="1">
      <c r="A23" s="2188" t="s">
        <v>753</v>
      </c>
      <c r="B23" s="2188"/>
      <c r="C23" s="2188"/>
      <c r="D23" s="2188"/>
      <c r="E23" s="2188"/>
      <c r="F23" s="2188"/>
      <c r="G23" s="2188"/>
      <c r="H23" s="2188"/>
      <c r="I23" s="2188"/>
      <c r="J23" s="2188"/>
      <c r="K23" s="2188"/>
      <c r="L23" s="2188"/>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1160" t="s">
        <v>835</v>
      </c>
      <c r="AP23" s="1165"/>
      <c r="AQ23" s="1172" t="s">
        <v>1215</v>
      </c>
      <c r="AR23" s="1164" t="s">
        <v>1214</v>
      </c>
      <c r="AS23" s="1164" t="s">
        <v>1214</v>
      </c>
      <c r="AT23" s="1164" t="s">
        <v>1214</v>
      </c>
      <c r="AU23" s="1164" t="s">
        <v>1214</v>
      </c>
      <c r="AV23" s="1164" t="s">
        <v>1214</v>
      </c>
      <c r="AW23" s="1164" t="s">
        <v>1214</v>
      </c>
      <c r="AX23" s="1164" t="s">
        <v>1214</v>
      </c>
      <c r="AY23" s="1164" t="s">
        <v>1214</v>
      </c>
      <c r="AZ23" s="1164" t="s">
        <v>1214</v>
      </c>
      <c r="BA23" s="1165"/>
      <c r="BB23" s="1165"/>
      <c r="BC23" s="1843"/>
      <c r="BD23" s="884"/>
    </row>
    <row r="24" spans="1:62" s="712" customFormat="1">
      <c r="A24" s="2298" t="s">
        <v>152</v>
      </c>
      <c r="B24" s="2298"/>
      <c r="C24" s="2298"/>
      <c r="D24" s="2298"/>
      <c r="E24" s="2298"/>
      <c r="F24" s="2298"/>
      <c r="G24" s="2298"/>
      <c r="H24" s="2298"/>
      <c r="I24" s="2298"/>
      <c r="J24" s="2298"/>
      <c r="K24" s="2298"/>
      <c r="L24" s="2298"/>
      <c r="M24" s="2298"/>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1160" t="s">
        <v>835</v>
      </c>
      <c r="AP24" s="1167"/>
      <c r="AQ24" s="1172" t="s">
        <v>1215</v>
      </c>
      <c r="AR24" s="1164" t="s">
        <v>1214</v>
      </c>
      <c r="AS24" s="1164" t="s">
        <v>1214</v>
      </c>
      <c r="AT24" s="1164" t="s">
        <v>1214</v>
      </c>
      <c r="AU24" s="1164" t="s">
        <v>1214</v>
      </c>
      <c r="AV24" s="1164" t="s">
        <v>1214</v>
      </c>
      <c r="AW24" s="1164" t="s">
        <v>1214</v>
      </c>
      <c r="AX24" s="1164" t="s">
        <v>1214</v>
      </c>
      <c r="AY24" s="1164" t="s">
        <v>1214</v>
      </c>
      <c r="AZ24" s="1164" t="s">
        <v>1214</v>
      </c>
      <c r="BA24" s="1167"/>
      <c r="BB24" s="1167"/>
      <c r="BC24" s="1843"/>
      <c r="BD24" s="885"/>
    </row>
    <row r="25" spans="1:62" s="90" customFormat="1">
      <c r="D25" s="835" t="s">
        <v>400</v>
      </c>
      <c r="E25" s="835"/>
      <c r="F25" s="835"/>
      <c r="G25" s="835"/>
      <c r="H25" s="835"/>
      <c r="I25" s="845"/>
      <c r="AO25" s="1078"/>
      <c r="AP25" s="1083"/>
      <c r="AQ25" s="1169"/>
      <c r="AR25" s="1169"/>
      <c r="AS25" s="1169"/>
      <c r="AT25" s="1169"/>
      <c r="AU25" s="1169"/>
      <c r="AV25" s="1169"/>
      <c r="AW25" s="1169"/>
      <c r="AX25" s="1169"/>
      <c r="AY25" s="1169"/>
      <c r="AZ25" s="1169"/>
      <c r="BA25" s="1083"/>
      <c r="BB25" s="1083"/>
      <c r="BC25" s="1844"/>
      <c r="BD25" s="303"/>
    </row>
    <row r="26" spans="1:62" s="90" customFormat="1">
      <c r="D26" s="835" t="s">
        <v>399</v>
      </c>
      <c r="E26" s="835"/>
      <c r="F26" s="835"/>
      <c r="G26" s="835"/>
      <c r="H26" s="835"/>
      <c r="I26" s="845"/>
      <c r="AO26" s="1078"/>
      <c r="AP26" s="1083"/>
      <c r="AQ26" s="1169"/>
      <c r="AR26" s="1169"/>
      <c r="AS26" s="1169"/>
      <c r="AT26" s="1169"/>
      <c r="AU26" s="1169"/>
      <c r="AV26" s="1169"/>
      <c r="AW26" s="1169"/>
      <c r="AX26" s="1169"/>
      <c r="AY26" s="1169"/>
      <c r="AZ26" s="1169"/>
      <c r="BA26" s="1083"/>
      <c r="BB26" s="1083"/>
      <c r="BC26" s="1844"/>
      <c r="BD26" s="303"/>
    </row>
    <row r="27" spans="1:62" s="62" customFormat="1" ht="39.75" customHeight="1">
      <c r="A27" s="2193" t="s">
        <v>362</v>
      </c>
      <c r="B27" s="2194"/>
      <c r="C27" s="2194"/>
      <c r="D27" s="2194"/>
      <c r="E27" s="2194"/>
      <c r="F27" s="2194"/>
      <c r="G27" s="2194"/>
      <c r="H27" s="2195"/>
      <c r="I27" s="2305" t="s">
        <v>1168</v>
      </c>
      <c r="J27" s="2305"/>
      <c r="K27" s="2305"/>
      <c r="L27" s="2305"/>
      <c r="M27" s="2305"/>
      <c r="N27" s="2305"/>
      <c r="O27" s="2305"/>
      <c r="P27" s="2305"/>
      <c r="Q27" s="2305"/>
      <c r="R27" s="2305"/>
      <c r="S27" s="2305"/>
      <c r="T27" s="2305"/>
      <c r="U27" s="2305"/>
      <c r="V27" s="2305"/>
      <c r="W27" s="2305"/>
      <c r="X27" s="2305" t="s">
        <v>358</v>
      </c>
      <c r="Y27" s="2305"/>
      <c r="Z27" s="2305"/>
      <c r="AA27" s="2305"/>
      <c r="AB27" s="2305"/>
      <c r="AC27" s="2305"/>
      <c r="AD27" s="2305"/>
      <c r="AE27" s="2305"/>
      <c r="AF27" s="2305"/>
      <c r="AG27" s="2302" t="s">
        <v>801</v>
      </c>
      <c r="AH27" s="2302"/>
      <c r="AI27" s="2302"/>
      <c r="AJ27" s="2302"/>
      <c r="AK27" s="2302" t="s">
        <v>802</v>
      </c>
      <c r="AL27" s="2302"/>
      <c r="AM27" s="2302"/>
      <c r="AN27" s="2302"/>
      <c r="AO27" s="1078"/>
      <c r="AP27" s="1070"/>
      <c r="AQ27" s="1169"/>
      <c r="AR27" s="1169"/>
      <c r="AS27" s="1169"/>
      <c r="AT27" s="1169"/>
      <c r="AU27" s="1169"/>
      <c r="AV27" s="1169"/>
      <c r="AW27" s="1169"/>
      <c r="AX27" s="1169"/>
      <c r="AY27" s="1169"/>
      <c r="AZ27" s="1169"/>
      <c r="BA27" s="1070"/>
      <c r="BB27" s="1070"/>
      <c r="BC27" s="1844"/>
      <c r="BD27" s="302"/>
    </row>
    <row r="28" spans="1:62" s="62" customFormat="1" ht="42" customHeight="1">
      <c r="A28" s="2183" t="s">
        <v>302</v>
      </c>
      <c r="B28" s="2183" t="s">
        <v>302</v>
      </c>
      <c r="C28" s="2183" t="s">
        <v>302</v>
      </c>
      <c r="D28" s="2196" t="str">
        <f>D13</f>
        <v>R２⑧発注（農水）.xlsx</v>
      </c>
      <c r="E28" s="2196"/>
      <c r="F28" s="2196"/>
      <c r="G28" s="2196"/>
      <c r="H28" s="2196"/>
      <c r="I28" s="2297" t="s">
        <v>1007</v>
      </c>
      <c r="J28" s="2297"/>
      <c r="K28" s="2297"/>
      <c r="L28" s="2297"/>
      <c r="M28" s="2297"/>
      <c r="N28" s="2297"/>
      <c r="O28" s="2297"/>
      <c r="P28" s="2297"/>
      <c r="Q28" s="2297"/>
      <c r="R28" s="2297"/>
      <c r="S28" s="2297"/>
      <c r="T28" s="2297"/>
      <c r="U28" s="2297"/>
      <c r="V28" s="2297"/>
      <c r="W28" s="2297"/>
      <c r="X28" s="2293" t="s">
        <v>532</v>
      </c>
      <c r="Y28" s="2293"/>
      <c r="Z28" s="2293"/>
      <c r="AA28" s="2293"/>
      <c r="AB28" s="2293"/>
      <c r="AC28" s="2293"/>
      <c r="AD28" s="2293"/>
      <c r="AE28" s="2293"/>
      <c r="AF28" s="2293"/>
      <c r="AG28" s="2300"/>
      <c r="AH28" s="2300"/>
      <c r="AI28" s="2300"/>
      <c r="AJ28" s="2300"/>
      <c r="AK28" s="2303" t="s">
        <v>397</v>
      </c>
      <c r="AL28" s="2303"/>
      <c r="AM28" s="2303"/>
      <c r="AN28" s="2303"/>
      <c r="AO28" s="1078"/>
      <c r="AP28" s="1070"/>
      <c r="AQ28" s="1169"/>
      <c r="AR28" s="1169"/>
      <c r="AS28" s="1169"/>
      <c r="AT28" s="1169"/>
      <c r="AU28" s="1169"/>
      <c r="AV28" s="1169"/>
      <c r="AW28" s="1169"/>
      <c r="AX28" s="1169"/>
      <c r="AY28" s="1169"/>
      <c r="AZ28" s="1169"/>
      <c r="BA28" s="1070"/>
      <c r="BB28" s="1070"/>
      <c r="BC28" s="1844"/>
      <c r="BD28" s="302"/>
    </row>
    <row r="29" spans="1:62" s="62" customFormat="1" ht="42" customHeight="1">
      <c r="A29" s="2183"/>
      <c r="B29" s="2183"/>
      <c r="C29" s="2183"/>
      <c r="D29" s="2196"/>
      <c r="E29" s="2196"/>
      <c r="F29" s="2196"/>
      <c r="G29" s="2196"/>
      <c r="H29" s="2196"/>
      <c r="I29" s="2297"/>
      <c r="J29" s="2297"/>
      <c r="K29" s="2297"/>
      <c r="L29" s="2297"/>
      <c r="M29" s="2297"/>
      <c r="N29" s="2297"/>
      <c r="O29" s="2297"/>
      <c r="P29" s="2297"/>
      <c r="Q29" s="2297"/>
      <c r="R29" s="2297"/>
      <c r="S29" s="2297"/>
      <c r="T29" s="2297"/>
      <c r="U29" s="2297"/>
      <c r="V29" s="2297"/>
      <c r="W29" s="2297"/>
      <c r="X29" s="2299" t="s">
        <v>966</v>
      </c>
      <c r="Y29" s="2299"/>
      <c r="Z29" s="2299"/>
      <c r="AA29" s="2299"/>
      <c r="AB29" s="2299"/>
      <c r="AC29" s="2299"/>
      <c r="AD29" s="2299"/>
      <c r="AE29" s="2299"/>
      <c r="AF29" s="2299"/>
      <c r="AG29" s="2185"/>
      <c r="AH29" s="2185"/>
      <c r="AI29" s="2185"/>
      <c r="AJ29" s="2185"/>
      <c r="AK29" s="2304" t="s">
        <v>397</v>
      </c>
      <c r="AL29" s="2304"/>
      <c r="AM29" s="2304"/>
      <c r="AN29" s="2304"/>
      <c r="AO29" s="1078"/>
      <c r="AP29" s="1070"/>
      <c r="AQ29" s="1169"/>
      <c r="AR29" s="1169"/>
      <c r="AS29" s="1169"/>
      <c r="AT29" s="1169"/>
      <c r="AU29" s="1169"/>
      <c r="AV29" s="1169"/>
      <c r="AW29" s="1169"/>
      <c r="AX29" s="1169"/>
      <c r="AY29" s="1169"/>
      <c r="AZ29" s="1169"/>
      <c r="BA29" s="1070"/>
      <c r="BB29" s="1070"/>
      <c r="BC29" s="1844"/>
      <c r="BD29" s="302"/>
    </row>
    <row r="30" spans="1:62" s="62" customFormat="1" ht="42" customHeight="1">
      <c r="A30" s="2183"/>
      <c r="B30" s="2183"/>
      <c r="C30" s="2183"/>
      <c r="D30" s="2196"/>
      <c r="E30" s="2196"/>
      <c r="F30" s="2196"/>
      <c r="G30" s="2196"/>
      <c r="H30" s="2196"/>
      <c r="I30" s="2297"/>
      <c r="J30" s="2297"/>
      <c r="K30" s="2297"/>
      <c r="L30" s="2297"/>
      <c r="M30" s="2297"/>
      <c r="N30" s="2297"/>
      <c r="O30" s="2297"/>
      <c r="P30" s="2297"/>
      <c r="Q30" s="2297"/>
      <c r="R30" s="2297"/>
      <c r="S30" s="2297"/>
      <c r="T30" s="2297"/>
      <c r="U30" s="2297"/>
      <c r="V30" s="2297"/>
      <c r="W30" s="2297"/>
      <c r="X30" s="2299" t="s">
        <v>534</v>
      </c>
      <c r="Y30" s="2299"/>
      <c r="Z30" s="2299"/>
      <c r="AA30" s="2299"/>
      <c r="AB30" s="2299"/>
      <c r="AC30" s="2299"/>
      <c r="AD30" s="2299"/>
      <c r="AE30" s="2299"/>
      <c r="AF30" s="2299"/>
      <c r="AG30" s="2185"/>
      <c r="AH30" s="2185"/>
      <c r="AI30" s="2185"/>
      <c r="AJ30" s="2185"/>
      <c r="AK30" s="2304" t="s">
        <v>397</v>
      </c>
      <c r="AL30" s="2304"/>
      <c r="AM30" s="2304"/>
      <c r="AN30" s="2304"/>
      <c r="AO30" s="1078"/>
      <c r="AP30" s="1070"/>
      <c r="AQ30" s="1169"/>
      <c r="AR30" s="1169"/>
      <c r="AS30" s="1169"/>
      <c r="AT30" s="1169"/>
      <c r="AU30" s="1169"/>
      <c r="AV30" s="1169"/>
      <c r="AW30" s="1169"/>
      <c r="AX30" s="1169"/>
      <c r="AY30" s="1169"/>
      <c r="AZ30" s="1169"/>
      <c r="BA30" s="1070"/>
      <c r="BB30" s="1070"/>
      <c r="BC30" s="1844"/>
      <c r="BD30" s="302"/>
    </row>
    <row r="31" spans="1:62" s="62" customFormat="1" ht="42" customHeight="1">
      <c r="A31" s="2183"/>
      <c r="B31" s="2183"/>
      <c r="C31" s="2183"/>
      <c r="D31" s="2196"/>
      <c r="E31" s="2196"/>
      <c r="F31" s="2196"/>
      <c r="G31" s="2196"/>
      <c r="H31" s="2196"/>
      <c r="I31" s="2297"/>
      <c r="J31" s="2297"/>
      <c r="K31" s="2297"/>
      <c r="L31" s="2297"/>
      <c r="M31" s="2297"/>
      <c r="N31" s="2297"/>
      <c r="O31" s="2297"/>
      <c r="P31" s="2297"/>
      <c r="Q31" s="2297"/>
      <c r="R31" s="2297"/>
      <c r="S31" s="2297"/>
      <c r="T31" s="2297"/>
      <c r="U31" s="2297"/>
      <c r="V31" s="2297"/>
      <c r="W31" s="2297"/>
      <c r="X31" s="2299" t="s">
        <v>531</v>
      </c>
      <c r="Y31" s="2299"/>
      <c r="Z31" s="2299"/>
      <c r="AA31" s="2299"/>
      <c r="AB31" s="2299"/>
      <c r="AC31" s="2299"/>
      <c r="AD31" s="2299"/>
      <c r="AE31" s="2299"/>
      <c r="AF31" s="2299"/>
      <c r="AG31" s="2185"/>
      <c r="AH31" s="2185"/>
      <c r="AI31" s="2185"/>
      <c r="AJ31" s="2185"/>
      <c r="AK31" s="2304" t="s">
        <v>397</v>
      </c>
      <c r="AL31" s="2304"/>
      <c r="AM31" s="2304"/>
      <c r="AN31" s="2304"/>
      <c r="AO31" s="1078"/>
      <c r="AP31" s="1070"/>
      <c r="AQ31" s="1169"/>
      <c r="AR31" s="1169"/>
      <c r="AS31" s="1169"/>
      <c r="AT31" s="1169"/>
      <c r="AU31" s="1169"/>
      <c r="AV31" s="1169"/>
      <c r="AW31" s="1169"/>
      <c r="AX31" s="1169"/>
      <c r="AY31" s="1169"/>
      <c r="AZ31" s="1169"/>
      <c r="BA31" s="1070"/>
      <c r="BB31" s="1070"/>
      <c r="BC31" s="1844"/>
      <c r="BD31" s="302"/>
    </row>
    <row r="32" spans="1:62" s="62" customFormat="1" ht="42" customHeight="1">
      <c r="A32" s="2183"/>
      <c r="B32" s="2183"/>
      <c r="C32" s="2183"/>
      <c r="D32" s="2196"/>
      <c r="E32" s="2196"/>
      <c r="F32" s="2196"/>
      <c r="G32" s="2196"/>
      <c r="H32" s="2196"/>
      <c r="I32" s="2297"/>
      <c r="J32" s="2297"/>
      <c r="K32" s="2297"/>
      <c r="L32" s="2297"/>
      <c r="M32" s="2297"/>
      <c r="N32" s="2297"/>
      <c r="O32" s="2297"/>
      <c r="P32" s="2297"/>
      <c r="Q32" s="2297"/>
      <c r="R32" s="2297"/>
      <c r="S32" s="2297"/>
      <c r="T32" s="2297"/>
      <c r="U32" s="2297"/>
      <c r="V32" s="2297"/>
      <c r="W32" s="2297"/>
      <c r="X32" s="2299" t="s">
        <v>359</v>
      </c>
      <c r="Y32" s="2299"/>
      <c r="Z32" s="2299"/>
      <c r="AA32" s="2299"/>
      <c r="AB32" s="2299"/>
      <c r="AC32" s="2299"/>
      <c r="AD32" s="2299"/>
      <c r="AE32" s="2299"/>
      <c r="AF32" s="2299"/>
      <c r="AG32" s="2185"/>
      <c r="AH32" s="2185"/>
      <c r="AI32" s="2185"/>
      <c r="AJ32" s="2185"/>
      <c r="AK32" s="2304" t="s">
        <v>397</v>
      </c>
      <c r="AL32" s="2304"/>
      <c r="AM32" s="2304"/>
      <c r="AN32" s="2304"/>
      <c r="AO32" s="1078"/>
      <c r="AP32" s="1070"/>
      <c r="AQ32" s="1169"/>
      <c r="AR32" s="1169"/>
      <c r="AS32" s="1169"/>
      <c r="AT32" s="1169"/>
      <c r="AU32" s="1169"/>
      <c r="AV32" s="1169"/>
      <c r="AW32" s="1169"/>
      <c r="AX32" s="1169"/>
      <c r="AY32" s="1169"/>
      <c r="AZ32" s="1169"/>
      <c r="BA32" s="1070"/>
      <c r="BB32" s="1070"/>
      <c r="BC32" s="1844"/>
      <c r="BD32" s="302"/>
    </row>
    <row r="33" spans="1:56" s="62" customFormat="1" ht="42" customHeight="1">
      <c r="A33" s="2183"/>
      <c r="B33" s="2183"/>
      <c r="C33" s="2183"/>
      <c r="D33" s="2196"/>
      <c r="E33" s="2196"/>
      <c r="F33" s="2196"/>
      <c r="G33" s="2196"/>
      <c r="H33" s="2196"/>
      <c r="I33" s="2297"/>
      <c r="J33" s="2297"/>
      <c r="K33" s="2297"/>
      <c r="L33" s="2297"/>
      <c r="M33" s="2297"/>
      <c r="N33" s="2297"/>
      <c r="O33" s="2297"/>
      <c r="P33" s="2297"/>
      <c r="Q33" s="2297"/>
      <c r="R33" s="2297"/>
      <c r="S33" s="2297"/>
      <c r="T33" s="2297"/>
      <c r="U33" s="2297"/>
      <c r="V33" s="2297"/>
      <c r="W33" s="2297"/>
      <c r="X33" s="2299" t="s">
        <v>360</v>
      </c>
      <c r="Y33" s="2299"/>
      <c r="Z33" s="2299"/>
      <c r="AA33" s="2299"/>
      <c r="AB33" s="2299"/>
      <c r="AC33" s="2299"/>
      <c r="AD33" s="2299"/>
      <c r="AE33" s="2299"/>
      <c r="AF33" s="2299"/>
      <c r="AG33" s="2185"/>
      <c r="AH33" s="2185"/>
      <c r="AI33" s="2185"/>
      <c r="AJ33" s="2185"/>
      <c r="AK33" s="2304" t="s">
        <v>397</v>
      </c>
      <c r="AL33" s="2304"/>
      <c r="AM33" s="2304"/>
      <c r="AN33" s="2304"/>
      <c r="AO33" s="1078"/>
      <c r="AP33" s="1070"/>
      <c r="AQ33" s="1169"/>
      <c r="AR33" s="1169"/>
      <c r="AS33" s="1169"/>
      <c r="AT33" s="1169"/>
      <c r="AU33" s="1169"/>
      <c r="AV33" s="1169"/>
      <c r="AW33" s="1169"/>
      <c r="AX33" s="1169"/>
      <c r="AY33" s="1169"/>
      <c r="AZ33" s="1169"/>
      <c r="BA33" s="1070"/>
      <c r="BB33" s="1070"/>
      <c r="BC33" s="1844"/>
      <c r="BD33" s="302"/>
    </row>
    <row r="34" spans="1:56" s="62" customFormat="1" ht="42" customHeight="1">
      <c r="A34" s="2183"/>
      <c r="B34" s="2183"/>
      <c r="C34" s="2183"/>
      <c r="D34" s="2196"/>
      <c r="E34" s="2196"/>
      <c r="F34" s="2196"/>
      <c r="G34" s="2196"/>
      <c r="H34" s="2196"/>
      <c r="I34" s="2297"/>
      <c r="J34" s="2297"/>
      <c r="K34" s="2297"/>
      <c r="L34" s="2297"/>
      <c r="M34" s="2297"/>
      <c r="N34" s="2297"/>
      <c r="O34" s="2297"/>
      <c r="P34" s="2297"/>
      <c r="Q34" s="2297"/>
      <c r="R34" s="2297"/>
      <c r="S34" s="2297"/>
      <c r="T34" s="2297"/>
      <c r="U34" s="2297"/>
      <c r="V34" s="2297"/>
      <c r="W34" s="2297"/>
      <c r="X34" s="2299" t="s">
        <v>361</v>
      </c>
      <c r="Y34" s="2299"/>
      <c r="Z34" s="2299"/>
      <c r="AA34" s="2299"/>
      <c r="AB34" s="2299"/>
      <c r="AC34" s="2299"/>
      <c r="AD34" s="2299"/>
      <c r="AE34" s="2299"/>
      <c r="AF34" s="2299"/>
      <c r="AG34" s="2185"/>
      <c r="AH34" s="2185"/>
      <c r="AI34" s="2185"/>
      <c r="AJ34" s="2185"/>
      <c r="AK34" s="2304" t="s">
        <v>397</v>
      </c>
      <c r="AL34" s="2304"/>
      <c r="AM34" s="2304"/>
      <c r="AN34" s="2304"/>
      <c r="AO34" s="1078"/>
      <c r="AP34" s="1070"/>
      <c r="AQ34" s="1163" t="s">
        <v>533</v>
      </c>
      <c r="AR34" s="1163" t="s">
        <v>119</v>
      </c>
      <c r="AS34" s="1163" t="s">
        <v>120</v>
      </c>
      <c r="AT34" s="1163" t="s">
        <v>520</v>
      </c>
      <c r="AU34" s="1163" t="s">
        <v>121</v>
      </c>
      <c r="AV34" s="1163" t="s">
        <v>1084</v>
      </c>
      <c r="AW34" s="1163" t="s">
        <v>1206</v>
      </c>
      <c r="AX34" s="1163" t="s">
        <v>132</v>
      </c>
      <c r="AY34" s="1335" t="s">
        <v>421</v>
      </c>
      <c r="AZ34" s="1163" t="s">
        <v>1216</v>
      </c>
      <c r="BA34" s="1070"/>
      <c r="BB34" s="1070"/>
      <c r="BC34" s="1844"/>
      <c r="BD34" s="302"/>
    </row>
    <row r="35" spans="1:56" s="2022" customFormat="1" ht="42" customHeight="1">
      <c r="A35" s="2183"/>
      <c r="B35" s="2183"/>
      <c r="C35" s="2183"/>
      <c r="D35" s="2196"/>
      <c r="E35" s="2196"/>
      <c r="F35" s="2196"/>
      <c r="G35" s="2196"/>
      <c r="H35" s="2196"/>
      <c r="I35" s="2297"/>
      <c r="J35" s="2297"/>
      <c r="K35" s="2297"/>
      <c r="L35" s="2297"/>
      <c r="M35" s="2297"/>
      <c r="N35" s="2297"/>
      <c r="O35" s="2297"/>
      <c r="P35" s="2297"/>
      <c r="Q35" s="2297"/>
      <c r="R35" s="2297"/>
      <c r="S35" s="2297"/>
      <c r="T35" s="2297"/>
      <c r="U35" s="2297"/>
      <c r="V35" s="2297"/>
      <c r="W35" s="2297"/>
      <c r="X35" s="2299" t="s">
        <v>1689</v>
      </c>
      <c r="Y35" s="2299"/>
      <c r="Z35" s="2299"/>
      <c r="AA35" s="2299"/>
      <c r="AB35" s="2299"/>
      <c r="AC35" s="2299"/>
      <c r="AD35" s="2299"/>
      <c r="AE35" s="2299"/>
      <c r="AF35" s="2299"/>
      <c r="AG35" s="2185"/>
      <c r="AH35" s="2185"/>
      <c r="AI35" s="2185"/>
      <c r="AJ35" s="2185"/>
      <c r="AK35" s="2304"/>
      <c r="AL35" s="2304"/>
      <c r="AM35" s="2304"/>
      <c r="AN35" s="2304"/>
      <c r="AO35" s="1081"/>
      <c r="AP35" s="1070"/>
      <c r="AQ35" s="1164"/>
      <c r="AR35" s="1172"/>
      <c r="AS35" s="1172"/>
      <c r="AT35" s="1172"/>
      <c r="AU35" s="1172"/>
      <c r="AV35" s="1172"/>
      <c r="AW35" s="1172"/>
      <c r="AX35" s="1172"/>
      <c r="AY35" s="1172"/>
      <c r="AZ35" s="1164"/>
      <c r="BA35" s="1070"/>
      <c r="BB35" s="1070"/>
      <c r="BC35" s="1844"/>
      <c r="BD35" s="302"/>
    </row>
    <row r="36" spans="1:56" s="62" customFormat="1" ht="42" customHeight="1">
      <c r="A36" s="2183"/>
      <c r="B36" s="2183"/>
      <c r="C36" s="2183"/>
      <c r="D36" s="2196"/>
      <c r="E36" s="2196"/>
      <c r="F36" s="2196"/>
      <c r="G36" s="2196"/>
      <c r="H36" s="2196"/>
      <c r="I36" s="2297"/>
      <c r="J36" s="2297"/>
      <c r="K36" s="2297"/>
      <c r="L36" s="2297"/>
      <c r="M36" s="2297"/>
      <c r="N36" s="2297"/>
      <c r="O36" s="2297"/>
      <c r="P36" s="2297"/>
      <c r="Q36" s="2297"/>
      <c r="R36" s="2297"/>
      <c r="S36" s="2297"/>
      <c r="T36" s="2297"/>
      <c r="U36" s="2297"/>
      <c r="V36" s="2297"/>
      <c r="W36" s="2297"/>
      <c r="X36" s="2299" t="s">
        <v>1690</v>
      </c>
      <c r="Y36" s="2299"/>
      <c r="Z36" s="2299"/>
      <c r="AA36" s="2299"/>
      <c r="AB36" s="2299"/>
      <c r="AC36" s="2299"/>
      <c r="AD36" s="2299"/>
      <c r="AE36" s="2299"/>
      <c r="AF36" s="2299"/>
      <c r="AG36" s="2185"/>
      <c r="AH36" s="2185"/>
      <c r="AI36" s="2185"/>
      <c r="AJ36" s="2185"/>
      <c r="AK36" s="2304"/>
      <c r="AL36" s="2304"/>
      <c r="AM36" s="2304"/>
      <c r="AN36" s="2304"/>
      <c r="AO36" s="1081"/>
      <c r="AP36" s="1070"/>
      <c r="AQ36" s="1164"/>
      <c r="AR36" s="1172"/>
      <c r="AS36" s="1172"/>
      <c r="AT36" s="1172"/>
      <c r="AU36" s="1172"/>
      <c r="AV36" s="1172"/>
      <c r="AW36" s="1172"/>
      <c r="AX36" s="1172"/>
      <c r="AY36" s="1172"/>
      <c r="AZ36" s="1164"/>
      <c r="BA36" s="1070"/>
      <c r="BB36" s="1070"/>
      <c r="BC36" s="1844"/>
      <c r="BD36" s="302"/>
    </row>
    <row r="37" spans="1:56" s="62" customFormat="1" ht="42" customHeight="1">
      <c r="A37" s="2183"/>
      <c r="B37" s="2183"/>
      <c r="C37" s="2183"/>
      <c r="D37" s="2321" t="str">
        <f>D14</f>
        <v>R2⑨発注者工期延長.xlsx</v>
      </c>
      <c r="E37" s="2321"/>
      <c r="F37" s="2321"/>
      <c r="G37" s="2321"/>
      <c r="H37" s="2321"/>
      <c r="I37" s="2321" t="s">
        <v>1696</v>
      </c>
      <c r="J37" s="2321"/>
      <c r="K37" s="2321"/>
      <c r="L37" s="2321"/>
      <c r="M37" s="2321"/>
      <c r="N37" s="2321"/>
      <c r="O37" s="2321"/>
      <c r="P37" s="2321"/>
      <c r="Q37" s="2321"/>
      <c r="R37" s="2321"/>
      <c r="S37" s="2321"/>
      <c r="T37" s="2321"/>
      <c r="U37" s="2321"/>
      <c r="V37" s="2321"/>
      <c r="W37" s="2321"/>
      <c r="X37" s="2293" t="s">
        <v>532</v>
      </c>
      <c r="Y37" s="2293"/>
      <c r="Z37" s="2293"/>
      <c r="AA37" s="2293"/>
      <c r="AB37" s="2293"/>
      <c r="AC37" s="2293"/>
      <c r="AD37" s="2293"/>
      <c r="AE37" s="2293"/>
      <c r="AF37" s="2293"/>
      <c r="AG37" s="2300"/>
      <c r="AH37" s="2300"/>
      <c r="AI37" s="2300"/>
      <c r="AJ37" s="2300"/>
      <c r="AK37" s="2303" t="s">
        <v>397</v>
      </c>
      <c r="AL37" s="2303"/>
      <c r="AM37" s="2303"/>
      <c r="AN37" s="2303"/>
      <c r="AO37" s="1078"/>
      <c r="AP37" s="1070"/>
      <c r="AQ37" s="1169"/>
      <c r="AR37" s="1169"/>
      <c r="AS37" s="1169"/>
      <c r="AT37" s="1169"/>
      <c r="AU37" s="1169"/>
      <c r="AV37" s="1169"/>
      <c r="AW37" s="1169"/>
      <c r="AX37" s="1169"/>
      <c r="AY37" s="1169"/>
      <c r="AZ37" s="1169"/>
      <c r="BA37" s="1070"/>
      <c r="BB37" s="1070"/>
      <c r="BC37" s="1844"/>
      <c r="BD37" s="302"/>
    </row>
    <row r="38" spans="1:56" s="62" customFormat="1" ht="42" customHeight="1">
      <c r="A38" s="2183"/>
      <c r="B38" s="2183"/>
      <c r="C38" s="2183"/>
      <c r="D38" s="2321"/>
      <c r="E38" s="2321"/>
      <c r="F38" s="2321"/>
      <c r="G38" s="2321"/>
      <c r="H38" s="2321"/>
      <c r="I38" s="2321"/>
      <c r="J38" s="2321"/>
      <c r="K38" s="2321"/>
      <c r="L38" s="2321"/>
      <c r="M38" s="2321"/>
      <c r="N38" s="2321"/>
      <c r="O38" s="2321"/>
      <c r="P38" s="2321"/>
      <c r="Q38" s="2321"/>
      <c r="R38" s="2321"/>
      <c r="S38" s="2321"/>
      <c r="T38" s="2321"/>
      <c r="U38" s="2321"/>
      <c r="V38" s="2321"/>
      <c r="W38" s="2321"/>
      <c r="X38" s="2299" t="s">
        <v>966</v>
      </c>
      <c r="Y38" s="2299"/>
      <c r="Z38" s="2299"/>
      <c r="AA38" s="2299"/>
      <c r="AB38" s="2299"/>
      <c r="AC38" s="2299"/>
      <c r="AD38" s="2299"/>
      <c r="AE38" s="2299"/>
      <c r="AF38" s="2299"/>
      <c r="AG38" s="2185"/>
      <c r="AH38" s="2185"/>
      <c r="AI38" s="2185"/>
      <c r="AJ38" s="2185"/>
      <c r="AK38" s="2304" t="s">
        <v>397</v>
      </c>
      <c r="AL38" s="2304"/>
      <c r="AM38" s="2304"/>
      <c r="AN38" s="2304"/>
      <c r="AO38" s="1078"/>
      <c r="AP38" s="1070"/>
      <c r="AQ38" s="1169"/>
      <c r="AR38" s="1169"/>
      <c r="AS38" s="1169"/>
      <c r="AT38" s="1169"/>
      <c r="AU38" s="1169"/>
      <c r="AV38" s="1169"/>
      <c r="AW38" s="1169"/>
      <c r="AX38" s="1169"/>
      <c r="AY38" s="1169"/>
      <c r="AZ38" s="1169"/>
      <c r="BA38" s="1070"/>
      <c r="BB38" s="1070"/>
      <c r="BC38" s="1844"/>
      <c r="BD38" s="302"/>
    </row>
    <row r="39" spans="1:56" s="62" customFormat="1" ht="42" customHeight="1">
      <c r="A39" s="2183"/>
      <c r="B39" s="2183"/>
      <c r="C39" s="2183"/>
      <c r="D39" s="2321"/>
      <c r="E39" s="2321"/>
      <c r="F39" s="2321"/>
      <c r="G39" s="2321"/>
      <c r="H39" s="2321"/>
      <c r="I39" s="2321"/>
      <c r="J39" s="2321"/>
      <c r="K39" s="2321"/>
      <c r="L39" s="2321"/>
      <c r="M39" s="2321"/>
      <c r="N39" s="2321"/>
      <c r="O39" s="2321"/>
      <c r="P39" s="2321"/>
      <c r="Q39" s="2321"/>
      <c r="R39" s="2321"/>
      <c r="S39" s="2321"/>
      <c r="T39" s="2321"/>
      <c r="U39" s="2321"/>
      <c r="V39" s="2321"/>
      <c r="W39" s="2321"/>
      <c r="X39" s="2299" t="s">
        <v>887</v>
      </c>
      <c r="Y39" s="2299"/>
      <c r="Z39" s="2299"/>
      <c r="AA39" s="2299"/>
      <c r="AB39" s="2299"/>
      <c r="AC39" s="2299"/>
      <c r="AD39" s="2299"/>
      <c r="AE39" s="2299"/>
      <c r="AF39" s="2299"/>
      <c r="AG39" s="2185"/>
      <c r="AH39" s="2185"/>
      <c r="AI39" s="2185"/>
      <c r="AJ39" s="2185"/>
      <c r="AK39" s="2304" t="s">
        <v>397</v>
      </c>
      <c r="AL39" s="2304"/>
      <c r="AM39" s="2304"/>
      <c r="AN39" s="2304"/>
      <c r="AO39" s="1078"/>
      <c r="AP39" s="1070"/>
      <c r="AQ39" s="1169"/>
      <c r="AR39" s="1169"/>
      <c r="AS39" s="1169"/>
      <c r="AT39" s="1169"/>
      <c r="AU39" s="1169"/>
      <c r="AV39" s="1169"/>
      <c r="AW39" s="1169"/>
      <c r="AX39" s="1169"/>
      <c r="AY39" s="1169"/>
      <c r="AZ39" s="1169"/>
      <c r="BA39" s="1070"/>
      <c r="BB39" s="1070"/>
      <c r="BC39" s="1844"/>
      <c r="BD39" s="302"/>
    </row>
    <row r="40" spans="1:56" s="62" customFormat="1" ht="42" customHeight="1">
      <c r="A40" s="2183"/>
      <c r="B40" s="2183"/>
      <c r="C40" s="2183"/>
      <c r="D40" s="2321"/>
      <c r="E40" s="2321"/>
      <c r="F40" s="2321"/>
      <c r="G40" s="2321"/>
      <c r="H40" s="2321"/>
      <c r="I40" s="2321"/>
      <c r="J40" s="2321"/>
      <c r="K40" s="2321"/>
      <c r="L40" s="2321"/>
      <c r="M40" s="2321"/>
      <c r="N40" s="2321"/>
      <c r="O40" s="2321"/>
      <c r="P40" s="2321"/>
      <c r="Q40" s="2321"/>
      <c r="R40" s="2321"/>
      <c r="S40" s="2321"/>
      <c r="T40" s="2321"/>
      <c r="U40" s="2321"/>
      <c r="V40" s="2321"/>
      <c r="W40" s="2321"/>
      <c r="X40" s="2331" t="s">
        <v>888</v>
      </c>
      <c r="Y40" s="2331"/>
      <c r="Z40" s="2331"/>
      <c r="AA40" s="2331"/>
      <c r="AB40" s="2331"/>
      <c r="AC40" s="2331"/>
      <c r="AD40" s="2331"/>
      <c r="AE40" s="2331"/>
      <c r="AF40" s="2331"/>
      <c r="AG40" s="2167"/>
      <c r="AH40" s="2167"/>
      <c r="AI40" s="2167"/>
      <c r="AJ40" s="2167"/>
      <c r="AK40" s="2334" t="s">
        <v>397</v>
      </c>
      <c r="AL40" s="2334"/>
      <c r="AM40" s="2334"/>
      <c r="AN40" s="2334"/>
      <c r="AO40" s="1078"/>
      <c r="AP40" s="1070"/>
      <c r="AQ40" s="1169"/>
      <c r="AR40" s="1169"/>
      <c r="AS40" s="1169"/>
      <c r="AT40" s="1169"/>
      <c r="AU40" s="1169"/>
      <c r="AV40" s="1169"/>
      <c r="AW40" s="1169"/>
      <c r="AX40" s="1169"/>
      <c r="AY40" s="1169"/>
      <c r="AZ40" s="1169"/>
      <c r="BA40" s="1070"/>
      <c r="BB40" s="1070"/>
      <c r="BC40" s="1844"/>
      <c r="BD40" s="302"/>
    </row>
    <row r="41" spans="1:56">
      <c r="AO41" s="1082"/>
      <c r="AP41" s="1166"/>
      <c r="AQ41" s="1170"/>
      <c r="AR41" s="1170"/>
      <c r="AS41" s="1170"/>
      <c r="AT41" s="1170"/>
      <c r="AU41" s="1170"/>
      <c r="AV41" s="1170"/>
      <c r="AW41" s="1170"/>
      <c r="AX41" s="1170"/>
      <c r="AY41" s="1170"/>
      <c r="AZ41" s="1170"/>
      <c r="BA41" s="1166"/>
      <c r="BB41" s="1166"/>
      <c r="BC41" s="1845"/>
    </row>
    <row r="42" spans="1:56" s="62" customFormat="1" ht="39.75" customHeight="1">
      <c r="A42" s="2193" t="s">
        <v>362</v>
      </c>
      <c r="B42" s="2194"/>
      <c r="C42" s="2194"/>
      <c r="D42" s="2194"/>
      <c r="E42" s="2194"/>
      <c r="F42" s="2194"/>
      <c r="G42" s="2194"/>
      <c r="H42" s="2195"/>
      <c r="I42" s="2305" t="s">
        <v>1168</v>
      </c>
      <c r="J42" s="2305"/>
      <c r="K42" s="2305"/>
      <c r="L42" s="2305"/>
      <c r="M42" s="2305"/>
      <c r="N42" s="2305"/>
      <c r="O42" s="2305"/>
      <c r="P42" s="2305"/>
      <c r="Q42" s="2305"/>
      <c r="R42" s="2305"/>
      <c r="S42" s="2305"/>
      <c r="T42" s="2305"/>
      <c r="U42" s="2305"/>
      <c r="V42" s="2305"/>
      <c r="W42" s="2305"/>
      <c r="X42" s="2305" t="s">
        <v>358</v>
      </c>
      <c r="Y42" s="2305"/>
      <c r="Z42" s="2305"/>
      <c r="AA42" s="2305"/>
      <c r="AB42" s="2305"/>
      <c r="AC42" s="2305"/>
      <c r="AD42" s="2305"/>
      <c r="AE42" s="2305"/>
      <c r="AF42" s="2305"/>
      <c r="AG42" s="2302" t="s">
        <v>801</v>
      </c>
      <c r="AH42" s="2302"/>
      <c r="AI42" s="2302"/>
      <c r="AJ42" s="2302"/>
      <c r="AK42" s="2302" t="s">
        <v>802</v>
      </c>
      <c r="AL42" s="2302"/>
      <c r="AM42" s="2302"/>
      <c r="AN42" s="2302"/>
      <c r="AO42" s="1078"/>
      <c r="AP42" s="1070"/>
      <c r="AQ42" s="1169"/>
      <c r="AR42" s="1169"/>
      <c r="AS42" s="1169"/>
      <c r="AT42" s="1169"/>
      <c r="AU42" s="1169"/>
      <c r="AV42" s="1169"/>
      <c r="AW42" s="1169"/>
      <c r="AX42" s="1169"/>
      <c r="AY42" s="1169"/>
      <c r="AZ42" s="1169"/>
      <c r="BA42" s="1070"/>
      <c r="BB42" s="1070"/>
      <c r="BC42" s="1844"/>
      <c r="BD42" s="302"/>
    </row>
    <row r="43" spans="1:56" ht="17.45" customHeight="1">
      <c r="A43" s="2290" t="s">
        <v>956</v>
      </c>
      <c r="B43" s="2290" t="s">
        <v>956</v>
      </c>
      <c r="C43" s="2290" t="s">
        <v>956</v>
      </c>
      <c r="D43" s="2322" t="str">
        <f>D15</f>
        <v>R2⑩元請（農水）.xlsx</v>
      </c>
      <c r="E43" s="2323"/>
      <c r="F43" s="2323"/>
      <c r="G43" s="2323"/>
      <c r="H43" s="2324"/>
      <c r="I43" s="2340" t="s">
        <v>660</v>
      </c>
      <c r="J43" s="2341"/>
      <c r="K43" s="2341"/>
      <c r="L43" s="2341"/>
      <c r="M43" s="2341"/>
      <c r="N43" s="2341"/>
      <c r="O43" s="2341"/>
      <c r="P43" s="2341"/>
      <c r="Q43" s="2341"/>
      <c r="R43" s="2341"/>
      <c r="S43" s="2341"/>
      <c r="T43" s="2341"/>
      <c r="U43" s="2341"/>
      <c r="V43" s="2341"/>
      <c r="W43" s="2342"/>
      <c r="X43" s="2301" t="s">
        <v>1286</v>
      </c>
      <c r="Y43" s="2301"/>
      <c r="Z43" s="2301"/>
      <c r="AA43" s="2301"/>
      <c r="AB43" s="2301"/>
      <c r="AC43" s="2301"/>
      <c r="AD43" s="2301"/>
      <c r="AE43" s="2301"/>
      <c r="AF43" s="2301"/>
      <c r="AG43" s="2300"/>
      <c r="AH43" s="2300"/>
      <c r="AI43" s="2300"/>
      <c r="AJ43" s="2300"/>
      <c r="AK43" s="2300"/>
      <c r="AL43" s="2300"/>
      <c r="AM43" s="2300"/>
      <c r="AN43" s="2300"/>
      <c r="AO43" s="1082"/>
      <c r="AP43" s="1166"/>
      <c r="AQ43" s="1170"/>
      <c r="AR43" s="1170"/>
      <c r="AS43" s="1170"/>
      <c r="AT43" s="1170"/>
      <c r="AU43" s="1170"/>
      <c r="AV43" s="1170"/>
      <c r="AW43" s="1170"/>
      <c r="AX43" s="1170"/>
      <c r="AY43" s="1170"/>
      <c r="AZ43" s="1170"/>
      <c r="BA43" s="1166"/>
      <c r="BB43" s="1166"/>
      <c r="BC43" s="1845"/>
    </row>
    <row r="44" spans="1:56" ht="17.45" customHeight="1">
      <c r="A44" s="2291"/>
      <c r="B44" s="2291"/>
      <c r="C44" s="2291"/>
      <c r="D44" s="2325"/>
      <c r="E44" s="2326"/>
      <c r="F44" s="2326"/>
      <c r="G44" s="2326"/>
      <c r="H44" s="2327"/>
      <c r="I44" s="2343"/>
      <c r="J44" s="2344"/>
      <c r="K44" s="2344"/>
      <c r="L44" s="2344"/>
      <c r="M44" s="2344"/>
      <c r="N44" s="2344"/>
      <c r="O44" s="2344"/>
      <c r="P44" s="2344"/>
      <c r="Q44" s="2344"/>
      <c r="R44" s="2344"/>
      <c r="S44" s="2344"/>
      <c r="T44" s="2344"/>
      <c r="U44" s="2344"/>
      <c r="V44" s="2344"/>
      <c r="W44" s="2345"/>
      <c r="X44" s="2184" t="s">
        <v>1287</v>
      </c>
      <c r="Y44" s="2184"/>
      <c r="Z44" s="2184"/>
      <c r="AA44" s="2184"/>
      <c r="AB44" s="2184"/>
      <c r="AC44" s="2184"/>
      <c r="AD44" s="2184"/>
      <c r="AE44" s="2184"/>
      <c r="AF44" s="2184"/>
      <c r="AG44" s="2185"/>
      <c r="AH44" s="2185"/>
      <c r="AI44" s="2185"/>
      <c r="AJ44" s="2185"/>
      <c r="AK44" s="2185"/>
      <c r="AL44" s="2185"/>
      <c r="AM44" s="2185"/>
      <c r="AN44" s="2185"/>
      <c r="AO44" s="1082"/>
      <c r="AP44" s="1166"/>
      <c r="AQ44" s="1170"/>
      <c r="AR44" s="1170"/>
      <c r="AS44" s="1170"/>
      <c r="AT44" s="1170"/>
      <c r="AU44" s="1170"/>
      <c r="AV44" s="1170"/>
      <c r="AW44" s="1170"/>
      <c r="AX44" s="1170"/>
      <c r="AY44" s="1170"/>
      <c r="AZ44" s="1170"/>
      <c r="BA44" s="1166"/>
      <c r="BB44" s="1166"/>
      <c r="BC44" s="1845"/>
    </row>
    <row r="45" spans="1:56" ht="17.45" customHeight="1">
      <c r="A45" s="2291"/>
      <c r="B45" s="2291"/>
      <c r="C45" s="2291"/>
      <c r="D45" s="2325"/>
      <c r="E45" s="2326"/>
      <c r="F45" s="2326"/>
      <c r="G45" s="2326"/>
      <c r="H45" s="2327"/>
      <c r="I45" s="2343"/>
      <c r="J45" s="2344"/>
      <c r="K45" s="2344"/>
      <c r="L45" s="2344"/>
      <c r="M45" s="2344"/>
      <c r="N45" s="2344"/>
      <c r="O45" s="2344"/>
      <c r="P45" s="2344"/>
      <c r="Q45" s="2344"/>
      <c r="R45" s="2344"/>
      <c r="S45" s="2344"/>
      <c r="T45" s="2344"/>
      <c r="U45" s="2344"/>
      <c r="V45" s="2344"/>
      <c r="W45" s="2345"/>
      <c r="X45" s="2184" t="s">
        <v>1288</v>
      </c>
      <c r="Y45" s="2184"/>
      <c r="Z45" s="2184"/>
      <c r="AA45" s="2184"/>
      <c r="AB45" s="2184"/>
      <c r="AC45" s="2184"/>
      <c r="AD45" s="2184"/>
      <c r="AE45" s="2184"/>
      <c r="AF45" s="2184"/>
      <c r="AG45" s="2185"/>
      <c r="AH45" s="2185"/>
      <c r="AI45" s="2185"/>
      <c r="AJ45" s="2185"/>
      <c r="AK45" s="2185"/>
      <c r="AL45" s="2185"/>
      <c r="AM45" s="2185"/>
      <c r="AN45" s="2185"/>
      <c r="AO45" s="1082"/>
      <c r="AP45" s="1166"/>
      <c r="AQ45" s="1170"/>
      <c r="AR45" s="1170"/>
      <c r="AS45" s="1170"/>
      <c r="AT45" s="1170"/>
      <c r="AU45" s="1170"/>
      <c r="AV45" s="1170"/>
      <c r="AW45" s="1170"/>
      <c r="AX45" s="1170"/>
      <c r="AY45" s="1170"/>
      <c r="AZ45" s="1170"/>
      <c r="BA45" s="1166"/>
      <c r="BB45" s="1166"/>
      <c r="BC45" s="1845"/>
    </row>
    <row r="46" spans="1:56" ht="17.45" customHeight="1">
      <c r="A46" s="2291"/>
      <c r="B46" s="2291"/>
      <c r="C46" s="2291"/>
      <c r="D46" s="2325"/>
      <c r="E46" s="2326"/>
      <c r="F46" s="2326"/>
      <c r="G46" s="2326"/>
      <c r="H46" s="2327"/>
      <c r="I46" s="2343"/>
      <c r="J46" s="2344"/>
      <c r="K46" s="2344"/>
      <c r="L46" s="2344"/>
      <c r="M46" s="2344"/>
      <c r="N46" s="2344"/>
      <c r="O46" s="2344"/>
      <c r="P46" s="2344"/>
      <c r="Q46" s="2344"/>
      <c r="R46" s="2344"/>
      <c r="S46" s="2344"/>
      <c r="T46" s="2344"/>
      <c r="U46" s="2344"/>
      <c r="V46" s="2344"/>
      <c r="W46" s="2345"/>
      <c r="X46" s="2184" t="s">
        <v>1289</v>
      </c>
      <c r="Y46" s="2184"/>
      <c r="Z46" s="2184"/>
      <c r="AA46" s="2184"/>
      <c r="AB46" s="2184"/>
      <c r="AC46" s="2184"/>
      <c r="AD46" s="2184"/>
      <c r="AE46" s="2184"/>
      <c r="AF46" s="2184"/>
      <c r="AG46" s="2185"/>
      <c r="AH46" s="2185"/>
      <c r="AI46" s="2185"/>
      <c r="AJ46" s="2185"/>
      <c r="AK46" s="2185"/>
      <c r="AL46" s="2185"/>
      <c r="AM46" s="2185"/>
      <c r="AN46" s="2185"/>
      <c r="AO46" s="1082"/>
      <c r="AP46" s="1166"/>
      <c r="AQ46" s="1170"/>
      <c r="AR46" s="1170"/>
      <c r="AS46" s="1170"/>
      <c r="AT46" s="1170"/>
      <c r="AU46" s="1170"/>
      <c r="AV46" s="1170"/>
      <c r="AW46" s="1170"/>
      <c r="AX46" s="1170"/>
      <c r="AY46" s="1170"/>
      <c r="AZ46" s="1170"/>
      <c r="BA46" s="1166"/>
      <c r="BB46" s="1166"/>
      <c r="BC46" s="1845"/>
    </row>
    <row r="47" spans="1:56" ht="17.45" customHeight="1">
      <c r="A47" s="2291"/>
      <c r="B47" s="2291"/>
      <c r="C47" s="2291"/>
      <c r="D47" s="2325"/>
      <c r="E47" s="2326"/>
      <c r="F47" s="2326"/>
      <c r="G47" s="2326"/>
      <c r="H47" s="2327"/>
      <c r="I47" s="2343"/>
      <c r="J47" s="2344"/>
      <c r="K47" s="2344"/>
      <c r="L47" s="2344"/>
      <c r="M47" s="2344"/>
      <c r="N47" s="2344"/>
      <c r="O47" s="2344"/>
      <c r="P47" s="2344"/>
      <c r="Q47" s="2344"/>
      <c r="R47" s="2344"/>
      <c r="S47" s="2344"/>
      <c r="T47" s="2344"/>
      <c r="U47" s="2344"/>
      <c r="V47" s="2344"/>
      <c r="W47" s="2345"/>
      <c r="X47" s="2184" t="s">
        <v>1290</v>
      </c>
      <c r="Y47" s="2184"/>
      <c r="Z47" s="2184"/>
      <c r="AA47" s="2184"/>
      <c r="AB47" s="2184"/>
      <c r="AC47" s="2184"/>
      <c r="AD47" s="2184"/>
      <c r="AE47" s="2184"/>
      <c r="AF47" s="2184"/>
      <c r="AG47" s="2185"/>
      <c r="AH47" s="2185"/>
      <c r="AI47" s="2185"/>
      <c r="AJ47" s="2185"/>
      <c r="AK47" s="2185"/>
      <c r="AL47" s="2185"/>
      <c r="AM47" s="2185"/>
      <c r="AN47" s="2185"/>
      <c r="AO47" s="1082"/>
      <c r="AP47" s="1166"/>
      <c r="AQ47" s="1170"/>
      <c r="AR47" s="1170"/>
      <c r="AS47" s="1170"/>
      <c r="AT47" s="1170"/>
      <c r="AU47" s="1170"/>
      <c r="AV47" s="1170"/>
      <c r="AW47" s="1170"/>
      <c r="AX47" s="1170"/>
      <c r="AY47" s="1170"/>
      <c r="AZ47" s="1170"/>
      <c r="BA47" s="1166"/>
      <c r="BB47" s="1166"/>
      <c r="BC47" s="1845"/>
    </row>
    <row r="48" spans="1:56" ht="17.45" customHeight="1">
      <c r="A48" s="2291"/>
      <c r="B48" s="2291"/>
      <c r="C48" s="2291"/>
      <c r="D48" s="2325"/>
      <c r="E48" s="2326"/>
      <c r="F48" s="2326"/>
      <c r="G48" s="2326"/>
      <c r="H48" s="2327"/>
      <c r="I48" s="2343"/>
      <c r="J48" s="2344"/>
      <c r="K48" s="2344"/>
      <c r="L48" s="2344"/>
      <c r="M48" s="2344"/>
      <c r="N48" s="2344"/>
      <c r="O48" s="2344"/>
      <c r="P48" s="2344"/>
      <c r="Q48" s="2344"/>
      <c r="R48" s="2344"/>
      <c r="S48" s="2344"/>
      <c r="T48" s="2344"/>
      <c r="U48" s="2344"/>
      <c r="V48" s="2344"/>
      <c r="W48" s="2345"/>
      <c r="X48" s="2184" t="s">
        <v>1291</v>
      </c>
      <c r="Y48" s="2184"/>
      <c r="Z48" s="2184"/>
      <c r="AA48" s="2184"/>
      <c r="AB48" s="2184"/>
      <c r="AC48" s="2184"/>
      <c r="AD48" s="2184"/>
      <c r="AE48" s="2184"/>
      <c r="AF48" s="2184"/>
      <c r="AG48" s="2185"/>
      <c r="AH48" s="2185"/>
      <c r="AI48" s="2185"/>
      <c r="AJ48" s="2185"/>
      <c r="AK48" s="2185"/>
      <c r="AL48" s="2185"/>
      <c r="AM48" s="2185"/>
      <c r="AN48" s="2185"/>
      <c r="AO48" s="1082"/>
      <c r="AP48" s="1166"/>
      <c r="AQ48" s="1170"/>
      <c r="AR48" s="1170"/>
      <c r="AS48" s="1170"/>
      <c r="AT48" s="1170"/>
      <c r="AU48" s="1170"/>
      <c r="AV48" s="1170"/>
      <c r="AW48" s="1170"/>
      <c r="AX48" s="1170"/>
      <c r="AY48" s="1170"/>
      <c r="AZ48" s="1170"/>
      <c r="BA48" s="1166"/>
      <c r="BB48" s="1166"/>
      <c r="BC48" s="1845"/>
    </row>
    <row r="49" spans="1:55" ht="17.45" customHeight="1">
      <c r="A49" s="2291"/>
      <c r="B49" s="2291"/>
      <c r="C49" s="2291"/>
      <c r="D49" s="2325"/>
      <c r="E49" s="2326"/>
      <c r="F49" s="2326"/>
      <c r="G49" s="2326"/>
      <c r="H49" s="2327"/>
      <c r="I49" s="2343"/>
      <c r="J49" s="2344"/>
      <c r="K49" s="2344"/>
      <c r="L49" s="2344"/>
      <c r="M49" s="2344"/>
      <c r="N49" s="2344"/>
      <c r="O49" s="2344"/>
      <c r="P49" s="2344"/>
      <c r="Q49" s="2344"/>
      <c r="R49" s="2344"/>
      <c r="S49" s="2344"/>
      <c r="T49" s="2344"/>
      <c r="U49" s="2344"/>
      <c r="V49" s="2344"/>
      <c r="W49" s="2345"/>
      <c r="X49" s="2184" t="s">
        <v>1292</v>
      </c>
      <c r="Y49" s="2184"/>
      <c r="Z49" s="2184"/>
      <c r="AA49" s="2184"/>
      <c r="AB49" s="2184"/>
      <c r="AC49" s="2184"/>
      <c r="AD49" s="2184"/>
      <c r="AE49" s="2184"/>
      <c r="AF49" s="2184"/>
      <c r="AG49" s="2185"/>
      <c r="AH49" s="2185"/>
      <c r="AI49" s="2185"/>
      <c r="AJ49" s="2185"/>
      <c r="AK49" s="2185"/>
      <c r="AL49" s="2185"/>
      <c r="AM49" s="2185"/>
      <c r="AN49" s="2185"/>
      <c r="AO49" s="1082"/>
      <c r="AP49" s="1166"/>
      <c r="AQ49" s="1170"/>
      <c r="AR49" s="1170"/>
      <c r="AS49" s="1170"/>
      <c r="AT49" s="1170"/>
      <c r="AU49" s="1170"/>
      <c r="AV49" s="1170"/>
      <c r="AW49" s="1170"/>
      <c r="AX49" s="1170"/>
      <c r="AY49" s="1170"/>
      <c r="AZ49" s="1170"/>
      <c r="BA49" s="1166"/>
      <c r="BB49" s="1166"/>
      <c r="BC49" s="1845"/>
    </row>
    <row r="50" spans="1:55" ht="17.45" customHeight="1">
      <c r="A50" s="2291"/>
      <c r="B50" s="2291"/>
      <c r="C50" s="2291"/>
      <c r="D50" s="2325"/>
      <c r="E50" s="2326"/>
      <c r="F50" s="2326"/>
      <c r="G50" s="2326"/>
      <c r="H50" s="2327"/>
      <c r="I50" s="2343"/>
      <c r="J50" s="2344"/>
      <c r="K50" s="2344"/>
      <c r="L50" s="2344"/>
      <c r="M50" s="2344"/>
      <c r="N50" s="2344"/>
      <c r="O50" s="2344"/>
      <c r="P50" s="2344"/>
      <c r="Q50" s="2344"/>
      <c r="R50" s="2344"/>
      <c r="S50" s="2344"/>
      <c r="T50" s="2344"/>
      <c r="U50" s="2344"/>
      <c r="V50" s="2344"/>
      <c r="W50" s="2345"/>
      <c r="X50" s="2184" t="s">
        <v>1293</v>
      </c>
      <c r="Y50" s="2184"/>
      <c r="Z50" s="2184"/>
      <c r="AA50" s="2184"/>
      <c r="AB50" s="2184"/>
      <c r="AC50" s="2184"/>
      <c r="AD50" s="2184"/>
      <c r="AE50" s="2184"/>
      <c r="AF50" s="2184"/>
      <c r="AG50" s="2185"/>
      <c r="AH50" s="2185"/>
      <c r="AI50" s="2185"/>
      <c r="AJ50" s="2185"/>
      <c r="AK50" s="2185"/>
      <c r="AL50" s="2185"/>
      <c r="AM50" s="2185"/>
      <c r="AN50" s="2185"/>
      <c r="AO50" s="1082"/>
      <c r="AP50" s="1166"/>
      <c r="AQ50" s="1170"/>
      <c r="AR50" s="1170"/>
      <c r="AS50" s="1170"/>
      <c r="AT50" s="1170"/>
      <c r="AU50" s="1170"/>
      <c r="AV50" s="1170"/>
      <c r="AW50" s="1170"/>
      <c r="AX50" s="1170"/>
      <c r="AY50" s="1170"/>
      <c r="AZ50" s="1170"/>
      <c r="BA50" s="1166"/>
      <c r="BB50" s="1166"/>
      <c r="BC50" s="1845"/>
    </row>
    <row r="51" spans="1:55" ht="17.45" customHeight="1">
      <c r="A51" s="2291"/>
      <c r="B51" s="2291"/>
      <c r="C51" s="2291"/>
      <c r="D51" s="2325"/>
      <c r="E51" s="2326"/>
      <c r="F51" s="2326"/>
      <c r="G51" s="2326"/>
      <c r="H51" s="2327"/>
      <c r="I51" s="2343"/>
      <c r="J51" s="2344"/>
      <c r="K51" s="2344"/>
      <c r="L51" s="2344"/>
      <c r="M51" s="2344"/>
      <c r="N51" s="2344"/>
      <c r="O51" s="2344"/>
      <c r="P51" s="2344"/>
      <c r="Q51" s="2344"/>
      <c r="R51" s="2344"/>
      <c r="S51" s="2344"/>
      <c r="T51" s="2344"/>
      <c r="U51" s="2344"/>
      <c r="V51" s="2344"/>
      <c r="W51" s="2345"/>
      <c r="X51" s="2184" t="s">
        <v>1294</v>
      </c>
      <c r="Y51" s="2184"/>
      <c r="Z51" s="2184"/>
      <c r="AA51" s="2184"/>
      <c r="AB51" s="2184"/>
      <c r="AC51" s="2184"/>
      <c r="AD51" s="2184"/>
      <c r="AE51" s="2184"/>
      <c r="AF51" s="2184"/>
      <c r="AG51" s="2185"/>
      <c r="AH51" s="2185"/>
      <c r="AI51" s="2185"/>
      <c r="AJ51" s="2185"/>
      <c r="AK51" s="2185"/>
      <c r="AL51" s="2185"/>
      <c r="AM51" s="2185"/>
      <c r="AN51" s="2185"/>
      <c r="AO51" s="1082"/>
      <c r="AP51" s="1166"/>
      <c r="AQ51" s="1170"/>
      <c r="AR51" s="1170"/>
      <c r="AS51" s="1170"/>
      <c r="AT51" s="1170"/>
      <c r="AU51" s="1170"/>
      <c r="AV51" s="1170"/>
      <c r="AW51" s="1170"/>
      <c r="AX51" s="1170"/>
      <c r="AY51" s="1170"/>
      <c r="AZ51" s="1170"/>
      <c r="BA51" s="1166"/>
      <c r="BB51" s="1166"/>
      <c r="BC51" s="1845"/>
    </row>
    <row r="52" spans="1:55" ht="17.45" customHeight="1">
      <c r="A52" s="2291"/>
      <c r="B52" s="2291"/>
      <c r="C52" s="2291"/>
      <c r="D52" s="2325"/>
      <c r="E52" s="2326"/>
      <c r="F52" s="2326"/>
      <c r="G52" s="2326"/>
      <c r="H52" s="2327"/>
      <c r="I52" s="2343"/>
      <c r="J52" s="2344"/>
      <c r="K52" s="2344"/>
      <c r="L52" s="2344"/>
      <c r="M52" s="2344"/>
      <c r="N52" s="2344"/>
      <c r="O52" s="2344"/>
      <c r="P52" s="2344"/>
      <c r="Q52" s="2344"/>
      <c r="R52" s="2344"/>
      <c r="S52" s="2344"/>
      <c r="T52" s="2344"/>
      <c r="U52" s="2344"/>
      <c r="V52" s="2344"/>
      <c r="W52" s="2345"/>
      <c r="X52" s="2184" t="s">
        <v>1295</v>
      </c>
      <c r="Y52" s="2184"/>
      <c r="Z52" s="2184"/>
      <c r="AA52" s="2184"/>
      <c r="AB52" s="2184"/>
      <c r="AC52" s="2184"/>
      <c r="AD52" s="2184"/>
      <c r="AE52" s="2184"/>
      <c r="AF52" s="2184"/>
      <c r="AG52" s="2185"/>
      <c r="AH52" s="2185"/>
      <c r="AI52" s="2185"/>
      <c r="AJ52" s="2185"/>
      <c r="AK52" s="2185"/>
      <c r="AL52" s="2185"/>
      <c r="AM52" s="2185"/>
      <c r="AN52" s="2185"/>
      <c r="AO52" s="1082"/>
      <c r="AP52" s="1166"/>
      <c r="AQ52" s="1170"/>
      <c r="AR52" s="1170"/>
      <c r="AS52" s="1170"/>
      <c r="AT52" s="1170"/>
      <c r="AU52" s="1170"/>
      <c r="AV52" s="1170"/>
      <c r="AW52" s="1170"/>
      <c r="AX52" s="1170"/>
      <c r="AY52" s="1170"/>
      <c r="AZ52" s="1170"/>
      <c r="BA52" s="1166"/>
      <c r="BB52" s="1166"/>
      <c r="BC52" s="1845"/>
    </row>
    <row r="53" spans="1:55" ht="17.45" customHeight="1">
      <c r="A53" s="2291"/>
      <c r="B53" s="2291"/>
      <c r="C53" s="2291"/>
      <c r="D53" s="2325"/>
      <c r="E53" s="2326"/>
      <c r="F53" s="2326"/>
      <c r="G53" s="2326"/>
      <c r="H53" s="2327"/>
      <c r="I53" s="2343"/>
      <c r="J53" s="2344"/>
      <c r="K53" s="2344"/>
      <c r="L53" s="2344"/>
      <c r="M53" s="2344"/>
      <c r="N53" s="2344"/>
      <c r="O53" s="2344"/>
      <c r="P53" s="2344"/>
      <c r="Q53" s="2344"/>
      <c r="R53" s="2344"/>
      <c r="S53" s="2344"/>
      <c r="T53" s="2344"/>
      <c r="U53" s="2344"/>
      <c r="V53" s="2344"/>
      <c r="W53" s="2345"/>
      <c r="X53" s="2184" t="s">
        <v>1296</v>
      </c>
      <c r="Y53" s="2184"/>
      <c r="Z53" s="2184"/>
      <c r="AA53" s="2184"/>
      <c r="AB53" s="2184"/>
      <c r="AC53" s="2184"/>
      <c r="AD53" s="2184"/>
      <c r="AE53" s="2184"/>
      <c r="AF53" s="2184"/>
      <c r="AG53" s="2185"/>
      <c r="AH53" s="2185"/>
      <c r="AI53" s="2185"/>
      <c r="AJ53" s="2185"/>
      <c r="AK53" s="2185"/>
      <c r="AL53" s="2185"/>
      <c r="AM53" s="2185"/>
      <c r="AN53" s="2185"/>
      <c r="AO53" s="1082"/>
      <c r="AP53" s="1166"/>
      <c r="AQ53" s="1170"/>
      <c r="AR53" s="1170"/>
      <c r="AS53" s="1170"/>
      <c r="AT53" s="1170"/>
      <c r="AU53" s="1170"/>
      <c r="AV53" s="1170"/>
      <c r="AW53" s="1170"/>
      <c r="AX53" s="1170"/>
      <c r="AY53" s="1170"/>
      <c r="AZ53" s="1170"/>
      <c r="BA53" s="1166"/>
      <c r="BB53" s="1166"/>
      <c r="BC53" s="1845"/>
    </row>
    <row r="54" spans="1:55" ht="17.45" customHeight="1">
      <c r="A54" s="2291"/>
      <c r="B54" s="2291"/>
      <c r="C54" s="2291"/>
      <c r="D54" s="2325"/>
      <c r="E54" s="2326"/>
      <c r="F54" s="2326"/>
      <c r="G54" s="2326"/>
      <c r="H54" s="2327"/>
      <c r="I54" s="2343"/>
      <c r="J54" s="2344"/>
      <c r="K54" s="2344"/>
      <c r="L54" s="2344"/>
      <c r="M54" s="2344"/>
      <c r="N54" s="2344"/>
      <c r="O54" s="2344"/>
      <c r="P54" s="2344"/>
      <c r="Q54" s="2344"/>
      <c r="R54" s="2344"/>
      <c r="S54" s="2344"/>
      <c r="T54" s="2344"/>
      <c r="U54" s="2344"/>
      <c r="V54" s="2344"/>
      <c r="W54" s="2345"/>
      <c r="X54" s="2184" t="s">
        <v>1297</v>
      </c>
      <c r="Y54" s="2184"/>
      <c r="Z54" s="2184"/>
      <c r="AA54" s="2184"/>
      <c r="AB54" s="2184"/>
      <c r="AC54" s="2184"/>
      <c r="AD54" s="2184"/>
      <c r="AE54" s="2184"/>
      <c r="AF54" s="2184"/>
      <c r="AG54" s="2185"/>
      <c r="AH54" s="2185"/>
      <c r="AI54" s="2185"/>
      <c r="AJ54" s="2185"/>
      <c r="AK54" s="2185"/>
      <c r="AL54" s="2185"/>
      <c r="AM54" s="2185"/>
      <c r="AN54" s="2185"/>
      <c r="AO54" s="1082"/>
      <c r="AP54" s="1166"/>
      <c r="AQ54" s="1170"/>
      <c r="AR54" s="1170"/>
      <c r="AS54" s="1170"/>
      <c r="AT54" s="1170"/>
      <c r="AU54" s="1170"/>
      <c r="AV54" s="1170"/>
      <c r="AW54" s="1170"/>
      <c r="AX54" s="1170"/>
      <c r="AY54" s="1170"/>
      <c r="AZ54" s="1170"/>
      <c r="BA54" s="1166"/>
      <c r="BB54" s="1166"/>
      <c r="BC54" s="1845"/>
    </row>
    <row r="55" spans="1:55" ht="17.45" customHeight="1">
      <c r="A55" s="2291"/>
      <c r="B55" s="2291"/>
      <c r="C55" s="2291"/>
      <c r="D55" s="2325"/>
      <c r="E55" s="2326"/>
      <c r="F55" s="2326"/>
      <c r="G55" s="2326"/>
      <c r="H55" s="2327"/>
      <c r="I55" s="2343"/>
      <c r="J55" s="2344"/>
      <c r="K55" s="2344"/>
      <c r="L55" s="2344"/>
      <c r="M55" s="2344"/>
      <c r="N55" s="2344"/>
      <c r="O55" s="2344"/>
      <c r="P55" s="2344"/>
      <c r="Q55" s="2344"/>
      <c r="R55" s="2344"/>
      <c r="S55" s="2344"/>
      <c r="T55" s="2344"/>
      <c r="U55" s="2344"/>
      <c r="V55" s="2344"/>
      <c r="W55" s="2345"/>
      <c r="X55" s="2184" t="s">
        <v>1298</v>
      </c>
      <c r="Y55" s="2184"/>
      <c r="Z55" s="2184"/>
      <c r="AA55" s="2184"/>
      <c r="AB55" s="2184"/>
      <c r="AC55" s="2184"/>
      <c r="AD55" s="2184"/>
      <c r="AE55" s="2184"/>
      <c r="AF55" s="2184"/>
      <c r="AG55" s="2185"/>
      <c r="AH55" s="2185"/>
      <c r="AI55" s="2185"/>
      <c r="AJ55" s="2185"/>
      <c r="AK55" s="2185"/>
      <c r="AL55" s="2185"/>
      <c r="AM55" s="2185"/>
      <c r="AN55" s="2185"/>
      <c r="AO55" s="1082"/>
      <c r="AP55" s="1166"/>
      <c r="AQ55" s="1170"/>
      <c r="AR55" s="1170"/>
      <c r="AS55" s="1170"/>
      <c r="AT55" s="1170"/>
      <c r="AU55" s="1170"/>
      <c r="AV55" s="1170"/>
      <c r="AW55" s="1170"/>
      <c r="AX55" s="1170"/>
      <c r="AY55" s="1170"/>
      <c r="AZ55" s="1170"/>
      <c r="BA55" s="1166"/>
      <c r="BB55" s="1166"/>
      <c r="BC55" s="1845"/>
    </row>
    <row r="56" spans="1:55" ht="17.45" customHeight="1">
      <c r="A56" s="2291"/>
      <c r="B56" s="2291"/>
      <c r="C56" s="2291"/>
      <c r="D56" s="2325"/>
      <c r="E56" s="2326"/>
      <c r="F56" s="2326"/>
      <c r="G56" s="2326"/>
      <c r="H56" s="2327"/>
      <c r="I56" s="2343"/>
      <c r="J56" s="2344"/>
      <c r="K56" s="2344"/>
      <c r="L56" s="2344"/>
      <c r="M56" s="2344"/>
      <c r="N56" s="2344"/>
      <c r="O56" s="2344"/>
      <c r="P56" s="2344"/>
      <c r="Q56" s="2344"/>
      <c r="R56" s="2344"/>
      <c r="S56" s="2344"/>
      <c r="T56" s="2344"/>
      <c r="U56" s="2344"/>
      <c r="V56" s="2344"/>
      <c r="W56" s="2345"/>
      <c r="X56" s="2184" t="s">
        <v>1299</v>
      </c>
      <c r="Y56" s="2184"/>
      <c r="Z56" s="2184"/>
      <c r="AA56" s="2184"/>
      <c r="AB56" s="2184"/>
      <c r="AC56" s="2184"/>
      <c r="AD56" s="2184"/>
      <c r="AE56" s="2184"/>
      <c r="AF56" s="2184"/>
      <c r="AG56" s="2185"/>
      <c r="AH56" s="2185"/>
      <c r="AI56" s="2185"/>
      <c r="AJ56" s="2185"/>
      <c r="AK56" s="2185"/>
      <c r="AL56" s="2185"/>
      <c r="AM56" s="2185"/>
      <c r="AN56" s="2185"/>
      <c r="AO56" s="1082"/>
      <c r="AP56" s="1166"/>
      <c r="AQ56" s="1170"/>
      <c r="AR56" s="1170"/>
      <c r="AS56" s="1170"/>
      <c r="AT56" s="1170"/>
      <c r="AU56" s="1170"/>
      <c r="AV56" s="1170"/>
      <c r="AW56" s="1170"/>
      <c r="AX56" s="1170"/>
      <c r="AY56" s="1170"/>
      <c r="AZ56" s="1170"/>
      <c r="BA56" s="1166"/>
      <c r="BB56" s="1166"/>
      <c r="BC56" s="1845"/>
    </row>
    <row r="57" spans="1:55" ht="17.45" customHeight="1">
      <c r="A57" s="2291"/>
      <c r="B57" s="2291"/>
      <c r="C57" s="2291"/>
      <c r="D57" s="2325"/>
      <c r="E57" s="2326"/>
      <c r="F57" s="2326"/>
      <c r="G57" s="2326"/>
      <c r="H57" s="2327"/>
      <c r="I57" s="2343"/>
      <c r="J57" s="2344"/>
      <c r="K57" s="2344"/>
      <c r="L57" s="2344"/>
      <c r="M57" s="2344"/>
      <c r="N57" s="2344"/>
      <c r="O57" s="2344"/>
      <c r="P57" s="2344"/>
      <c r="Q57" s="2344"/>
      <c r="R57" s="2344"/>
      <c r="S57" s="2344"/>
      <c r="T57" s="2344"/>
      <c r="U57" s="2344"/>
      <c r="V57" s="2344"/>
      <c r="W57" s="2345"/>
      <c r="X57" s="2184" t="s">
        <v>1300</v>
      </c>
      <c r="Y57" s="2184"/>
      <c r="Z57" s="2184"/>
      <c r="AA57" s="2184"/>
      <c r="AB57" s="2184"/>
      <c r="AC57" s="2184"/>
      <c r="AD57" s="2184"/>
      <c r="AE57" s="2184"/>
      <c r="AF57" s="2184"/>
      <c r="AG57" s="2185"/>
      <c r="AH57" s="2185"/>
      <c r="AI57" s="2185"/>
      <c r="AJ57" s="2185"/>
      <c r="AK57" s="2185"/>
      <c r="AL57" s="2185"/>
      <c r="AM57" s="2185"/>
      <c r="AN57" s="2185"/>
      <c r="AO57" s="1082"/>
      <c r="AP57" s="1166"/>
      <c r="AQ57" s="1170"/>
      <c r="AR57" s="1170"/>
      <c r="AS57" s="1170"/>
      <c r="AT57" s="1170"/>
      <c r="AU57" s="1170"/>
      <c r="AV57" s="1170"/>
      <c r="AW57" s="1170"/>
      <c r="AX57" s="1170"/>
      <c r="AY57" s="1170"/>
      <c r="AZ57" s="1170"/>
      <c r="BA57" s="1166"/>
      <c r="BB57" s="1166"/>
      <c r="BC57" s="1845"/>
    </row>
    <row r="58" spans="1:55" ht="17.45" customHeight="1">
      <c r="A58" s="2291"/>
      <c r="B58" s="2291"/>
      <c r="C58" s="2291"/>
      <c r="D58" s="2325"/>
      <c r="E58" s="2326"/>
      <c r="F58" s="2326"/>
      <c r="G58" s="2326"/>
      <c r="H58" s="2327"/>
      <c r="I58" s="2343"/>
      <c r="J58" s="2344"/>
      <c r="K58" s="2344"/>
      <c r="L58" s="2344"/>
      <c r="M58" s="2344"/>
      <c r="N58" s="2344"/>
      <c r="O58" s="2344"/>
      <c r="P58" s="2344"/>
      <c r="Q58" s="2344"/>
      <c r="R58" s="2344"/>
      <c r="S58" s="2344"/>
      <c r="T58" s="2344"/>
      <c r="U58" s="2344"/>
      <c r="V58" s="2344"/>
      <c r="W58" s="2345"/>
      <c r="X58" s="2184" t="s">
        <v>1301</v>
      </c>
      <c r="Y58" s="2184"/>
      <c r="Z58" s="2184"/>
      <c r="AA58" s="2184"/>
      <c r="AB58" s="2184"/>
      <c r="AC58" s="2184"/>
      <c r="AD58" s="2184"/>
      <c r="AE58" s="2184"/>
      <c r="AF58" s="2184"/>
      <c r="AG58" s="2185"/>
      <c r="AH58" s="2185"/>
      <c r="AI58" s="2185"/>
      <c r="AJ58" s="2185"/>
      <c r="AK58" s="2185"/>
      <c r="AL58" s="2185"/>
      <c r="AM58" s="2185"/>
      <c r="AN58" s="2185"/>
      <c r="AO58" s="1082"/>
      <c r="AP58" s="1166"/>
      <c r="AQ58" s="1170"/>
      <c r="AR58" s="1170"/>
      <c r="AS58" s="1170"/>
      <c r="AT58" s="1170"/>
      <c r="AU58" s="1170"/>
      <c r="AV58" s="1170"/>
      <c r="AW58" s="1170"/>
      <c r="AX58" s="1170"/>
      <c r="AY58" s="1170"/>
      <c r="AZ58" s="1170"/>
      <c r="BA58" s="1166"/>
      <c r="BB58" s="1166"/>
      <c r="BC58" s="1845"/>
    </row>
    <row r="59" spans="1:55" ht="17.45" customHeight="1">
      <c r="A59" s="2291"/>
      <c r="B59" s="2291"/>
      <c r="C59" s="2291"/>
      <c r="D59" s="2325"/>
      <c r="E59" s="2326"/>
      <c r="F59" s="2326"/>
      <c r="G59" s="2326"/>
      <c r="H59" s="2327"/>
      <c r="I59" s="2343"/>
      <c r="J59" s="2344"/>
      <c r="K59" s="2344"/>
      <c r="L59" s="2344"/>
      <c r="M59" s="2344"/>
      <c r="N59" s="2344"/>
      <c r="O59" s="2344"/>
      <c r="P59" s="2344"/>
      <c r="Q59" s="2344"/>
      <c r="R59" s="2344"/>
      <c r="S59" s="2344"/>
      <c r="T59" s="2344"/>
      <c r="U59" s="2344"/>
      <c r="V59" s="2344"/>
      <c r="W59" s="2345"/>
      <c r="X59" s="2184" t="s">
        <v>1302</v>
      </c>
      <c r="Y59" s="2184"/>
      <c r="Z59" s="2184"/>
      <c r="AA59" s="2184"/>
      <c r="AB59" s="2184"/>
      <c r="AC59" s="2184"/>
      <c r="AD59" s="2184"/>
      <c r="AE59" s="2184"/>
      <c r="AF59" s="2184"/>
      <c r="AG59" s="2185"/>
      <c r="AH59" s="2185"/>
      <c r="AI59" s="2185"/>
      <c r="AJ59" s="2185"/>
      <c r="AK59" s="2185"/>
      <c r="AL59" s="2185"/>
      <c r="AM59" s="2185"/>
      <c r="AN59" s="2185"/>
      <c r="AO59" s="1082"/>
      <c r="AP59" s="1166"/>
      <c r="AQ59" s="1170"/>
      <c r="AR59" s="1170"/>
      <c r="AS59" s="1170"/>
      <c r="AT59" s="1170"/>
      <c r="AU59" s="1170"/>
      <c r="AV59" s="1170"/>
      <c r="AW59" s="1170"/>
      <c r="AX59" s="1170"/>
      <c r="AY59" s="1170"/>
      <c r="AZ59" s="1170"/>
      <c r="BA59" s="1166"/>
      <c r="BB59" s="1166"/>
      <c r="BC59" s="1845"/>
    </row>
    <row r="60" spans="1:55" ht="17.45" customHeight="1">
      <c r="A60" s="2291"/>
      <c r="B60" s="2291"/>
      <c r="C60" s="2291"/>
      <c r="D60" s="2325"/>
      <c r="E60" s="2326"/>
      <c r="F60" s="2326"/>
      <c r="G60" s="2326"/>
      <c r="H60" s="2327"/>
      <c r="I60" s="2343"/>
      <c r="J60" s="2344"/>
      <c r="K60" s="2344"/>
      <c r="L60" s="2344"/>
      <c r="M60" s="2344"/>
      <c r="N60" s="2344"/>
      <c r="O60" s="2344"/>
      <c r="P60" s="2344"/>
      <c r="Q60" s="2344"/>
      <c r="R60" s="2344"/>
      <c r="S60" s="2344"/>
      <c r="T60" s="2344"/>
      <c r="U60" s="2344"/>
      <c r="V60" s="2344"/>
      <c r="W60" s="2345"/>
      <c r="X60" s="2184" t="s">
        <v>1303</v>
      </c>
      <c r="Y60" s="2184"/>
      <c r="Z60" s="2184"/>
      <c r="AA60" s="2184"/>
      <c r="AB60" s="2184"/>
      <c r="AC60" s="2184"/>
      <c r="AD60" s="2184"/>
      <c r="AE60" s="2184"/>
      <c r="AF60" s="2184"/>
      <c r="AG60" s="2185"/>
      <c r="AH60" s="2185"/>
      <c r="AI60" s="2185"/>
      <c r="AJ60" s="2185"/>
      <c r="AK60" s="2185"/>
      <c r="AL60" s="2185"/>
      <c r="AM60" s="2185"/>
      <c r="AN60" s="2185"/>
      <c r="AO60" s="1082"/>
      <c r="AP60" s="1166"/>
      <c r="AQ60" s="1170"/>
      <c r="AR60" s="1170"/>
      <c r="AS60" s="1170"/>
      <c r="AT60" s="1170"/>
      <c r="AU60" s="1170"/>
      <c r="AV60" s="1170"/>
      <c r="AW60" s="1170"/>
      <c r="AX60" s="1170"/>
      <c r="AY60" s="1170"/>
      <c r="AZ60" s="1170"/>
      <c r="BA60" s="1166"/>
      <c r="BB60" s="1166"/>
      <c r="BC60" s="1845"/>
    </row>
    <row r="61" spans="1:55" ht="17.45" customHeight="1">
      <c r="A61" s="2291"/>
      <c r="B61" s="2291"/>
      <c r="C61" s="2291"/>
      <c r="D61" s="2325"/>
      <c r="E61" s="2326"/>
      <c r="F61" s="2326"/>
      <c r="G61" s="2326"/>
      <c r="H61" s="2327"/>
      <c r="I61" s="2343"/>
      <c r="J61" s="2344"/>
      <c r="K61" s="2344"/>
      <c r="L61" s="2344"/>
      <c r="M61" s="2344"/>
      <c r="N61" s="2344"/>
      <c r="O61" s="2344"/>
      <c r="P61" s="2344"/>
      <c r="Q61" s="2344"/>
      <c r="R61" s="2344"/>
      <c r="S61" s="2344"/>
      <c r="T61" s="2344"/>
      <c r="U61" s="2344"/>
      <c r="V61" s="2344"/>
      <c r="W61" s="2345"/>
      <c r="X61" s="2184" t="s">
        <v>1304</v>
      </c>
      <c r="Y61" s="2184"/>
      <c r="Z61" s="2184"/>
      <c r="AA61" s="2184"/>
      <c r="AB61" s="2184"/>
      <c r="AC61" s="2184"/>
      <c r="AD61" s="2184"/>
      <c r="AE61" s="2184"/>
      <c r="AF61" s="2184"/>
      <c r="AG61" s="2185"/>
      <c r="AH61" s="2185"/>
      <c r="AI61" s="2185"/>
      <c r="AJ61" s="2185"/>
      <c r="AK61" s="2185"/>
      <c r="AL61" s="2185"/>
      <c r="AM61" s="2185"/>
      <c r="AN61" s="2185"/>
      <c r="AO61" s="1082"/>
      <c r="AP61" s="1166"/>
      <c r="AQ61" s="1170"/>
      <c r="AR61" s="1170"/>
      <c r="AS61" s="1170"/>
      <c r="AT61" s="1170"/>
      <c r="AU61" s="1170"/>
      <c r="AV61" s="1170"/>
      <c r="AW61" s="1170"/>
      <c r="AX61" s="1170"/>
      <c r="AY61" s="1170"/>
      <c r="AZ61" s="1170"/>
      <c r="BA61" s="1166"/>
      <c r="BB61" s="1166"/>
      <c r="BC61" s="1845"/>
    </row>
    <row r="62" spans="1:55" ht="17.45" customHeight="1">
      <c r="A62" s="2291"/>
      <c r="B62" s="2291"/>
      <c r="C62" s="2291"/>
      <c r="D62" s="2325"/>
      <c r="E62" s="2326"/>
      <c r="F62" s="2326"/>
      <c r="G62" s="2326"/>
      <c r="H62" s="2327"/>
      <c r="I62" s="2343"/>
      <c r="J62" s="2344"/>
      <c r="K62" s="2344"/>
      <c r="L62" s="2344"/>
      <c r="M62" s="2344"/>
      <c r="N62" s="2344"/>
      <c r="O62" s="2344"/>
      <c r="P62" s="2344"/>
      <c r="Q62" s="2344"/>
      <c r="R62" s="2344"/>
      <c r="S62" s="2344"/>
      <c r="T62" s="2344"/>
      <c r="U62" s="2344"/>
      <c r="V62" s="2344"/>
      <c r="W62" s="2345"/>
      <c r="X62" s="2184" t="s">
        <v>1305</v>
      </c>
      <c r="Y62" s="2184"/>
      <c r="Z62" s="2184"/>
      <c r="AA62" s="2184"/>
      <c r="AB62" s="2184"/>
      <c r="AC62" s="2184"/>
      <c r="AD62" s="2184"/>
      <c r="AE62" s="2184"/>
      <c r="AF62" s="2184"/>
      <c r="AG62" s="2185"/>
      <c r="AH62" s="2185"/>
      <c r="AI62" s="2185"/>
      <c r="AJ62" s="2185"/>
      <c r="AK62" s="2185"/>
      <c r="AL62" s="2185"/>
      <c r="AM62" s="2185"/>
      <c r="AN62" s="2185"/>
      <c r="AO62" s="1082"/>
      <c r="AP62" s="1166"/>
      <c r="AQ62" s="1170"/>
      <c r="AR62" s="1170"/>
      <c r="AS62" s="1170"/>
      <c r="AT62" s="1170"/>
      <c r="AU62" s="1170"/>
      <c r="AV62" s="1170"/>
      <c r="AW62" s="1170"/>
      <c r="AX62" s="1170"/>
      <c r="AY62" s="1170"/>
      <c r="AZ62" s="1170"/>
      <c r="BA62" s="1166"/>
      <c r="BB62" s="1166"/>
      <c r="BC62" s="1845"/>
    </row>
    <row r="63" spans="1:55" ht="17.45" customHeight="1">
      <c r="A63" s="2291"/>
      <c r="B63" s="2291"/>
      <c r="C63" s="2291"/>
      <c r="D63" s="2325"/>
      <c r="E63" s="2326"/>
      <c r="F63" s="2326"/>
      <c r="G63" s="2326"/>
      <c r="H63" s="2327"/>
      <c r="I63" s="2343"/>
      <c r="J63" s="2344"/>
      <c r="K63" s="2344"/>
      <c r="L63" s="2344"/>
      <c r="M63" s="2344"/>
      <c r="N63" s="2344"/>
      <c r="O63" s="2344"/>
      <c r="P63" s="2344"/>
      <c r="Q63" s="2344"/>
      <c r="R63" s="2344"/>
      <c r="S63" s="2344"/>
      <c r="T63" s="2344"/>
      <c r="U63" s="2344"/>
      <c r="V63" s="2344"/>
      <c r="W63" s="2345"/>
      <c r="X63" s="2184" t="s">
        <v>1306</v>
      </c>
      <c r="Y63" s="2184"/>
      <c r="Z63" s="2184"/>
      <c r="AA63" s="2184"/>
      <c r="AB63" s="2184"/>
      <c r="AC63" s="2184"/>
      <c r="AD63" s="2184"/>
      <c r="AE63" s="2184"/>
      <c r="AF63" s="2184"/>
      <c r="AG63" s="2185"/>
      <c r="AH63" s="2185"/>
      <c r="AI63" s="2185"/>
      <c r="AJ63" s="2185"/>
      <c r="AK63" s="2185"/>
      <c r="AL63" s="2185"/>
      <c r="AM63" s="2185"/>
      <c r="AN63" s="2185"/>
      <c r="AO63" s="1082"/>
      <c r="AP63" s="1166"/>
      <c r="AQ63" s="1170"/>
      <c r="AR63" s="1170"/>
      <c r="AS63" s="1170"/>
      <c r="AT63" s="1170"/>
      <c r="AU63" s="1170"/>
      <c r="AV63" s="1170"/>
      <c r="AW63" s="1170"/>
      <c r="AX63" s="1170"/>
      <c r="AY63" s="1170"/>
      <c r="AZ63" s="1170"/>
      <c r="BA63" s="1166"/>
      <c r="BB63" s="1166"/>
      <c r="BC63" s="1845"/>
    </row>
    <row r="64" spans="1:55" ht="17.45" customHeight="1">
      <c r="A64" s="2291"/>
      <c r="B64" s="2291"/>
      <c r="C64" s="2291"/>
      <c r="D64" s="2325"/>
      <c r="E64" s="2326"/>
      <c r="F64" s="2326"/>
      <c r="G64" s="2326"/>
      <c r="H64" s="2327"/>
      <c r="I64" s="2343"/>
      <c r="J64" s="2344"/>
      <c r="K64" s="2344"/>
      <c r="L64" s="2344"/>
      <c r="M64" s="2344"/>
      <c r="N64" s="2344"/>
      <c r="O64" s="2344"/>
      <c r="P64" s="2344"/>
      <c r="Q64" s="2344"/>
      <c r="R64" s="2344"/>
      <c r="S64" s="2344"/>
      <c r="T64" s="2344"/>
      <c r="U64" s="2344"/>
      <c r="V64" s="2344"/>
      <c r="W64" s="2345"/>
      <c r="X64" s="2184" t="s">
        <v>1307</v>
      </c>
      <c r="Y64" s="2184"/>
      <c r="Z64" s="2184"/>
      <c r="AA64" s="2184"/>
      <c r="AB64" s="2184"/>
      <c r="AC64" s="2184"/>
      <c r="AD64" s="2184"/>
      <c r="AE64" s="2184"/>
      <c r="AF64" s="2184"/>
      <c r="AG64" s="2185"/>
      <c r="AH64" s="2185"/>
      <c r="AI64" s="2185"/>
      <c r="AJ64" s="2185"/>
      <c r="AK64" s="2185"/>
      <c r="AL64" s="2185"/>
      <c r="AM64" s="2185"/>
      <c r="AN64" s="2185"/>
      <c r="AO64" s="1082"/>
      <c r="AP64" s="1166"/>
      <c r="AQ64" s="1170"/>
      <c r="AR64" s="1170"/>
      <c r="AS64" s="1170"/>
      <c r="AT64" s="1170"/>
      <c r="AU64" s="1170"/>
      <c r="AV64" s="1170"/>
      <c r="AW64" s="1170"/>
      <c r="AX64" s="1170"/>
      <c r="AY64" s="1170"/>
      <c r="AZ64" s="1170"/>
      <c r="BA64" s="1166"/>
      <c r="BB64" s="1166"/>
      <c r="BC64" s="1845"/>
    </row>
    <row r="65" spans="1:56" ht="17.45" customHeight="1">
      <c r="A65" s="2291"/>
      <c r="B65" s="2291"/>
      <c r="C65" s="2291"/>
      <c r="D65" s="2325"/>
      <c r="E65" s="2326"/>
      <c r="F65" s="2326"/>
      <c r="G65" s="2326"/>
      <c r="H65" s="2327"/>
      <c r="I65" s="2343"/>
      <c r="J65" s="2344"/>
      <c r="K65" s="2344"/>
      <c r="L65" s="2344"/>
      <c r="M65" s="2344"/>
      <c r="N65" s="2344"/>
      <c r="O65" s="2344"/>
      <c r="P65" s="2344"/>
      <c r="Q65" s="2344"/>
      <c r="R65" s="2344"/>
      <c r="S65" s="2344"/>
      <c r="T65" s="2344"/>
      <c r="U65" s="2344"/>
      <c r="V65" s="2344"/>
      <c r="W65" s="2345"/>
      <c r="X65" s="2184" t="s">
        <v>1308</v>
      </c>
      <c r="Y65" s="2184"/>
      <c r="Z65" s="2184"/>
      <c r="AA65" s="2184"/>
      <c r="AB65" s="2184"/>
      <c r="AC65" s="2184"/>
      <c r="AD65" s="2184"/>
      <c r="AE65" s="2184"/>
      <c r="AF65" s="2184"/>
      <c r="AG65" s="2185"/>
      <c r="AH65" s="2185"/>
      <c r="AI65" s="2185"/>
      <c r="AJ65" s="2185"/>
      <c r="AK65" s="2185"/>
      <c r="AL65" s="2185"/>
      <c r="AM65" s="2185"/>
      <c r="AN65" s="2185"/>
      <c r="AO65" s="1082"/>
      <c r="AP65" s="1166"/>
      <c r="AQ65" s="1170"/>
      <c r="AR65" s="1170"/>
      <c r="AS65" s="1170"/>
      <c r="AT65" s="1170"/>
      <c r="AU65" s="1170"/>
      <c r="AV65" s="1170"/>
      <c r="AW65" s="1170"/>
      <c r="AX65" s="1170"/>
      <c r="AY65" s="1170"/>
      <c r="AZ65" s="1170"/>
      <c r="BA65" s="1166"/>
      <c r="BB65" s="1166"/>
      <c r="BC65" s="1845"/>
    </row>
    <row r="66" spans="1:56" ht="17.45" customHeight="1">
      <c r="A66" s="2291"/>
      <c r="B66" s="2291"/>
      <c r="C66" s="2291"/>
      <c r="D66" s="2325"/>
      <c r="E66" s="2326"/>
      <c r="F66" s="2326"/>
      <c r="G66" s="2326"/>
      <c r="H66" s="2327"/>
      <c r="I66" s="2343"/>
      <c r="J66" s="2344"/>
      <c r="K66" s="2344"/>
      <c r="L66" s="2344"/>
      <c r="M66" s="2344"/>
      <c r="N66" s="2344"/>
      <c r="O66" s="2344"/>
      <c r="P66" s="2344"/>
      <c r="Q66" s="2344"/>
      <c r="R66" s="2344"/>
      <c r="S66" s="2344"/>
      <c r="T66" s="2344"/>
      <c r="U66" s="2344"/>
      <c r="V66" s="2344"/>
      <c r="W66" s="2345"/>
      <c r="X66" s="2184" t="s">
        <v>1361</v>
      </c>
      <c r="Y66" s="2184"/>
      <c r="Z66" s="2184"/>
      <c r="AA66" s="2184"/>
      <c r="AB66" s="2184"/>
      <c r="AC66" s="2184"/>
      <c r="AD66" s="2184"/>
      <c r="AE66" s="2184"/>
      <c r="AF66" s="2184"/>
      <c r="AG66" s="2185"/>
      <c r="AH66" s="2185"/>
      <c r="AI66" s="2185"/>
      <c r="AJ66" s="2185"/>
      <c r="AK66" s="2185"/>
      <c r="AL66" s="2185"/>
      <c r="AM66" s="2185"/>
      <c r="AN66" s="2185"/>
      <c r="AO66" s="1082"/>
      <c r="AP66" s="1166"/>
      <c r="AQ66" s="1170"/>
      <c r="AR66" s="1170"/>
      <c r="AS66" s="1170"/>
      <c r="AT66" s="1170"/>
      <c r="AU66" s="1170"/>
      <c r="AV66" s="1170"/>
      <c r="AW66" s="1170"/>
      <c r="AX66" s="1170"/>
      <c r="AY66" s="1170"/>
      <c r="AZ66" s="1170"/>
      <c r="BA66" s="1166"/>
      <c r="BB66" s="1166"/>
      <c r="BC66" s="1845"/>
    </row>
    <row r="67" spans="1:56" ht="17.45" customHeight="1">
      <c r="A67" s="2291"/>
      <c r="B67" s="2291"/>
      <c r="C67" s="2291"/>
      <c r="D67" s="2325"/>
      <c r="E67" s="2326"/>
      <c r="F67" s="2326"/>
      <c r="G67" s="2326"/>
      <c r="H67" s="2327"/>
      <c r="I67" s="2343"/>
      <c r="J67" s="2344"/>
      <c r="K67" s="2344"/>
      <c r="L67" s="2344"/>
      <c r="M67" s="2344"/>
      <c r="N67" s="2344"/>
      <c r="O67" s="2344"/>
      <c r="P67" s="2344"/>
      <c r="Q67" s="2344"/>
      <c r="R67" s="2344"/>
      <c r="S67" s="2344"/>
      <c r="T67" s="2344"/>
      <c r="U67" s="2344"/>
      <c r="V67" s="2344"/>
      <c r="W67" s="2345"/>
      <c r="X67" s="2184" t="s">
        <v>1360</v>
      </c>
      <c r="Y67" s="2184"/>
      <c r="Z67" s="2184"/>
      <c r="AA67" s="2184"/>
      <c r="AB67" s="2184"/>
      <c r="AC67" s="2184"/>
      <c r="AD67" s="2184"/>
      <c r="AE67" s="2184"/>
      <c r="AF67" s="2184"/>
      <c r="AG67" s="2185"/>
      <c r="AH67" s="2185"/>
      <c r="AI67" s="2185"/>
      <c r="AJ67" s="2185"/>
      <c r="AK67" s="2185"/>
      <c r="AL67" s="2185"/>
      <c r="AM67" s="2185"/>
      <c r="AN67" s="2185"/>
      <c r="AO67" s="1082"/>
      <c r="AP67" s="1166"/>
      <c r="AQ67" s="1170"/>
      <c r="AR67" s="1170"/>
      <c r="AS67" s="1170"/>
      <c r="AT67" s="1170"/>
      <c r="AU67" s="1170"/>
      <c r="AV67" s="1170"/>
      <c r="AW67" s="1170"/>
      <c r="AX67" s="1170"/>
      <c r="AY67" s="1170"/>
      <c r="AZ67" s="1170"/>
      <c r="BA67" s="1166"/>
      <c r="BB67" s="1166"/>
      <c r="BC67" s="1845"/>
    </row>
    <row r="68" spans="1:56" ht="17.45" customHeight="1">
      <c r="A68" s="2291"/>
      <c r="B68" s="2291"/>
      <c r="C68" s="2291"/>
      <c r="D68" s="2325"/>
      <c r="E68" s="2326"/>
      <c r="F68" s="2326"/>
      <c r="G68" s="2326"/>
      <c r="H68" s="2327"/>
      <c r="I68" s="2343"/>
      <c r="J68" s="2344"/>
      <c r="K68" s="2344"/>
      <c r="L68" s="2344"/>
      <c r="M68" s="2344"/>
      <c r="N68" s="2344"/>
      <c r="O68" s="2344"/>
      <c r="P68" s="2344"/>
      <c r="Q68" s="2344"/>
      <c r="R68" s="2344"/>
      <c r="S68" s="2344"/>
      <c r="T68" s="2344"/>
      <c r="U68" s="2344"/>
      <c r="V68" s="2344"/>
      <c r="W68" s="2345"/>
      <c r="X68" s="2184" t="s">
        <v>1309</v>
      </c>
      <c r="Y68" s="2184"/>
      <c r="Z68" s="2184"/>
      <c r="AA68" s="2184"/>
      <c r="AB68" s="2184"/>
      <c r="AC68" s="2184"/>
      <c r="AD68" s="2184"/>
      <c r="AE68" s="2184"/>
      <c r="AF68" s="2184"/>
      <c r="AG68" s="2185"/>
      <c r="AH68" s="2185"/>
      <c r="AI68" s="2185"/>
      <c r="AJ68" s="2185"/>
      <c r="AK68" s="2185"/>
      <c r="AL68" s="2185"/>
      <c r="AM68" s="2185"/>
      <c r="AN68" s="2185"/>
      <c r="AO68" s="1082"/>
      <c r="AP68" s="1166"/>
      <c r="AQ68" s="1170"/>
      <c r="AR68" s="1170"/>
      <c r="AS68" s="1170"/>
      <c r="AT68" s="1170"/>
      <c r="AU68" s="1170"/>
      <c r="AV68" s="1170"/>
      <c r="AW68" s="1170"/>
      <c r="AX68" s="1170"/>
      <c r="AY68" s="1170"/>
      <c r="AZ68" s="1170"/>
      <c r="BA68" s="1166"/>
      <c r="BB68" s="1166"/>
      <c r="BC68" s="1845"/>
    </row>
    <row r="69" spans="1:56" ht="17.45" customHeight="1">
      <c r="A69" s="2291"/>
      <c r="B69" s="2291"/>
      <c r="C69" s="2291"/>
      <c r="D69" s="2325"/>
      <c r="E69" s="2326"/>
      <c r="F69" s="2326"/>
      <c r="G69" s="2326"/>
      <c r="H69" s="2327"/>
      <c r="I69" s="2343"/>
      <c r="J69" s="2344"/>
      <c r="K69" s="2344"/>
      <c r="L69" s="2344"/>
      <c r="M69" s="2344"/>
      <c r="N69" s="2344"/>
      <c r="O69" s="2344"/>
      <c r="P69" s="2344"/>
      <c r="Q69" s="2344"/>
      <c r="R69" s="2344"/>
      <c r="S69" s="2344"/>
      <c r="T69" s="2344"/>
      <c r="U69" s="2344"/>
      <c r="V69" s="2344"/>
      <c r="W69" s="2345"/>
      <c r="X69" s="2184" t="s">
        <v>1310</v>
      </c>
      <c r="Y69" s="2184"/>
      <c r="Z69" s="2184"/>
      <c r="AA69" s="2184"/>
      <c r="AB69" s="2184"/>
      <c r="AC69" s="2184"/>
      <c r="AD69" s="2184"/>
      <c r="AE69" s="2184"/>
      <c r="AF69" s="2184"/>
      <c r="AG69" s="2185"/>
      <c r="AH69" s="2185"/>
      <c r="AI69" s="2185"/>
      <c r="AJ69" s="2185"/>
      <c r="AK69" s="2185"/>
      <c r="AL69" s="2185"/>
      <c r="AM69" s="2185"/>
      <c r="AN69" s="2185"/>
      <c r="AO69" s="1082"/>
      <c r="AP69" s="1166"/>
      <c r="AQ69" s="1163" t="s">
        <v>533</v>
      </c>
      <c r="AR69" s="1163" t="s">
        <v>119</v>
      </c>
      <c r="AS69" s="1163" t="s">
        <v>120</v>
      </c>
      <c r="AT69" s="1163" t="s">
        <v>520</v>
      </c>
      <c r="AU69" s="1163" t="s">
        <v>121</v>
      </c>
      <c r="AV69" s="1163" t="s">
        <v>1084</v>
      </c>
      <c r="AW69" s="1163" t="s">
        <v>1206</v>
      </c>
      <c r="AX69" s="1163" t="s">
        <v>132</v>
      </c>
      <c r="AY69" s="1335" t="s">
        <v>421</v>
      </c>
      <c r="AZ69" s="1163" t="s">
        <v>1216</v>
      </c>
      <c r="BA69" s="1166"/>
      <c r="BB69" s="1166"/>
      <c r="BC69" s="1845"/>
    </row>
    <row r="70" spans="1:56" ht="17.45" customHeight="1">
      <c r="A70" s="2291"/>
      <c r="B70" s="2291"/>
      <c r="C70" s="2291"/>
      <c r="D70" s="2325"/>
      <c r="E70" s="2326"/>
      <c r="F70" s="2326"/>
      <c r="G70" s="2326"/>
      <c r="H70" s="2327"/>
      <c r="I70" s="2343"/>
      <c r="J70" s="2344"/>
      <c r="K70" s="2344"/>
      <c r="L70" s="2344"/>
      <c r="M70" s="2344"/>
      <c r="N70" s="2344"/>
      <c r="O70" s="2344"/>
      <c r="P70" s="2344"/>
      <c r="Q70" s="2344"/>
      <c r="R70" s="2344"/>
      <c r="S70" s="2344"/>
      <c r="T70" s="2344"/>
      <c r="U70" s="2344"/>
      <c r="V70" s="2344"/>
      <c r="W70" s="2345"/>
      <c r="X70" s="2184" t="s">
        <v>1467</v>
      </c>
      <c r="Y70" s="2184"/>
      <c r="Z70" s="2184"/>
      <c r="AA70" s="2184"/>
      <c r="AB70" s="2184"/>
      <c r="AC70" s="2184"/>
      <c r="AD70" s="2184"/>
      <c r="AE70" s="2184"/>
      <c r="AF70" s="2184"/>
      <c r="AG70" s="2185"/>
      <c r="AH70" s="2185"/>
      <c r="AI70" s="2185"/>
      <c r="AJ70" s="2185"/>
      <c r="AK70" s="2185"/>
      <c r="AL70" s="2185"/>
      <c r="AM70" s="2185"/>
      <c r="AN70" s="2185"/>
      <c r="AO70" s="1336" t="s">
        <v>922</v>
      </c>
      <c r="AP70" s="1166"/>
      <c r="AQ70" s="1164" t="s">
        <v>1214</v>
      </c>
      <c r="AR70" s="1164" t="s">
        <v>1214</v>
      </c>
      <c r="AS70" s="1164" t="s">
        <v>1214</v>
      </c>
      <c r="AT70" s="1172" t="s">
        <v>1215</v>
      </c>
      <c r="AU70" s="1164" t="s">
        <v>1214</v>
      </c>
      <c r="AV70" s="1164" t="s">
        <v>1214</v>
      </c>
      <c r="AW70" s="1164" t="s">
        <v>1214</v>
      </c>
      <c r="AX70" s="1164" t="s">
        <v>1214</v>
      </c>
      <c r="AY70" s="1164" t="s">
        <v>1214</v>
      </c>
      <c r="AZ70" s="1164" t="s">
        <v>1214</v>
      </c>
      <c r="BA70" s="1166"/>
      <c r="BB70" s="1166"/>
      <c r="BC70" s="1845"/>
      <c r="BD70" s="1805"/>
    </row>
    <row r="71" spans="1:56" ht="17.45" customHeight="1">
      <c r="A71" s="2291"/>
      <c r="B71" s="2291"/>
      <c r="C71" s="2291"/>
      <c r="D71" s="2325"/>
      <c r="E71" s="2326"/>
      <c r="F71" s="2326"/>
      <c r="G71" s="2326"/>
      <c r="H71" s="2327"/>
      <c r="I71" s="2343"/>
      <c r="J71" s="2344"/>
      <c r="K71" s="2344"/>
      <c r="L71" s="2344"/>
      <c r="M71" s="2344"/>
      <c r="N71" s="2344"/>
      <c r="O71" s="2344"/>
      <c r="P71" s="2344"/>
      <c r="Q71" s="2344"/>
      <c r="R71" s="2344"/>
      <c r="S71" s="2344"/>
      <c r="T71" s="2344"/>
      <c r="U71" s="2344"/>
      <c r="V71" s="2344"/>
      <c r="W71" s="2345"/>
      <c r="X71" s="2184" t="s">
        <v>1468</v>
      </c>
      <c r="Y71" s="2184"/>
      <c r="Z71" s="2184"/>
      <c r="AA71" s="2184"/>
      <c r="AB71" s="2184"/>
      <c r="AC71" s="2184"/>
      <c r="AD71" s="2184"/>
      <c r="AE71" s="2184"/>
      <c r="AF71" s="2184"/>
      <c r="AG71" s="2185"/>
      <c r="AH71" s="2185"/>
      <c r="AI71" s="2185"/>
      <c r="AJ71" s="2185"/>
      <c r="AK71" s="2185"/>
      <c r="AL71" s="2185"/>
      <c r="AM71" s="2185"/>
      <c r="AN71" s="2185"/>
      <c r="AO71" s="1336" t="s">
        <v>923</v>
      </c>
      <c r="AP71" s="1166"/>
      <c r="AQ71" s="1164" t="s">
        <v>1214</v>
      </c>
      <c r="AR71" s="1164" t="s">
        <v>1214</v>
      </c>
      <c r="AS71" s="1164" t="s">
        <v>1214</v>
      </c>
      <c r="AT71" s="1172" t="s">
        <v>1215</v>
      </c>
      <c r="AU71" s="1164" t="s">
        <v>1214</v>
      </c>
      <c r="AV71" s="1164" t="s">
        <v>1214</v>
      </c>
      <c r="AW71" s="1164" t="s">
        <v>1214</v>
      </c>
      <c r="AX71" s="1164" t="s">
        <v>1214</v>
      </c>
      <c r="AY71" s="1164" t="s">
        <v>1214</v>
      </c>
      <c r="AZ71" s="1164" t="s">
        <v>1214</v>
      </c>
      <c r="BA71" s="1166"/>
      <c r="BB71" s="1166"/>
      <c r="BC71" s="1845"/>
      <c r="BD71" s="1805"/>
    </row>
    <row r="72" spans="1:56" ht="17.45" customHeight="1">
      <c r="A72" s="2291"/>
      <c r="B72" s="2291"/>
      <c r="C72" s="2291"/>
      <c r="D72" s="2325"/>
      <c r="E72" s="2326"/>
      <c r="F72" s="2326"/>
      <c r="G72" s="2326"/>
      <c r="H72" s="2327"/>
      <c r="I72" s="2343"/>
      <c r="J72" s="2344"/>
      <c r="K72" s="2344"/>
      <c r="L72" s="2344"/>
      <c r="M72" s="2344"/>
      <c r="N72" s="2344"/>
      <c r="O72" s="2344"/>
      <c r="P72" s="2344"/>
      <c r="Q72" s="2344"/>
      <c r="R72" s="2344"/>
      <c r="S72" s="2344"/>
      <c r="T72" s="2344"/>
      <c r="U72" s="2344"/>
      <c r="V72" s="2344"/>
      <c r="W72" s="2345"/>
      <c r="X72" s="2184" t="s">
        <v>1469</v>
      </c>
      <c r="Y72" s="2184"/>
      <c r="Z72" s="2184"/>
      <c r="AA72" s="2184"/>
      <c r="AB72" s="2184"/>
      <c r="AC72" s="2184"/>
      <c r="AD72" s="2184"/>
      <c r="AE72" s="2184"/>
      <c r="AF72" s="2184"/>
      <c r="AG72" s="2185"/>
      <c r="AH72" s="2185"/>
      <c r="AI72" s="2185"/>
      <c r="AJ72" s="2185"/>
      <c r="AK72" s="2185"/>
      <c r="AL72" s="2185"/>
      <c r="AM72" s="2185"/>
      <c r="AN72" s="2185"/>
      <c r="AO72" s="1336" t="s">
        <v>924</v>
      </c>
      <c r="AP72" s="1166"/>
      <c r="AQ72" s="1164" t="s">
        <v>1214</v>
      </c>
      <c r="AR72" s="1164" t="s">
        <v>1214</v>
      </c>
      <c r="AS72" s="1164" t="s">
        <v>1214</v>
      </c>
      <c r="AT72" s="1172" t="s">
        <v>1215</v>
      </c>
      <c r="AU72" s="1164" t="s">
        <v>1214</v>
      </c>
      <c r="AV72" s="1164" t="s">
        <v>1214</v>
      </c>
      <c r="AW72" s="1164" t="s">
        <v>1214</v>
      </c>
      <c r="AX72" s="1164" t="s">
        <v>1214</v>
      </c>
      <c r="AY72" s="1164" t="s">
        <v>1214</v>
      </c>
      <c r="AZ72" s="1164" t="s">
        <v>1214</v>
      </c>
      <c r="BA72" s="1166"/>
      <c r="BB72" s="1166"/>
      <c r="BC72" s="1845"/>
      <c r="BD72" s="1805"/>
    </row>
    <row r="73" spans="1:56" ht="17.45" customHeight="1">
      <c r="A73" s="2291"/>
      <c r="B73" s="2291"/>
      <c r="C73" s="2291"/>
      <c r="D73" s="2325"/>
      <c r="E73" s="2326"/>
      <c r="F73" s="2326"/>
      <c r="G73" s="2326"/>
      <c r="H73" s="2327"/>
      <c r="I73" s="2343"/>
      <c r="J73" s="2344"/>
      <c r="K73" s="2344"/>
      <c r="L73" s="2344"/>
      <c r="M73" s="2344"/>
      <c r="N73" s="2344"/>
      <c r="O73" s="2344"/>
      <c r="P73" s="2344"/>
      <c r="Q73" s="2344"/>
      <c r="R73" s="2344"/>
      <c r="S73" s="2344"/>
      <c r="T73" s="2344"/>
      <c r="U73" s="2344"/>
      <c r="V73" s="2344"/>
      <c r="W73" s="2345"/>
      <c r="X73" s="2184" t="s">
        <v>1470</v>
      </c>
      <c r="Y73" s="2184"/>
      <c r="Z73" s="2184"/>
      <c r="AA73" s="2184"/>
      <c r="AB73" s="2184"/>
      <c r="AC73" s="2184"/>
      <c r="AD73" s="2184"/>
      <c r="AE73" s="2184"/>
      <c r="AF73" s="2184"/>
      <c r="AG73" s="2185"/>
      <c r="AH73" s="2185"/>
      <c r="AI73" s="2185"/>
      <c r="AJ73" s="2185"/>
      <c r="AK73" s="2185"/>
      <c r="AL73" s="2185"/>
      <c r="AM73" s="2185"/>
      <c r="AN73" s="2185"/>
      <c r="AO73" s="1336" t="s">
        <v>925</v>
      </c>
      <c r="AP73" s="1166"/>
      <c r="AQ73" s="1164" t="s">
        <v>1214</v>
      </c>
      <c r="AR73" s="1172" t="s">
        <v>1215</v>
      </c>
      <c r="AS73" s="1172" t="s">
        <v>1215</v>
      </c>
      <c r="AT73" s="1172" t="s">
        <v>1215</v>
      </c>
      <c r="AU73" s="1164" t="s">
        <v>1214</v>
      </c>
      <c r="AV73" s="1164" t="s">
        <v>1214</v>
      </c>
      <c r="AW73" s="1164" t="s">
        <v>1214</v>
      </c>
      <c r="AX73" s="1164" t="s">
        <v>1214</v>
      </c>
      <c r="AY73" s="1164" t="s">
        <v>1214</v>
      </c>
      <c r="AZ73" s="1164" t="s">
        <v>1214</v>
      </c>
      <c r="BA73" s="1166"/>
      <c r="BB73" s="1166"/>
      <c r="BC73" s="1845"/>
      <c r="BD73" s="1805"/>
    </row>
    <row r="74" spans="1:56" ht="17.45" customHeight="1">
      <c r="A74" s="2291"/>
      <c r="B74" s="2291"/>
      <c r="C74" s="2291"/>
      <c r="D74" s="2325"/>
      <c r="E74" s="2326"/>
      <c r="F74" s="2326"/>
      <c r="G74" s="2326"/>
      <c r="H74" s="2327"/>
      <c r="I74" s="2343"/>
      <c r="J74" s="2344"/>
      <c r="K74" s="2344"/>
      <c r="L74" s="2344"/>
      <c r="M74" s="2344"/>
      <c r="N74" s="2344"/>
      <c r="O74" s="2344"/>
      <c r="P74" s="2344"/>
      <c r="Q74" s="2344"/>
      <c r="R74" s="2344"/>
      <c r="S74" s="2344"/>
      <c r="T74" s="2344"/>
      <c r="U74" s="2344"/>
      <c r="V74" s="2344"/>
      <c r="W74" s="2345"/>
      <c r="X74" s="2184" t="s">
        <v>1471</v>
      </c>
      <c r="Y74" s="2184"/>
      <c r="Z74" s="2184"/>
      <c r="AA74" s="2184"/>
      <c r="AB74" s="2184"/>
      <c r="AC74" s="2184"/>
      <c r="AD74" s="2184"/>
      <c r="AE74" s="2184"/>
      <c r="AF74" s="2184"/>
      <c r="AG74" s="2185"/>
      <c r="AH74" s="2185"/>
      <c r="AI74" s="2185"/>
      <c r="AJ74" s="2185"/>
      <c r="AK74" s="2185"/>
      <c r="AL74" s="2185"/>
      <c r="AM74" s="2185"/>
      <c r="AN74" s="2185"/>
      <c r="AO74" s="1336" t="s">
        <v>924</v>
      </c>
      <c r="AP74" s="1166"/>
      <c r="AQ74" s="1164" t="s">
        <v>1214</v>
      </c>
      <c r="AR74" s="1164" t="s">
        <v>1214</v>
      </c>
      <c r="AS74" s="1164" t="s">
        <v>1214</v>
      </c>
      <c r="AT74" s="1172" t="s">
        <v>1215</v>
      </c>
      <c r="AU74" s="1164" t="s">
        <v>1214</v>
      </c>
      <c r="AV74" s="1164" t="s">
        <v>1214</v>
      </c>
      <c r="AW74" s="1164" t="s">
        <v>1214</v>
      </c>
      <c r="AX74" s="1164" t="s">
        <v>1214</v>
      </c>
      <c r="AY74" s="1164" t="s">
        <v>1214</v>
      </c>
      <c r="AZ74" s="1164" t="s">
        <v>1214</v>
      </c>
      <c r="BA74" s="1166"/>
      <c r="BB74" s="1166"/>
      <c r="BC74" s="1845"/>
      <c r="BD74" s="1805"/>
    </row>
    <row r="75" spans="1:56" ht="17.45" hidden="1" customHeight="1">
      <c r="A75" s="2291"/>
      <c r="B75" s="2291"/>
      <c r="C75" s="2291"/>
      <c r="D75" s="2325"/>
      <c r="E75" s="2326"/>
      <c r="F75" s="2326"/>
      <c r="G75" s="2326"/>
      <c r="H75" s="2327"/>
      <c r="I75" s="2343"/>
      <c r="J75" s="2344"/>
      <c r="K75" s="2344"/>
      <c r="L75" s="2344"/>
      <c r="M75" s="2344"/>
      <c r="N75" s="2344"/>
      <c r="O75" s="2344"/>
      <c r="P75" s="2344"/>
      <c r="Q75" s="2344"/>
      <c r="R75" s="2344"/>
      <c r="S75" s="2344"/>
      <c r="T75" s="2344"/>
      <c r="U75" s="2344"/>
      <c r="V75" s="2344"/>
      <c r="W75" s="2345"/>
      <c r="X75" s="2184" t="s">
        <v>401</v>
      </c>
      <c r="Y75" s="2184"/>
      <c r="Z75" s="2184"/>
      <c r="AA75" s="2184"/>
      <c r="AB75" s="2184"/>
      <c r="AC75" s="2184"/>
      <c r="AD75" s="2184"/>
      <c r="AE75" s="2184"/>
      <c r="AF75" s="2184"/>
      <c r="AG75" s="2185"/>
      <c r="AH75" s="2185"/>
      <c r="AI75" s="2185"/>
      <c r="AJ75" s="2185"/>
      <c r="AK75" s="2185"/>
      <c r="AL75" s="2185"/>
      <c r="AM75" s="2185"/>
      <c r="AN75" s="2185"/>
      <c r="AO75" s="1080" t="s">
        <v>119</v>
      </c>
      <c r="AP75" s="1166"/>
      <c r="AQ75" s="1172" t="s">
        <v>1215</v>
      </c>
      <c r="AR75" s="1164" t="s">
        <v>1214</v>
      </c>
      <c r="AS75" s="1172" t="s">
        <v>1215</v>
      </c>
      <c r="AT75" s="1172" t="s">
        <v>1215</v>
      </c>
      <c r="AU75" s="1172" t="s">
        <v>1215</v>
      </c>
      <c r="AV75" s="1172" t="s">
        <v>1215</v>
      </c>
      <c r="AW75" s="1172" t="s">
        <v>1215</v>
      </c>
      <c r="AX75" s="1172" t="s">
        <v>1215</v>
      </c>
      <c r="AY75" s="1172" t="s">
        <v>1215</v>
      </c>
      <c r="AZ75" s="1164" t="s">
        <v>1214</v>
      </c>
      <c r="BA75" s="1166"/>
      <c r="BB75" s="1166"/>
      <c r="BC75" s="1845"/>
    </row>
    <row r="76" spans="1:56" ht="17.45" hidden="1" customHeight="1">
      <c r="A76" s="2291"/>
      <c r="B76" s="2291"/>
      <c r="C76" s="2291"/>
      <c r="D76" s="2325"/>
      <c r="E76" s="2326"/>
      <c r="F76" s="2326"/>
      <c r="G76" s="2326"/>
      <c r="H76" s="2327"/>
      <c r="I76" s="2343"/>
      <c r="J76" s="2344"/>
      <c r="K76" s="2344"/>
      <c r="L76" s="2344"/>
      <c r="M76" s="2344"/>
      <c r="N76" s="2344"/>
      <c r="O76" s="2344"/>
      <c r="P76" s="2344"/>
      <c r="Q76" s="2344"/>
      <c r="R76" s="2344"/>
      <c r="S76" s="2344"/>
      <c r="T76" s="2344"/>
      <c r="U76" s="2344"/>
      <c r="V76" s="2344"/>
      <c r="W76" s="2345"/>
      <c r="X76" s="2333" t="s">
        <v>402</v>
      </c>
      <c r="Y76" s="2184"/>
      <c r="Z76" s="2184"/>
      <c r="AA76" s="2184"/>
      <c r="AB76" s="2184"/>
      <c r="AC76" s="2184"/>
      <c r="AD76" s="2184"/>
      <c r="AE76" s="2184"/>
      <c r="AF76" s="2184"/>
      <c r="AG76" s="2185"/>
      <c r="AH76" s="2185"/>
      <c r="AI76" s="2185"/>
      <c r="AJ76" s="2185"/>
      <c r="AK76" s="2185"/>
      <c r="AL76" s="2185"/>
      <c r="AM76" s="2185"/>
      <c r="AN76" s="2185"/>
      <c r="AO76" s="1080" t="s">
        <v>119</v>
      </c>
      <c r="AP76" s="1166"/>
      <c r="AQ76" s="1172" t="s">
        <v>1215</v>
      </c>
      <c r="AR76" s="1164" t="s">
        <v>1214</v>
      </c>
      <c r="AS76" s="1172" t="s">
        <v>1215</v>
      </c>
      <c r="AT76" s="1172" t="s">
        <v>1215</v>
      </c>
      <c r="AU76" s="1172" t="s">
        <v>1215</v>
      </c>
      <c r="AV76" s="1172" t="s">
        <v>1215</v>
      </c>
      <c r="AW76" s="1172" t="s">
        <v>1215</v>
      </c>
      <c r="AX76" s="1172" t="s">
        <v>1215</v>
      </c>
      <c r="AY76" s="1172" t="s">
        <v>1215</v>
      </c>
      <c r="AZ76" s="1164" t="s">
        <v>1214</v>
      </c>
      <c r="BA76" s="1166"/>
      <c r="BB76" s="1166"/>
      <c r="BC76" s="1845"/>
    </row>
    <row r="77" spans="1:56" ht="17.45" hidden="1" customHeight="1">
      <c r="A77" s="2291"/>
      <c r="B77" s="2291"/>
      <c r="C77" s="2291"/>
      <c r="D77" s="2325"/>
      <c r="E77" s="2326"/>
      <c r="F77" s="2326"/>
      <c r="G77" s="2326"/>
      <c r="H77" s="2327"/>
      <c r="I77" s="2343"/>
      <c r="J77" s="2344"/>
      <c r="K77" s="2344"/>
      <c r="L77" s="2344"/>
      <c r="M77" s="2344"/>
      <c r="N77" s="2344"/>
      <c r="O77" s="2344"/>
      <c r="P77" s="2344"/>
      <c r="Q77" s="2344"/>
      <c r="R77" s="2344"/>
      <c r="S77" s="2344"/>
      <c r="T77" s="2344"/>
      <c r="U77" s="2344"/>
      <c r="V77" s="2344"/>
      <c r="W77" s="2345"/>
      <c r="X77" s="2184" t="s">
        <v>403</v>
      </c>
      <c r="Y77" s="2184"/>
      <c r="Z77" s="2184"/>
      <c r="AA77" s="2184"/>
      <c r="AB77" s="2184"/>
      <c r="AC77" s="2184"/>
      <c r="AD77" s="2184"/>
      <c r="AE77" s="2184"/>
      <c r="AF77" s="2184"/>
      <c r="AG77" s="2185"/>
      <c r="AH77" s="2185"/>
      <c r="AI77" s="2185"/>
      <c r="AJ77" s="2185"/>
      <c r="AK77" s="2185"/>
      <c r="AL77" s="2185"/>
      <c r="AM77" s="2185"/>
      <c r="AN77" s="2185"/>
      <c r="AO77" s="1080" t="s">
        <v>119</v>
      </c>
      <c r="AP77" s="1166"/>
      <c r="AQ77" s="1172" t="s">
        <v>1215</v>
      </c>
      <c r="AR77" s="1164" t="s">
        <v>1214</v>
      </c>
      <c r="AS77" s="1172" t="s">
        <v>1215</v>
      </c>
      <c r="AT77" s="1172" t="s">
        <v>1215</v>
      </c>
      <c r="AU77" s="1172" t="s">
        <v>1215</v>
      </c>
      <c r="AV77" s="1172" t="s">
        <v>1215</v>
      </c>
      <c r="AW77" s="1172" t="s">
        <v>1215</v>
      </c>
      <c r="AX77" s="1172" t="s">
        <v>1215</v>
      </c>
      <c r="AY77" s="1172" t="s">
        <v>1215</v>
      </c>
      <c r="AZ77" s="1164" t="s">
        <v>1214</v>
      </c>
      <c r="BA77" s="1166"/>
      <c r="BB77" s="1166"/>
      <c r="BC77" s="1845"/>
    </row>
    <row r="78" spans="1:56" ht="17.45" hidden="1" customHeight="1">
      <c r="A78" s="2291"/>
      <c r="B78" s="2291"/>
      <c r="C78" s="2291"/>
      <c r="D78" s="2325"/>
      <c r="E78" s="2326"/>
      <c r="F78" s="2326"/>
      <c r="G78" s="2326"/>
      <c r="H78" s="2327"/>
      <c r="I78" s="2343"/>
      <c r="J78" s="2344"/>
      <c r="K78" s="2344"/>
      <c r="L78" s="2344"/>
      <c r="M78" s="2344"/>
      <c r="N78" s="2344"/>
      <c r="O78" s="2344"/>
      <c r="P78" s="2344"/>
      <c r="Q78" s="2344"/>
      <c r="R78" s="2344"/>
      <c r="S78" s="2344"/>
      <c r="T78" s="2344"/>
      <c r="U78" s="2344"/>
      <c r="V78" s="2344"/>
      <c r="W78" s="2345"/>
      <c r="X78" s="2184" t="s">
        <v>404</v>
      </c>
      <c r="Y78" s="2184"/>
      <c r="Z78" s="2184"/>
      <c r="AA78" s="2184"/>
      <c r="AB78" s="2184"/>
      <c r="AC78" s="2184"/>
      <c r="AD78" s="2184"/>
      <c r="AE78" s="2184"/>
      <c r="AF78" s="2184"/>
      <c r="AG78" s="2185"/>
      <c r="AH78" s="2185"/>
      <c r="AI78" s="2185"/>
      <c r="AJ78" s="2185"/>
      <c r="AK78" s="2185"/>
      <c r="AL78" s="2185"/>
      <c r="AM78" s="2185"/>
      <c r="AN78" s="2185"/>
      <c r="AO78" s="1080" t="s">
        <v>119</v>
      </c>
      <c r="AP78" s="1166"/>
      <c r="AQ78" s="1172" t="s">
        <v>1215</v>
      </c>
      <c r="AR78" s="1164" t="s">
        <v>1214</v>
      </c>
      <c r="AS78" s="1172" t="s">
        <v>1215</v>
      </c>
      <c r="AT78" s="1172" t="s">
        <v>1215</v>
      </c>
      <c r="AU78" s="1172" t="s">
        <v>1215</v>
      </c>
      <c r="AV78" s="1172" t="s">
        <v>1215</v>
      </c>
      <c r="AW78" s="1172" t="s">
        <v>1215</v>
      </c>
      <c r="AX78" s="1172" t="s">
        <v>1215</v>
      </c>
      <c r="AY78" s="1172" t="s">
        <v>1215</v>
      </c>
      <c r="AZ78" s="1164" t="s">
        <v>1214</v>
      </c>
      <c r="BA78" s="1166"/>
      <c r="BB78" s="1166"/>
      <c r="BC78" s="1845"/>
    </row>
    <row r="79" spans="1:56" ht="17.45" hidden="1" customHeight="1">
      <c r="A79" s="2291"/>
      <c r="B79" s="2291"/>
      <c r="C79" s="2291"/>
      <c r="D79" s="2325"/>
      <c r="E79" s="2326"/>
      <c r="F79" s="2326"/>
      <c r="G79" s="2326"/>
      <c r="H79" s="2327"/>
      <c r="I79" s="2343"/>
      <c r="J79" s="2344"/>
      <c r="K79" s="2344"/>
      <c r="L79" s="2344"/>
      <c r="M79" s="2344"/>
      <c r="N79" s="2344"/>
      <c r="O79" s="2344"/>
      <c r="P79" s="2344"/>
      <c r="Q79" s="2344"/>
      <c r="R79" s="2344"/>
      <c r="S79" s="2344"/>
      <c r="T79" s="2344"/>
      <c r="U79" s="2344"/>
      <c r="V79" s="2344"/>
      <c r="W79" s="2345"/>
      <c r="X79" s="2332" t="s">
        <v>405</v>
      </c>
      <c r="Y79" s="2332"/>
      <c r="Z79" s="2332"/>
      <c r="AA79" s="2332"/>
      <c r="AB79" s="2332"/>
      <c r="AC79" s="2332"/>
      <c r="AD79" s="2332"/>
      <c r="AE79" s="2332"/>
      <c r="AF79" s="2332"/>
      <c r="AG79" s="2289"/>
      <c r="AH79" s="2289"/>
      <c r="AI79" s="2289"/>
      <c r="AJ79" s="2289"/>
      <c r="AK79" s="2289"/>
      <c r="AL79" s="2289"/>
      <c r="AM79" s="2289"/>
      <c r="AN79" s="2289"/>
      <c r="AO79" s="1084" t="s">
        <v>1084</v>
      </c>
      <c r="AP79" s="1166"/>
      <c r="AQ79" s="1172" t="s">
        <v>1215</v>
      </c>
      <c r="AR79" s="1172" t="s">
        <v>1215</v>
      </c>
      <c r="AS79" s="1172" t="s">
        <v>1215</v>
      </c>
      <c r="AT79" s="1172" t="s">
        <v>1215</v>
      </c>
      <c r="AU79" s="1172" t="s">
        <v>1215</v>
      </c>
      <c r="AV79" s="1164" t="s">
        <v>1214</v>
      </c>
      <c r="AW79" s="1172" t="s">
        <v>1215</v>
      </c>
      <c r="AX79" s="1172" t="s">
        <v>1215</v>
      </c>
      <c r="AY79" s="1164" t="s">
        <v>1214</v>
      </c>
      <c r="AZ79" s="1164" t="s">
        <v>1214</v>
      </c>
      <c r="BA79" s="1166"/>
      <c r="BB79" s="1166"/>
      <c r="BC79" s="1845"/>
    </row>
    <row r="80" spans="1:56" ht="17.45" hidden="1" customHeight="1">
      <c r="A80" s="2291"/>
      <c r="B80" s="2291"/>
      <c r="C80" s="2291"/>
      <c r="D80" s="2325"/>
      <c r="E80" s="2326"/>
      <c r="F80" s="2326"/>
      <c r="G80" s="2326"/>
      <c r="H80" s="2327"/>
      <c r="I80" s="2343"/>
      <c r="J80" s="2344"/>
      <c r="K80" s="2344"/>
      <c r="L80" s="2344"/>
      <c r="M80" s="2344"/>
      <c r="N80" s="2344"/>
      <c r="O80" s="2344"/>
      <c r="P80" s="2344"/>
      <c r="Q80" s="2344"/>
      <c r="R80" s="2344"/>
      <c r="S80" s="2344"/>
      <c r="T80" s="2344"/>
      <c r="U80" s="2344"/>
      <c r="V80" s="2344"/>
      <c r="W80" s="2345"/>
      <c r="X80" s="2184" t="s">
        <v>794</v>
      </c>
      <c r="Y80" s="2184"/>
      <c r="Z80" s="2184"/>
      <c r="AA80" s="2184"/>
      <c r="AB80" s="2184"/>
      <c r="AC80" s="2184"/>
      <c r="AD80" s="2184"/>
      <c r="AE80" s="2184"/>
      <c r="AF80" s="2184"/>
      <c r="AG80" s="2185"/>
      <c r="AH80" s="2185"/>
      <c r="AI80" s="2185"/>
      <c r="AJ80" s="2185"/>
      <c r="AK80" s="2185"/>
      <c r="AL80" s="2185"/>
      <c r="AM80" s="2185"/>
      <c r="AN80" s="2185"/>
      <c r="AO80" s="1076" t="s">
        <v>533</v>
      </c>
      <c r="AP80" s="1166"/>
      <c r="AQ80" s="1287" t="s">
        <v>642</v>
      </c>
      <c r="AR80" s="1172" t="s">
        <v>1215</v>
      </c>
      <c r="AS80" s="1172" t="s">
        <v>1215</v>
      </c>
      <c r="AT80" s="1172" t="s">
        <v>1215</v>
      </c>
      <c r="AU80" s="1172" t="s">
        <v>1215</v>
      </c>
      <c r="AV80" s="1172" t="s">
        <v>1215</v>
      </c>
      <c r="AW80" s="1172" t="s">
        <v>1215</v>
      </c>
      <c r="AX80" s="1287" t="s">
        <v>642</v>
      </c>
      <c r="AY80" s="1172" t="s">
        <v>1215</v>
      </c>
      <c r="AZ80" s="1164" t="s">
        <v>1214</v>
      </c>
      <c r="BA80" s="1166"/>
      <c r="BB80" s="1166"/>
      <c r="BC80" s="1845"/>
    </row>
    <row r="81" spans="1:56" ht="17.45" hidden="1" customHeight="1">
      <c r="A81" s="2291"/>
      <c r="B81" s="2291"/>
      <c r="C81" s="2291"/>
      <c r="D81" s="2325"/>
      <c r="E81" s="2326"/>
      <c r="F81" s="2326"/>
      <c r="G81" s="2326"/>
      <c r="H81" s="2327"/>
      <c r="I81" s="2343"/>
      <c r="J81" s="2344"/>
      <c r="K81" s="2344"/>
      <c r="L81" s="2344"/>
      <c r="M81" s="2344"/>
      <c r="N81" s="2344"/>
      <c r="O81" s="2344"/>
      <c r="P81" s="2344"/>
      <c r="Q81" s="2344"/>
      <c r="R81" s="2344"/>
      <c r="S81" s="2344"/>
      <c r="T81" s="2344"/>
      <c r="U81" s="2344"/>
      <c r="V81" s="2344"/>
      <c r="W81" s="2345"/>
      <c r="X81" s="2184" t="s">
        <v>795</v>
      </c>
      <c r="Y81" s="2184"/>
      <c r="Z81" s="2184"/>
      <c r="AA81" s="2184"/>
      <c r="AB81" s="2184"/>
      <c r="AC81" s="2184"/>
      <c r="AD81" s="2184"/>
      <c r="AE81" s="2184"/>
      <c r="AF81" s="2184"/>
      <c r="AG81" s="2185"/>
      <c r="AH81" s="2185"/>
      <c r="AI81" s="2185"/>
      <c r="AJ81" s="2185"/>
      <c r="AK81" s="2185"/>
      <c r="AL81" s="2185"/>
      <c r="AM81" s="2185"/>
      <c r="AN81" s="2185"/>
      <c r="AO81" s="1076" t="s">
        <v>533</v>
      </c>
      <c r="AP81" s="1166"/>
      <c r="AQ81" s="1287" t="s">
        <v>642</v>
      </c>
      <c r="AR81" s="1172" t="s">
        <v>1215</v>
      </c>
      <c r="AS81" s="1172" t="s">
        <v>1215</v>
      </c>
      <c r="AT81" s="1172" t="s">
        <v>1215</v>
      </c>
      <c r="AU81" s="1172" t="s">
        <v>1215</v>
      </c>
      <c r="AV81" s="1172" t="s">
        <v>1215</v>
      </c>
      <c r="AW81" s="1172" t="s">
        <v>1215</v>
      </c>
      <c r="AX81" s="1287" t="s">
        <v>642</v>
      </c>
      <c r="AY81" s="1172" t="s">
        <v>1215</v>
      </c>
      <c r="AZ81" s="1164" t="s">
        <v>1214</v>
      </c>
      <c r="BA81" s="1166"/>
      <c r="BB81" s="1166"/>
      <c r="BC81" s="1845"/>
    </row>
    <row r="82" spans="1:56" ht="17.45" customHeight="1">
      <c r="A82" s="2291"/>
      <c r="B82" s="2291"/>
      <c r="C82" s="2291"/>
      <c r="D82" s="2325"/>
      <c r="E82" s="2326"/>
      <c r="F82" s="2326"/>
      <c r="G82" s="2326"/>
      <c r="H82" s="2327"/>
      <c r="I82" s="2343"/>
      <c r="J82" s="2344"/>
      <c r="K82" s="2344"/>
      <c r="L82" s="2344"/>
      <c r="M82" s="2344"/>
      <c r="N82" s="2344"/>
      <c r="O82" s="2344"/>
      <c r="P82" s="2344"/>
      <c r="Q82" s="2344"/>
      <c r="R82" s="2344"/>
      <c r="S82" s="2344"/>
      <c r="T82" s="2344"/>
      <c r="U82" s="2344"/>
      <c r="V82" s="2344"/>
      <c r="W82" s="2345"/>
      <c r="X82" s="2184" t="s">
        <v>1691</v>
      </c>
      <c r="Y82" s="2184"/>
      <c r="Z82" s="2184"/>
      <c r="AA82" s="2184"/>
      <c r="AB82" s="2184"/>
      <c r="AC82" s="2184"/>
      <c r="AD82" s="2184"/>
      <c r="AE82" s="2184"/>
      <c r="AF82" s="2184"/>
      <c r="AG82" s="2185"/>
      <c r="AH82" s="2185"/>
      <c r="AI82" s="2185"/>
      <c r="AJ82" s="2185"/>
      <c r="AK82" s="2185"/>
      <c r="AL82" s="2185"/>
      <c r="AM82" s="2185"/>
      <c r="AN82" s="2185"/>
      <c r="AO82" s="1076"/>
      <c r="AP82" s="1166"/>
      <c r="AQ82" s="1287"/>
      <c r="AR82" s="1172"/>
      <c r="AS82" s="1172"/>
      <c r="AT82" s="1172"/>
      <c r="AU82" s="1172"/>
      <c r="AV82" s="1172"/>
      <c r="AW82" s="1172"/>
      <c r="AX82" s="1287"/>
      <c r="AY82" s="1172"/>
      <c r="AZ82" s="1164"/>
      <c r="BA82" s="1166"/>
      <c r="BB82" s="1166"/>
      <c r="BC82" s="1845"/>
    </row>
    <row r="83" spans="1:56" ht="17.45" customHeight="1">
      <c r="A83" s="2291"/>
      <c r="B83" s="2291"/>
      <c r="C83" s="2291"/>
      <c r="D83" s="2325"/>
      <c r="E83" s="2326"/>
      <c r="F83" s="2326"/>
      <c r="G83" s="2326"/>
      <c r="H83" s="2327"/>
      <c r="I83" s="2343"/>
      <c r="J83" s="2344"/>
      <c r="K83" s="2344"/>
      <c r="L83" s="2344"/>
      <c r="M83" s="2344"/>
      <c r="N83" s="2344"/>
      <c r="O83" s="2344"/>
      <c r="P83" s="2344"/>
      <c r="Q83" s="2344"/>
      <c r="R83" s="2344"/>
      <c r="S83" s="2344"/>
      <c r="T83" s="2344"/>
      <c r="U83" s="2344"/>
      <c r="V83" s="2344"/>
      <c r="W83" s="2345"/>
      <c r="X83" s="2184" t="s">
        <v>1692</v>
      </c>
      <c r="Y83" s="2184"/>
      <c r="Z83" s="2184"/>
      <c r="AA83" s="2184"/>
      <c r="AB83" s="2184"/>
      <c r="AC83" s="2184"/>
      <c r="AD83" s="2184"/>
      <c r="AE83" s="2184"/>
      <c r="AF83" s="2184"/>
      <c r="AG83" s="2185"/>
      <c r="AH83" s="2185"/>
      <c r="AI83" s="2185"/>
      <c r="AJ83" s="2185"/>
      <c r="AK83" s="2185"/>
      <c r="AL83" s="2185"/>
      <c r="AM83" s="2185"/>
      <c r="AN83" s="2185"/>
      <c r="AO83" s="1336" t="s">
        <v>210</v>
      </c>
      <c r="AP83" s="1166"/>
      <c r="AQ83" s="1287" t="s">
        <v>642</v>
      </c>
      <c r="AR83" s="1317" t="s">
        <v>642</v>
      </c>
      <c r="AS83" s="1317" t="s">
        <v>642</v>
      </c>
      <c r="AT83" s="1317" t="s">
        <v>642</v>
      </c>
      <c r="AU83" s="1317" t="s">
        <v>642</v>
      </c>
      <c r="AV83" s="1164" t="s">
        <v>1214</v>
      </c>
      <c r="AW83" s="1172" t="s">
        <v>1215</v>
      </c>
      <c r="AX83" s="1287" t="s">
        <v>642</v>
      </c>
      <c r="AY83" s="1164" t="s">
        <v>1214</v>
      </c>
      <c r="AZ83" s="1164" t="s">
        <v>1214</v>
      </c>
      <c r="BA83" s="1166"/>
      <c r="BB83" s="1166"/>
      <c r="BC83" s="1845"/>
    </row>
    <row r="84" spans="1:56" ht="17.45" customHeight="1">
      <c r="A84" s="2291"/>
      <c r="B84" s="2291"/>
      <c r="C84" s="2291"/>
      <c r="D84" s="2325"/>
      <c r="E84" s="2326"/>
      <c r="F84" s="2326"/>
      <c r="G84" s="2326"/>
      <c r="H84" s="2327"/>
      <c r="I84" s="2343"/>
      <c r="J84" s="2344"/>
      <c r="K84" s="2344"/>
      <c r="L84" s="2344"/>
      <c r="M84" s="2344"/>
      <c r="N84" s="2344"/>
      <c r="O84" s="2344"/>
      <c r="P84" s="2344"/>
      <c r="Q84" s="2344"/>
      <c r="R84" s="2344"/>
      <c r="S84" s="2344"/>
      <c r="T84" s="2344"/>
      <c r="U84" s="2344"/>
      <c r="V84" s="2344"/>
      <c r="W84" s="2345"/>
      <c r="X84" s="2332" t="s">
        <v>1693</v>
      </c>
      <c r="Y84" s="2332"/>
      <c r="Z84" s="2332"/>
      <c r="AA84" s="2332"/>
      <c r="AB84" s="2332"/>
      <c r="AC84" s="2332"/>
      <c r="AD84" s="2332"/>
      <c r="AE84" s="2332"/>
      <c r="AF84" s="2332"/>
      <c r="AG84" s="2289"/>
      <c r="AH84" s="2289"/>
      <c r="AI84" s="2289"/>
      <c r="AJ84" s="2289"/>
      <c r="AK84" s="2289"/>
      <c r="AL84" s="2289"/>
      <c r="AM84" s="2289"/>
      <c r="AN84" s="2289"/>
      <c r="AO84" s="1336" t="s">
        <v>210</v>
      </c>
      <c r="AP84" s="1166"/>
      <c r="AQ84" s="1287" t="s">
        <v>526</v>
      </c>
      <c r="AR84" s="1317" t="s">
        <v>526</v>
      </c>
      <c r="AS84" s="1317" t="s">
        <v>526</v>
      </c>
      <c r="AT84" s="1317" t="s">
        <v>526</v>
      </c>
      <c r="AU84" s="1317" t="s">
        <v>526</v>
      </c>
      <c r="AV84" s="1164" t="s">
        <v>526</v>
      </c>
      <c r="AW84" s="1172" t="s">
        <v>867</v>
      </c>
      <c r="AX84" s="1287" t="s">
        <v>526</v>
      </c>
      <c r="AY84" s="1164" t="s">
        <v>526</v>
      </c>
      <c r="AZ84" s="1164" t="s">
        <v>526</v>
      </c>
      <c r="BA84" s="1166"/>
      <c r="BB84" s="1166"/>
      <c r="BC84" s="1845"/>
    </row>
    <row r="85" spans="1:56" ht="17.45" customHeight="1">
      <c r="A85" s="2291"/>
      <c r="B85" s="2291"/>
      <c r="C85" s="2291"/>
      <c r="D85" s="2328"/>
      <c r="E85" s="2329"/>
      <c r="F85" s="2329"/>
      <c r="G85" s="2329"/>
      <c r="H85" s="2330"/>
      <c r="I85" s="2346"/>
      <c r="J85" s="2347"/>
      <c r="K85" s="2347"/>
      <c r="L85" s="2347"/>
      <c r="M85" s="2347"/>
      <c r="N85" s="2347"/>
      <c r="O85" s="2347"/>
      <c r="P85" s="2347"/>
      <c r="Q85" s="2347"/>
      <c r="R85" s="2347"/>
      <c r="S85" s="2347"/>
      <c r="T85" s="2347"/>
      <c r="U85" s="2347"/>
      <c r="V85" s="2347"/>
      <c r="W85" s="2348"/>
      <c r="X85" s="2335" t="s">
        <v>1694</v>
      </c>
      <c r="Y85" s="2335"/>
      <c r="Z85" s="2335"/>
      <c r="AA85" s="2335"/>
      <c r="AB85" s="2335"/>
      <c r="AC85" s="2335"/>
      <c r="AD85" s="2335"/>
      <c r="AE85" s="2335"/>
      <c r="AF85" s="2335"/>
      <c r="AG85" s="2167"/>
      <c r="AH85" s="2167"/>
      <c r="AI85" s="2167"/>
      <c r="AJ85" s="2167"/>
      <c r="AK85" s="2167"/>
      <c r="AL85" s="2167"/>
      <c r="AM85" s="2167"/>
      <c r="AN85" s="2167"/>
      <c r="AO85" s="1336" t="s">
        <v>210</v>
      </c>
      <c r="AP85" s="1166"/>
      <c r="AQ85" s="1287" t="s">
        <v>642</v>
      </c>
      <c r="AR85" s="1317" t="s">
        <v>642</v>
      </c>
      <c r="AS85" s="1317" t="s">
        <v>642</v>
      </c>
      <c r="AT85" s="1317" t="s">
        <v>642</v>
      </c>
      <c r="AU85" s="1317" t="s">
        <v>642</v>
      </c>
      <c r="AV85" s="1164" t="s">
        <v>1214</v>
      </c>
      <c r="AW85" s="1172" t="s">
        <v>1215</v>
      </c>
      <c r="AX85" s="1287" t="s">
        <v>642</v>
      </c>
      <c r="AY85" s="1164" t="s">
        <v>1214</v>
      </c>
      <c r="AZ85" s="1164" t="s">
        <v>1214</v>
      </c>
      <c r="BA85" s="1166"/>
      <c r="BB85" s="1166"/>
      <c r="BC85" s="1845"/>
    </row>
    <row r="86" spans="1:56" ht="17.45" customHeight="1">
      <c r="A86" s="2291"/>
      <c r="B86" s="2291"/>
      <c r="C86" s="2291"/>
      <c r="D86" s="2321" t="str">
        <f>D17</f>
        <v>R2⑪元請者工期延長（農水）.xlsx</v>
      </c>
      <c r="E86" s="2321"/>
      <c r="F86" s="2321"/>
      <c r="G86" s="2321"/>
      <c r="H86" s="2321"/>
      <c r="I86" s="2297" t="s">
        <v>1696</v>
      </c>
      <c r="J86" s="2297"/>
      <c r="K86" s="2297"/>
      <c r="L86" s="2297"/>
      <c r="M86" s="2297"/>
      <c r="N86" s="2297"/>
      <c r="O86" s="2297"/>
      <c r="P86" s="2297"/>
      <c r="Q86" s="2297"/>
      <c r="R86" s="2297"/>
      <c r="S86" s="2297"/>
      <c r="T86" s="2297"/>
      <c r="U86" s="2297"/>
      <c r="V86" s="2297"/>
      <c r="W86" s="2297"/>
      <c r="X86" s="2293" t="s">
        <v>532</v>
      </c>
      <c r="Y86" s="2293"/>
      <c r="Z86" s="2293"/>
      <c r="AA86" s="2293"/>
      <c r="AB86" s="2293"/>
      <c r="AC86" s="2293"/>
      <c r="AD86" s="2293"/>
      <c r="AE86" s="2293"/>
      <c r="AF86" s="2293"/>
      <c r="AG86" s="2300"/>
      <c r="AH86" s="2300"/>
      <c r="AI86" s="2300"/>
      <c r="AJ86" s="2300"/>
      <c r="AK86" s="2300"/>
      <c r="AL86" s="2300"/>
      <c r="AM86" s="2300"/>
      <c r="AN86" s="2300"/>
      <c r="AO86" s="1082"/>
      <c r="AP86" s="1166"/>
      <c r="AQ86" s="1170"/>
      <c r="AR86" s="1170"/>
      <c r="AS86" s="1170"/>
      <c r="AT86" s="1170"/>
      <c r="AU86" s="1170"/>
      <c r="AV86" s="1170"/>
      <c r="AW86" s="1170"/>
      <c r="AX86" s="1170"/>
      <c r="AY86" s="1170"/>
      <c r="AZ86" s="1170"/>
      <c r="BA86" s="1166"/>
      <c r="BB86" s="1166"/>
      <c r="BC86" s="1845"/>
    </row>
    <row r="87" spans="1:56" ht="17.45" customHeight="1">
      <c r="A87" s="2291"/>
      <c r="B87" s="2291"/>
      <c r="C87" s="2291"/>
      <c r="D87" s="2321"/>
      <c r="E87" s="2321"/>
      <c r="F87" s="2321"/>
      <c r="G87" s="2321"/>
      <c r="H87" s="2321"/>
      <c r="I87" s="2297"/>
      <c r="J87" s="2297"/>
      <c r="K87" s="2297"/>
      <c r="L87" s="2297"/>
      <c r="M87" s="2297"/>
      <c r="N87" s="2297"/>
      <c r="O87" s="2297"/>
      <c r="P87" s="2297"/>
      <c r="Q87" s="2297"/>
      <c r="R87" s="2297"/>
      <c r="S87" s="2297"/>
      <c r="T87" s="2297"/>
      <c r="U87" s="2297"/>
      <c r="V87" s="2297"/>
      <c r="W87" s="2297"/>
      <c r="X87" s="2299" t="s">
        <v>966</v>
      </c>
      <c r="Y87" s="2299"/>
      <c r="Z87" s="2299"/>
      <c r="AA87" s="2299"/>
      <c r="AB87" s="2299"/>
      <c r="AC87" s="2299"/>
      <c r="AD87" s="2299"/>
      <c r="AE87" s="2299"/>
      <c r="AF87" s="2299"/>
      <c r="AG87" s="2185"/>
      <c r="AH87" s="2185"/>
      <c r="AI87" s="2185"/>
      <c r="AJ87" s="2185"/>
      <c r="AK87" s="2185"/>
      <c r="AL87" s="2185"/>
      <c r="AM87" s="2185"/>
      <c r="AN87" s="2185"/>
      <c r="AO87" s="1082"/>
      <c r="AP87" s="1166"/>
      <c r="AQ87" s="1170"/>
      <c r="AR87" s="1170"/>
      <c r="AS87" s="1170"/>
      <c r="AT87" s="1170"/>
      <c r="AU87" s="1170"/>
      <c r="AV87" s="1170"/>
      <c r="AW87" s="1170"/>
      <c r="AX87" s="1170"/>
      <c r="AY87" s="1170"/>
      <c r="AZ87" s="1170"/>
      <c r="BA87" s="1166"/>
      <c r="BB87" s="1166"/>
      <c r="BC87" s="1845"/>
    </row>
    <row r="88" spans="1:56" ht="17.45" customHeight="1">
      <c r="A88" s="2291"/>
      <c r="B88" s="2291"/>
      <c r="C88" s="2291"/>
      <c r="D88" s="2321"/>
      <c r="E88" s="2321"/>
      <c r="F88" s="2321"/>
      <c r="G88" s="2321"/>
      <c r="H88" s="2321"/>
      <c r="I88" s="2297"/>
      <c r="J88" s="2297"/>
      <c r="K88" s="2297"/>
      <c r="L88" s="2297"/>
      <c r="M88" s="2297"/>
      <c r="N88" s="2297"/>
      <c r="O88" s="2297"/>
      <c r="P88" s="2297"/>
      <c r="Q88" s="2297"/>
      <c r="R88" s="2297"/>
      <c r="S88" s="2297"/>
      <c r="T88" s="2297"/>
      <c r="U88" s="2297"/>
      <c r="V88" s="2297"/>
      <c r="W88" s="2297"/>
      <c r="X88" s="2299" t="s">
        <v>214</v>
      </c>
      <c r="Y88" s="2299"/>
      <c r="Z88" s="2299"/>
      <c r="AA88" s="2299"/>
      <c r="AB88" s="2299"/>
      <c r="AC88" s="2299"/>
      <c r="AD88" s="2299"/>
      <c r="AE88" s="2299"/>
      <c r="AF88" s="2299"/>
      <c r="AG88" s="2185"/>
      <c r="AH88" s="2185"/>
      <c r="AI88" s="2185"/>
      <c r="AJ88" s="2185"/>
      <c r="AK88" s="2185"/>
      <c r="AL88" s="2185"/>
      <c r="AM88" s="2185"/>
      <c r="AN88" s="2185"/>
      <c r="AO88" s="1082"/>
      <c r="AP88" s="1166"/>
      <c r="AQ88" s="1170"/>
      <c r="AR88" s="1170"/>
      <c r="AS88" s="1170"/>
      <c r="AT88" s="1170"/>
      <c r="AU88" s="1170"/>
      <c r="AV88" s="1170"/>
      <c r="AW88" s="1170"/>
      <c r="AX88" s="1170"/>
      <c r="AY88" s="1170"/>
      <c r="AZ88" s="1170"/>
      <c r="BA88" s="1166"/>
      <c r="BB88" s="1166"/>
      <c r="BC88" s="1845"/>
    </row>
    <row r="89" spans="1:56" ht="17.45" customHeight="1">
      <c r="A89" s="2291"/>
      <c r="B89" s="2291"/>
      <c r="C89" s="2291"/>
      <c r="D89" s="2321"/>
      <c r="E89" s="2321"/>
      <c r="F89" s="2321"/>
      <c r="G89" s="2321"/>
      <c r="H89" s="2321"/>
      <c r="I89" s="2297"/>
      <c r="J89" s="2297"/>
      <c r="K89" s="2297"/>
      <c r="L89" s="2297"/>
      <c r="M89" s="2297"/>
      <c r="N89" s="2297"/>
      <c r="O89" s="2297"/>
      <c r="P89" s="2297"/>
      <c r="Q89" s="2297"/>
      <c r="R89" s="2297"/>
      <c r="S89" s="2297"/>
      <c r="T89" s="2297"/>
      <c r="U89" s="2297"/>
      <c r="V89" s="2297"/>
      <c r="W89" s="2297"/>
      <c r="X89" s="2331" t="s">
        <v>215</v>
      </c>
      <c r="Y89" s="2331"/>
      <c r="Z89" s="2331"/>
      <c r="AA89" s="2331"/>
      <c r="AB89" s="2331"/>
      <c r="AC89" s="2331"/>
      <c r="AD89" s="2331"/>
      <c r="AE89" s="2331"/>
      <c r="AF89" s="2331"/>
      <c r="AG89" s="2167"/>
      <c r="AH89" s="2167"/>
      <c r="AI89" s="2167"/>
      <c r="AJ89" s="2167"/>
      <c r="AK89" s="2167"/>
      <c r="AL89" s="2167"/>
      <c r="AM89" s="2167"/>
      <c r="AN89" s="2167"/>
      <c r="AO89" s="1082"/>
      <c r="AP89" s="1166"/>
      <c r="AQ89" s="1163" t="s">
        <v>533</v>
      </c>
      <c r="AR89" s="1163" t="s">
        <v>119</v>
      </c>
      <c r="AS89" s="1163" t="s">
        <v>120</v>
      </c>
      <c r="AT89" s="1163" t="s">
        <v>520</v>
      </c>
      <c r="AU89" s="1163" t="s">
        <v>121</v>
      </c>
      <c r="AV89" s="1163" t="s">
        <v>1084</v>
      </c>
      <c r="AW89" s="1163" t="s">
        <v>1206</v>
      </c>
      <c r="AX89" s="1163" t="s">
        <v>132</v>
      </c>
      <c r="AY89" s="1335" t="s">
        <v>421</v>
      </c>
      <c r="AZ89" s="1163" t="s">
        <v>1216</v>
      </c>
      <c r="BA89" s="1166"/>
      <c r="BB89" s="1166"/>
      <c r="BC89" s="1845"/>
    </row>
    <row r="90" spans="1:56" ht="17.45" hidden="1" customHeight="1">
      <c r="A90" s="2291"/>
      <c r="B90" s="2291"/>
      <c r="C90" s="2291"/>
      <c r="D90" s="2297" t="s">
        <v>1266</v>
      </c>
      <c r="E90" s="2297"/>
      <c r="F90" s="2297"/>
      <c r="G90" s="2297"/>
      <c r="H90" s="2297"/>
      <c r="I90" s="2297" t="s">
        <v>406</v>
      </c>
      <c r="J90" s="2297"/>
      <c r="K90" s="2297"/>
      <c r="L90" s="2297"/>
      <c r="M90" s="2297"/>
      <c r="N90" s="2297"/>
      <c r="O90" s="2297"/>
      <c r="P90" s="2297"/>
      <c r="Q90" s="2297"/>
      <c r="R90" s="2297"/>
      <c r="S90" s="2297"/>
      <c r="T90" s="2297"/>
      <c r="U90" s="2297"/>
      <c r="V90" s="2297"/>
      <c r="W90" s="2297"/>
      <c r="X90" s="2293" t="s">
        <v>532</v>
      </c>
      <c r="Y90" s="2293"/>
      <c r="Z90" s="2293"/>
      <c r="AA90" s="2293"/>
      <c r="AB90" s="2293"/>
      <c r="AC90" s="2293"/>
      <c r="AD90" s="2293"/>
      <c r="AE90" s="2293"/>
      <c r="AF90" s="2293"/>
      <c r="AG90" s="2295"/>
      <c r="AH90" s="2295"/>
      <c r="AI90" s="2295"/>
      <c r="AJ90" s="2295"/>
      <c r="AK90" s="2295"/>
      <c r="AL90" s="2295"/>
      <c r="AM90" s="2295"/>
      <c r="AN90" s="2295"/>
      <c r="AO90" s="1076" t="s">
        <v>533</v>
      </c>
      <c r="AP90" s="1166"/>
      <c r="AQ90" s="1164" t="s">
        <v>1214</v>
      </c>
      <c r="AR90" s="1172" t="s">
        <v>1215</v>
      </c>
      <c r="AS90" s="1172" t="s">
        <v>1215</v>
      </c>
      <c r="AT90" s="1172" t="s">
        <v>1215</v>
      </c>
      <c r="AU90" s="1172" t="s">
        <v>1215</v>
      </c>
      <c r="AV90" s="1172" t="s">
        <v>1215</v>
      </c>
      <c r="AW90" s="1172" t="s">
        <v>1215</v>
      </c>
      <c r="AX90" s="1172" t="s">
        <v>1215</v>
      </c>
      <c r="AY90" s="1172" t="s">
        <v>1215</v>
      </c>
      <c r="AZ90" s="1164" t="s">
        <v>1214</v>
      </c>
      <c r="BA90" s="1166"/>
      <c r="BB90" s="1166"/>
      <c r="BC90" s="1845"/>
    </row>
    <row r="91" spans="1:56" ht="17.45" hidden="1" customHeight="1">
      <c r="A91" s="2291"/>
      <c r="B91" s="2291"/>
      <c r="C91" s="2291"/>
      <c r="D91" s="2297"/>
      <c r="E91" s="2297"/>
      <c r="F91" s="2297"/>
      <c r="G91" s="2297"/>
      <c r="H91" s="2297"/>
      <c r="I91" s="2297"/>
      <c r="J91" s="2297"/>
      <c r="K91" s="2297"/>
      <c r="L91" s="2297"/>
      <c r="M91" s="2297"/>
      <c r="N91" s="2297"/>
      <c r="O91" s="2297"/>
      <c r="P91" s="2297"/>
      <c r="Q91" s="2297"/>
      <c r="R91" s="2297"/>
      <c r="S91" s="2297"/>
      <c r="T91" s="2297"/>
      <c r="U91" s="2297"/>
      <c r="V91" s="2297"/>
      <c r="W91" s="2297"/>
      <c r="X91" s="2299" t="s">
        <v>1267</v>
      </c>
      <c r="Y91" s="2299"/>
      <c r="Z91" s="2299"/>
      <c r="AA91" s="2299"/>
      <c r="AB91" s="2299"/>
      <c r="AC91" s="2299"/>
      <c r="AD91" s="2299"/>
      <c r="AE91" s="2299"/>
      <c r="AF91" s="2299"/>
      <c r="AG91" s="2294"/>
      <c r="AH91" s="2294"/>
      <c r="AI91" s="2294"/>
      <c r="AJ91" s="2294"/>
      <c r="AK91" s="2294"/>
      <c r="AL91" s="2294"/>
      <c r="AM91" s="2294"/>
      <c r="AN91" s="2294"/>
      <c r="AO91" s="1076" t="s">
        <v>533</v>
      </c>
      <c r="AP91" s="1166"/>
      <c r="AQ91" s="1164" t="s">
        <v>1214</v>
      </c>
      <c r="AR91" s="1172" t="s">
        <v>1215</v>
      </c>
      <c r="AS91" s="1172" t="s">
        <v>1215</v>
      </c>
      <c r="AT91" s="1172" t="s">
        <v>1215</v>
      </c>
      <c r="AU91" s="1172" t="s">
        <v>1215</v>
      </c>
      <c r="AV91" s="1172" t="s">
        <v>1215</v>
      </c>
      <c r="AW91" s="1172" t="s">
        <v>1215</v>
      </c>
      <c r="AX91" s="1172" t="s">
        <v>1215</v>
      </c>
      <c r="AY91" s="1172" t="s">
        <v>1215</v>
      </c>
      <c r="AZ91" s="1164" t="s">
        <v>1214</v>
      </c>
      <c r="BA91" s="1166"/>
      <c r="BB91" s="1166"/>
      <c r="BC91" s="1845"/>
    </row>
    <row r="92" spans="1:56" ht="17.45" hidden="1" customHeight="1">
      <c r="A92" s="2291"/>
      <c r="B92" s="2291"/>
      <c r="C92" s="2291"/>
      <c r="D92" s="2297"/>
      <c r="E92" s="2297"/>
      <c r="F92" s="2297"/>
      <c r="G92" s="2297"/>
      <c r="H92" s="2297"/>
      <c r="I92" s="2297"/>
      <c r="J92" s="2297"/>
      <c r="K92" s="2297"/>
      <c r="L92" s="2297"/>
      <c r="M92" s="2297"/>
      <c r="N92" s="2297"/>
      <c r="O92" s="2297"/>
      <c r="P92" s="2297"/>
      <c r="Q92" s="2297"/>
      <c r="R92" s="2297"/>
      <c r="S92" s="2297"/>
      <c r="T92" s="2297"/>
      <c r="U92" s="2297"/>
      <c r="V92" s="2297"/>
      <c r="W92" s="2297"/>
      <c r="X92" s="2299" t="s">
        <v>1268</v>
      </c>
      <c r="Y92" s="2299"/>
      <c r="Z92" s="2299"/>
      <c r="AA92" s="2299"/>
      <c r="AB92" s="2299"/>
      <c r="AC92" s="2299"/>
      <c r="AD92" s="2299"/>
      <c r="AE92" s="2299"/>
      <c r="AF92" s="2299"/>
      <c r="AG92" s="2294"/>
      <c r="AH92" s="2294"/>
      <c r="AI92" s="2294"/>
      <c r="AJ92" s="2294"/>
      <c r="AK92" s="2294"/>
      <c r="AL92" s="2294"/>
      <c r="AM92" s="2294"/>
      <c r="AN92" s="2294"/>
      <c r="AO92" s="1076" t="s">
        <v>533</v>
      </c>
      <c r="AP92" s="1166"/>
      <c r="AQ92" s="1164" t="s">
        <v>1214</v>
      </c>
      <c r="AR92" s="1172" t="s">
        <v>1215</v>
      </c>
      <c r="AS92" s="1172" t="s">
        <v>1215</v>
      </c>
      <c r="AT92" s="1172" t="s">
        <v>1215</v>
      </c>
      <c r="AU92" s="1172" t="s">
        <v>1215</v>
      </c>
      <c r="AV92" s="1172" t="s">
        <v>1215</v>
      </c>
      <c r="AW92" s="1172" t="s">
        <v>1215</v>
      </c>
      <c r="AX92" s="1172" t="s">
        <v>1215</v>
      </c>
      <c r="AY92" s="1172" t="s">
        <v>1215</v>
      </c>
      <c r="AZ92" s="1164" t="s">
        <v>1214</v>
      </c>
      <c r="BA92" s="1166"/>
      <c r="BB92" s="1166"/>
      <c r="BC92" s="1845"/>
    </row>
    <row r="93" spans="1:56" ht="17.45" hidden="1" customHeight="1">
      <c r="A93" s="2292"/>
      <c r="B93" s="2292"/>
      <c r="C93" s="2292"/>
      <c r="D93" s="2297"/>
      <c r="E93" s="2297"/>
      <c r="F93" s="2297"/>
      <c r="G93" s="2297"/>
      <c r="H93" s="2297"/>
      <c r="I93" s="2297"/>
      <c r="J93" s="2297"/>
      <c r="K93" s="2297"/>
      <c r="L93" s="2297"/>
      <c r="M93" s="2297"/>
      <c r="N93" s="2297"/>
      <c r="O93" s="2297"/>
      <c r="P93" s="2297"/>
      <c r="Q93" s="2297"/>
      <c r="R93" s="2297"/>
      <c r="S93" s="2297"/>
      <c r="T93" s="2297"/>
      <c r="U93" s="2297"/>
      <c r="V93" s="2297"/>
      <c r="W93" s="2297"/>
      <c r="X93" s="2296" t="s">
        <v>766</v>
      </c>
      <c r="Y93" s="2296"/>
      <c r="Z93" s="2296"/>
      <c r="AA93" s="2296"/>
      <c r="AB93" s="2296"/>
      <c r="AC93" s="2296"/>
      <c r="AD93" s="2296"/>
      <c r="AE93" s="2296"/>
      <c r="AF93" s="2296"/>
      <c r="AG93" s="2349"/>
      <c r="AH93" s="2349"/>
      <c r="AI93" s="2349"/>
      <c r="AJ93" s="2349"/>
      <c r="AK93" s="2349"/>
      <c r="AL93" s="2349"/>
      <c r="AM93" s="2349"/>
      <c r="AN93" s="2349"/>
      <c r="AO93" s="1076" t="s">
        <v>533</v>
      </c>
      <c r="AP93" s="1166"/>
      <c r="AQ93" s="1164" t="s">
        <v>1214</v>
      </c>
      <c r="AR93" s="1172" t="s">
        <v>1215</v>
      </c>
      <c r="AS93" s="1172" t="s">
        <v>1215</v>
      </c>
      <c r="AT93" s="1172" t="s">
        <v>1215</v>
      </c>
      <c r="AU93" s="1172" t="s">
        <v>1215</v>
      </c>
      <c r="AV93" s="1172" t="s">
        <v>1215</v>
      </c>
      <c r="AW93" s="1172" t="s">
        <v>1215</v>
      </c>
      <c r="AX93" s="1172" t="s">
        <v>1215</v>
      </c>
      <c r="AY93" s="1172" t="s">
        <v>1215</v>
      </c>
      <c r="AZ93" s="1164" t="s">
        <v>1214</v>
      </c>
      <c r="BA93" s="1166"/>
      <c r="BB93" s="1166"/>
      <c r="BC93" s="1845"/>
    </row>
    <row r="94" spans="1:56">
      <c r="A94" s="1161"/>
      <c r="B94" s="1161"/>
      <c r="C94" s="1161"/>
      <c r="AO94" s="1076"/>
      <c r="AP94" s="1166"/>
      <c r="AQ94" s="1175"/>
      <c r="AR94" s="1175"/>
      <c r="AS94" s="1175"/>
      <c r="AT94" s="1175"/>
      <c r="AU94" s="1175"/>
      <c r="AV94" s="1175"/>
      <c r="AW94" s="1175"/>
      <c r="AX94" s="1175"/>
      <c r="AY94" s="1175"/>
      <c r="AZ94" s="1175"/>
      <c r="BA94" s="1166"/>
      <c r="BB94" s="1166"/>
      <c r="BC94" s="1845"/>
    </row>
    <row r="95" spans="1:56" s="883" customFormat="1" hidden="1">
      <c r="A95" s="2199" t="s">
        <v>838</v>
      </c>
      <c r="B95" s="2199"/>
      <c r="C95" s="2199"/>
      <c r="D95" s="2199"/>
      <c r="E95" s="2199"/>
      <c r="F95" s="2199"/>
      <c r="G95" s="2199"/>
      <c r="H95" s="2199"/>
      <c r="I95" s="2199"/>
      <c r="J95" s="2199"/>
      <c r="K95" s="2199"/>
      <c r="L95" s="2199"/>
      <c r="M95" s="2199"/>
      <c r="N95" s="2199"/>
      <c r="O95" s="2199"/>
      <c r="P95" s="2199"/>
      <c r="Q95" s="2199"/>
      <c r="R95" s="2199"/>
      <c r="S95" s="2199"/>
      <c r="T95" s="2199"/>
      <c r="U95" s="2199"/>
      <c r="V95" s="2199"/>
      <c r="W95" s="2199"/>
      <c r="X95" s="2199"/>
      <c r="Y95" s="2199"/>
      <c r="Z95" s="2199"/>
      <c r="AA95" s="2199"/>
      <c r="AB95" s="2199"/>
      <c r="AC95" s="2199"/>
      <c r="AD95" s="2199"/>
      <c r="AE95" s="2199"/>
      <c r="AF95" s="2199"/>
      <c r="AG95" s="2199"/>
      <c r="AH95" s="2199"/>
      <c r="AI95" s="2199"/>
      <c r="AJ95" s="2199"/>
      <c r="AK95" s="2199"/>
      <c r="AL95" s="2199"/>
      <c r="AM95" s="2199"/>
      <c r="AN95" s="2199"/>
      <c r="AO95" s="1076" t="s">
        <v>533</v>
      </c>
      <c r="AP95" s="1165"/>
      <c r="AQ95" s="1164" t="s">
        <v>1214</v>
      </c>
      <c r="AR95" s="1172" t="s">
        <v>1215</v>
      </c>
      <c r="AS95" s="1172" t="s">
        <v>1215</v>
      </c>
      <c r="AT95" s="1172" t="s">
        <v>1215</v>
      </c>
      <c r="AU95" s="1172" t="s">
        <v>1215</v>
      </c>
      <c r="AV95" s="1172" t="s">
        <v>1215</v>
      </c>
      <c r="AW95" s="1172" t="s">
        <v>1215</v>
      </c>
      <c r="AX95" s="1172" t="s">
        <v>1215</v>
      </c>
      <c r="AY95" s="1172" t="s">
        <v>1215</v>
      </c>
      <c r="AZ95" s="1164" t="s">
        <v>1214</v>
      </c>
      <c r="BA95" s="1165"/>
      <c r="BB95" s="1165"/>
      <c r="BC95" s="1843"/>
      <c r="BD95" s="884"/>
    </row>
    <row r="96" spans="1:56" s="712" customFormat="1" hidden="1">
      <c r="A96" s="2298" t="s">
        <v>840</v>
      </c>
      <c r="B96" s="2298"/>
      <c r="C96" s="2298"/>
      <c r="D96" s="2298"/>
      <c r="E96" s="2298"/>
      <c r="F96" s="2298"/>
      <c r="G96" s="2298"/>
      <c r="H96" s="2298"/>
      <c r="I96" s="2298"/>
      <c r="J96" s="2298"/>
      <c r="K96" s="2298"/>
      <c r="L96" s="2298"/>
      <c r="M96" s="2298"/>
      <c r="N96" s="2298"/>
      <c r="O96" s="2298"/>
      <c r="P96" s="2298"/>
      <c r="Q96" s="2298"/>
      <c r="R96" s="2298"/>
      <c r="S96" s="2298"/>
      <c r="T96" s="2298"/>
      <c r="U96" s="2298"/>
      <c r="V96" s="2298"/>
      <c r="W96" s="2298"/>
      <c r="X96" s="2298"/>
      <c r="Y96" s="2298"/>
      <c r="Z96" s="2298"/>
      <c r="AA96" s="2298"/>
      <c r="AB96" s="2298"/>
      <c r="AC96" s="2298"/>
      <c r="AD96" s="2298"/>
      <c r="AE96" s="2298"/>
      <c r="AF96" s="2298"/>
      <c r="AG96" s="2298"/>
      <c r="AH96" s="2298"/>
      <c r="AI96" s="2298"/>
      <c r="AJ96" s="2298"/>
      <c r="AK96" s="2298"/>
      <c r="AL96" s="2298"/>
      <c r="AM96" s="2298"/>
      <c r="AN96" s="2298"/>
      <c r="AO96" s="1076" t="s">
        <v>533</v>
      </c>
      <c r="AP96" s="1167"/>
      <c r="AQ96" s="1164" t="s">
        <v>1214</v>
      </c>
      <c r="AR96" s="1172" t="s">
        <v>1215</v>
      </c>
      <c r="AS96" s="1172" t="s">
        <v>1215</v>
      </c>
      <c r="AT96" s="1172" t="s">
        <v>1215</v>
      </c>
      <c r="AU96" s="1172" t="s">
        <v>1215</v>
      </c>
      <c r="AV96" s="1172" t="s">
        <v>1215</v>
      </c>
      <c r="AW96" s="1172" t="s">
        <v>1215</v>
      </c>
      <c r="AX96" s="1172" t="s">
        <v>1215</v>
      </c>
      <c r="AY96" s="1172" t="s">
        <v>1215</v>
      </c>
      <c r="AZ96" s="1164" t="s">
        <v>1214</v>
      </c>
      <c r="BA96" s="1167"/>
      <c r="BB96" s="1167"/>
      <c r="BC96" s="1843"/>
      <c r="BD96" s="885"/>
    </row>
    <row r="97" spans="1:56" s="883" customFormat="1">
      <c r="A97" s="2199" t="s">
        <v>753</v>
      </c>
      <c r="B97" s="2199"/>
      <c r="C97" s="2199"/>
      <c r="D97" s="2199"/>
      <c r="E97" s="2199"/>
      <c r="F97" s="2199"/>
      <c r="G97" s="2199"/>
      <c r="H97" s="2199"/>
      <c r="I97" s="2199"/>
      <c r="J97" s="2199"/>
      <c r="K97" s="2199"/>
      <c r="L97" s="2199"/>
      <c r="M97" s="2199"/>
      <c r="N97" s="2199"/>
      <c r="O97" s="2199"/>
      <c r="P97" s="2199"/>
      <c r="Q97" s="2199"/>
      <c r="R97" s="2199"/>
      <c r="S97" s="2199"/>
      <c r="T97" s="2199"/>
      <c r="U97" s="2199"/>
      <c r="V97" s="2199"/>
      <c r="W97" s="2199"/>
      <c r="X97" s="2199"/>
      <c r="Y97" s="2199"/>
      <c r="Z97" s="2199"/>
      <c r="AA97" s="2199"/>
      <c r="AB97" s="2199"/>
      <c r="AC97" s="2199"/>
      <c r="AD97" s="2199"/>
      <c r="AE97" s="2199"/>
      <c r="AF97" s="2199"/>
      <c r="AG97" s="2199"/>
      <c r="AH97" s="2199"/>
      <c r="AI97" s="2199"/>
      <c r="AJ97" s="2199"/>
      <c r="AK97" s="2199"/>
      <c r="AL97" s="2199"/>
      <c r="AM97" s="2199"/>
      <c r="AN97" s="2199"/>
      <c r="AO97" s="1100" t="s">
        <v>835</v>
      </c>
      <c r="AP97" s="1165"/>
      <c r="AQ97" s="1172" t="s">
        <v>1215</v>
      </c>
      <c r="AR97" s="1164" t="s">
        <v>1214</v>
      </c>
      <c r="AS97" s="1164" t="s">
        <v>1214</v>
      </c>
      <c r="AT97" s="1164" t="s">
        <v>1214</v>
      </c>
      <c r="AU97" s="1164" t="s">
        <v>1214</v>
      </c>
      <c r="AV97" s="1164" t="s">
        <v>1214</v>
      </c>
      <c r="AW97" s="1164" t="s">
        <v>1214</v>
      </c>
      <c r="AX97" s="1164" t="s">
        <v>1214</v>
      </c>
      <c r="AY97" s="1164" t="s">
        <v>1214</v>
      </c>
      <c r="AZ97" s="1164" t="s">
        <v>1214</v>
      </c>
      <c r="BA97" s="1165"/>
      <c r="BB97" s="1165"/>
      <c r="BC97" s="1843"/>
      <c r="BD97" s="884"/>
    </row>
    <row r="98" spans="1:56" s="712" customFormat="1">
      <c r="A98" s="2298" t="s">
        <v>755</v>
      </c>
      <c r="B98" s="2298"/>
      <c r="C98" s="2298"/>
      <c r="D98" s="2298"/>
      <c r="E98" s="2298"/>
      <c r="F98" s="2298"/>
      <c r="G98" s="2298"/>
      <c r="H98" s="2298"/>
      <c r="I98" s="2298"/>
      <c r="J98" s="2298"/>
      <c r="K98" s="2298"/>
      <c r="L98" s="2298"/>
      <c r="M98" s="2298"/>
      <c r="N98" s="2298"/>
      <c r="O98" s="2298"/>
      <c r="P98" s="2298"/>
      <c r="Q98" s="2298"/>
      <c r="R98" s="2298"/>
      <c r="S98" s="2298"/>
      <c r="T98" s="2298"/>
      <c r="U98" s="2298"/>
      <c r="V98" s="2298"/>
      <c r="W98" s="2298"/>
      <c r="X98" s="2298"/>
      <c r="Y98" s="2298"/>
      <c r="Z98" s="2298"/>
      <c r="AA98" s="2298"/>
      <c r="AB98" s="2298"/>
      <c r="AC98" s="2298"/>
      <c r="AD98" s="2298"/>
      <c r="AE98" s="2298"/>
      <c r="AF98" s="2298"/>
      <c r="AG98" s="2298"/>
      <c r="AH98" s="2298"/>
      <c r="AI98" s="2298"/>
      <c r="AJ98" s="2298"/>
      <c r="AK98" s="2298"/>
      <c r="AL98" s="2298"/>
      <c r="AM98" s="2298"/>
      <c r="AN98" s="2298"/>
      <c r="AO98" s="1100" t="s">
        <v>835</v>
      </c>
      <c r="AP98" s="1167"/>
      <c r="AQ98" s="1172" t="s">
        <v>1215</v>
      </c>
      <c r="AR98" s="1164" t="s">
        <v>1214</v>
      </c>
      <c r="AS98" s="1164" t="s">
        <v>1214</v>
      </c>
      <c r="AT98" s="1164" t="s">
        <v>1214</v>
      </c>
      <c r="AU98" s="1164" t="s">
        <v>1214</v>
      </c>
      <c r="AV98" s="1164" t="s">
        <v>1214</v>
      </c>
      <c r="AW98" s="1164" t="s">
        <v>1214</v>
      </c>
      <c r="AX98" s="1164" t="s">
        <v>1214</v>
      </c>
      <c r="AY98" s="1164" t="s">
        <v>1214</v>
      </c>
      <c r="AZ98" s="1164" t="s">
        <v>1214</v>
      </c>
      <c r="BA98" s="1167"/>
      <c r="BB98" s="1167"/>
      <c r="BC98" s="1843"/>
      <c r="BD98" s="885"/>
    </row>
    <row r="99" spans="1:56" s="90" customFormat="1">
      <c r="D99" s="835" t="s">
        <v>382</v>
      </c>
      <c r="E99" s="835"/>
      <c r="F99" s="835"/>
      <c r="G99" s="835"/>
      <c r="H99" s="835"/>
      <c r="I99" s="835"/>
      <c r="J99" s="846"/>
      <c r="K99" s="845"/>
      <c r="L99" s="845"/>
      <c r="M99" s="845"/>
      <c r="N99" s="845"/>
      <c r="O99" s="845"/>
      <c r="P99" s="845"/>
      <c r="AO99" s="1083"/>
      <c r="AP99" s="1083"/>
      <c r="AQ99" s="1169"/>
      <c r="AR99" s="1169"/>
      <c r="AS99" s="1169"/>
      <c r="AT99" s="1169"/>
      <c r="AU99" s="1169"/>
      <c r="AV99" s="1169"/>
      <c r="AW99" s="1169"/>
      <c r="AX99" s="1169"/>
      <c r="AY99" s="1169"/>
      <c r="AZ99" s="1169"/>
      <c r="BA99" s="1083"/>
      <c r="BB99" s="1083"/>
      <c r="BC99" s="1844"/>
      <c r="BD99" s="303"/>
    </row>
    <row r="100" spans="1:56" s="90" customFormat="1">
      <c r="A100" s="835"/>
      <c r="B100" s="835"/>
      <c r="C100" s="835"/>
      <c r="D100" s="835" t="s">
        <v>407</v>
      </c>
      <c r="E100" s="835"/>
      <c r="F100" s="835"/>
      <c r="G100" s="835"/>
      <c r="H100" s="835"/>
      <c r="I100" s="835"/>
      <c r="J100" s="303"/>
      <c r="AO100" s="1083"/>
      <c r="AP100" s="1083"/>
      <c r="AQ100" s="1169"/>
      <c r="AR100" s="1169"/>
      <c r="AS100" s="1169"/>
      <c r="AT100" s="1169"/>
      <c r="AU100" s="1169"/>
      <c r="AV100" s="1169"/>
      <c r="AW100" s="1169"/>
      <c r="AX100" s="1169"/>
      <c r="AY100" s="1169"/>
      <c r="AZ100" s="1169"/>
      <c r="BA100" s="1083"/>
      <c r="BB100" s="1083"/>
      <c r="BC100" s="1844"/>
      <c r="BD100" s="303"/>
    </row>
    <row r="101" spans="1:56" s="90" customFormat="1" ht="18" customHeight="1">
      <c r="A101" s="2171" t="s">
        <v>759</v>
      </c>
      <c r="B101" s="2171" t="s">
        <v>759</v>
      </c>
      <c r="C101" s="2171" t="s">
        <v>759</v>
      </c>
      <c r="D101" s="2233" t="s">
        <v>727</v>
      </c>
      <c r="E101" s="2233"/>
      <c r="F101" s="2233"/>
      <c r="G101" s="2233"/>
      <c r="H101" s="2233"/>
      <c r="I101" s="2233"/>
      <c r="J101" s="2233"/>
      <c r="K101" s="2233"/>
      <c r="L101" s="2233"/>
      <c r="M101" s="2233"/>
      <c r="N101" s="2233"/>
      <c r="O101" s="2233"/>
      <c r="P101" s="2233"/>
      <c r="Q101" s="2233"/>
      <c r="R101" s="2171" t="s">
        <v>1168</v>
      </c>
      <c r="S101" s="2171"/>
      <c r="T101" s="2171"/>
      <c r="U101" s="2171"/>
      <c r="V101" s="2171"/>
      <c r="W101" s="2171"/>
      <c r="X101" s="2171"/>
      <c r="Y101" s="2171"/>
      <c r="Z101" s="2171"/>
      <c r="AA101" s="2171"/>
      <c r="AB101" s="2171"/>
      <c r="AC101" s="2171"/>
      <c r="AD101" s="2171"/>
      <c r="AE101" s="2171"/>
      <c r="AF101" s="2171"/>
      <c r="AG101" s="2171"/>
      <c r="AH101" s="2171" t="s">
        <v>801</v>
      </c>
      <c r="AI101" s="2171"/>
      <c r="AJ101" s="2171" t="s">
        <v>802</v>
      </c>
      <c r="AK101" s="2171"/>
      <c r="AL101" s="2171" t="s">
        <v>1258</v>
      </c>
      <c r="AM101" s="2171"/>
      <c r="AN101" s="2171"/>
      <c r="AO101" s="1083"/>
      <c r="AP101" s="1083"/>
      <c r="AQ101" s="1169"/>
      <c r="AR101" s="1169"/>
      <c r="AS101" s="1169"/>
      <c r="AT101" s="1169"/>
      <c r="AU101" s="1169"/>
      <c r="AV101" s="1169"/>
      <c r="AW101" s="1169"/>
      <c r="AX101" s="1169"/>
      <c r="AY101" s="1169"/>
      <c r="AZ101" s="1169"/>
      <c r="BA101" s="1083"/>
      <c r="BB101" s="1083"/>
      <c r="BC101" s="1844"/>
      <c r="BD101" s="303"/>
    </row>
    <row r="102" spans="1:56" s="89" customFormat="1" ht="24" customHeight="1">
      <c r="A102" s="2171"/>
      <c r="B102" s="2171"/>
      <c r="C102" s="2171"/>
      <c r="D102" s="2197" t="s">
        <v>1499</v>
      </c>
      <c r="E102" s="2197"/>
      <c r="F102" s="2197"/>
      <c r="G102" s="2197"/>
      <c r="H102" s="2171" t="s">
        <v>1498</v>
      </c>
      <c r="I102" s="2171"/>
      <c r="J102" s="2171"/>
      <c r="K102" s="2171"/>
      <c r="L102" s="2171" t="s">
        <v>1169</v>
      </c>
      <c r="M102" s="2171"/>
      <c r="N102" s="2171"/>
      <c r="O102" s="2171"/>
      <c r="P102" s="2171"/>
      <c r="Q102" s="2171"/>
      <c r="R102" s="2171"/>
      <c r="S102" s="2171"/>
      <c r="T102" s="2171"/>
      <c r="U102" s="2171"/>
      <c r="V102" s="2171"/>
      <c r="W102" s="2171"/>
      <c r="X102" s="2171"/>
      <c r="Y102" s="2171"/>
      <c r="Z102" s="2171"/>
      <c r="AA102" s="2171"/>
      <c r="AB102" s="2171"/>
      <c r="AC102" s="2171"/>
      <c r="AD102" s="2171"/>
      <c r="AE102" s="2171"/>
      <c r="AF102" s="2171"/>
      <c r="AG102" s="2171"/>
      <c r="AH102" s="2171"/>
      <c r="AI102" s="2171"/>
      <c r="AJ102" s="2171"/>
      <c r="AK102" s="2171"/>
      <c r="AL102" s="2171"/>
      <c r="AM102" s="2171"/>
      <c r="AN102" s="2171"/>
      <c r="AO102" s="1078"/>
      <c r="AP102" s="1168" t="s">
        <v>285</v>
      </c>
      <c r="AQ102" s="1169"/>
      <c r="AR102" s="1169"/>
      <c r="AS102" s="1169"/>
      <c r="AT102" s="1169"/>
      <c r="AU102" s="1169"/>
      <c r="AV102" s="1169"/>
      <c r="AW102" s="1169"/>
      <c r="AX102" s="1169"/>
      <c r="AY102" s="1169"/>
      <c r="AZ102" s="1169"/>
      <c r="BA102" s="1078"/>
      <c r="BB102" s="1078"/>
      <c r="BC102" s="1844"/>
      <c r="BD102" s="1235"/>
    </row>
    <row r="103" spans="1:56" s="89" customFormat="1" ht="30" customHeight="1">
      <c r="A103" s="847">
        <v>1</v>
      </c>
      <c r="B103" s="847">
        <v>1</v>
      </c>
      <c r="C103" s="847">
        <v>1</v>
      </c>
      <c r="D103" s="2228" t="s">
        <v>532</v>
      </c>
      <c r="E103" s="2228"/>
      <c r="F103" s="2228"/>
      <c r="G103" s="2228"/>
      <c r="H103" s="2181" t="s">
        <v>1311</v>
      </c>
      <c r="I103" s="2181"/>
      <c r="J103" s="2181"/>
      <c r="K103" s="2181"/>
      <c r="L103" s="2181" t="s">
        <v>885</v>
      </c>
      <c r="M103" s="2181"/>
      <c r="N103" s="2181"/>
      <c r="O103" s="2181"/>
      <c r="P103" s="2181"/>
      <c r="Q103" s="2181"/>
      <c r="R103" s="2181" t="s">
        <v>726</v>
      </c>
      <c r="S103" s="2181"/>
      <c r="T103" s="2181"/>
      <c r="U103" s="2181"/>
      <c r="V103" s="2181"/>
      <c r="W103" s="2181"/>
      <c r="X103" s="2181"/>
      <c r="Y103" s="2181"/>
      <c r="Z103" s="2181"/>
      <c r="AA103" s="2181"/>
      <c r="AB103" s="2181"/>
      <c r="AC103" s="2181"/>
      <c r="AD103" s="2181"/>
      <c r="AE103" s="2181"/>
      <c r="AF103" s="2181"/>
      <c r="AG103" s="2181"/>
      <c r="AH103" s="2173"/>
      <c r="AI103" s="2173"/>
      <c r="AJ103" s="2198" t="s">
        <v>889</v>
      </c>
      <c r="AK103" s="2198"/>
      <c r="AL103" s="2177" t="s">
        <v>515</v>
      </c>
      <c r="AM103" s="2177"/>
      <c r="AN103" s="2177"/>
      <c r="AO103" s="1078"/>
      <c r="AP103" s="1168">
        <v>2</v>
      </c>
      <c r="AQ103" s="1169"/>
      <c r="AR103" s="1169"/>
      <c r="AS103" s="1169"/>
      <c r="AT103" s="1169"/>
      <c r="AU103" s="1169"/>
      <c r="AV103" s="1169"/>
      <c r="AW103" s="1169"/>
      <c r="AX103" s="1169"/>
      <c r="AY103" s="1169"/>
      <c r="AZ103" s="1169"/>
      <c r="BA103" s="1078"/>
      <c r="BB103" s="1078"/>
      <c r="BC103" s="1846" t="str">
        <f t="shared" ref="BC103:BC112" si="0">"確認"&amp;C103</f>
        <v>確認1</v>
      </c>
      <c r="BD103" s="1235"/>
    </row>
    <row r="104" spans="1:56" s="89" customFormat="1" ht="30" customHeight="1">
      <c r="A104" s="1850">
        <v>2</v>
      </c>
      <c r="B104" s="1850">
        <v>2</v>
      </c>
      <c r="C104" s="1850">
        <f>C103+1</f>
        <v>2</v>
      </c>
      <c r="D104" s="1895" t="s">
        <v>966</v>
      </c>
      <c r="E104" s="1896"/>
      <c r="F104" s="1896"/>
      <c r="G104" s="1897"/>
      <c r="H104" s="1895" t="s">
        <v>1518</v>
      </c>
      <c r="I104" s="1896"/>
      <c r="J104" s="1896"/>
      <c r="K104" s="1897"/>
      <c r="L104" s="2181" t="s">
        <v>1519</v>
      </c>
      <c r="M104" s="2181"/>
      <c r="N104" s="2181"/>
      <c r="O104" s="2181"/>
      <c r="P104" s="2181"/>
      <c r="Q104" s="2181"/>
      <c r="R104" s="2181" t="s">
        <v>1520</v>
      </c>
      <c r="S104" s="2181"/>
      <c r="T104" s="2181"/>
      <c r="U104" s="2181"/>
      <c r="V104" s="2181"/>
      <c r="W104" s="2181"/>
      <c r="X104" s="2181"/>
      <c r="Y104" s="2181"/>
      <c r="Z104" s="2181"/>
      <c r="AA104" s="2181"/>
      <c r="AB104" s="2181"/>
      <c r="AC104" s="2181"/>
      <c r="AD104" s="2181"/>
      <c r="AE104" s="2181"/>
      <c r="AF104" s="2181"/>
      <c r="AG104" s="2181"/>
      <c r="AH104" s="2173"/>
      <c r="AI104" s="2173"/>
      <c r="AJ104" s="2173"/>
      <c r="AK104" s="2173"/>
      <c r="AL104" s="2228" t="s">
        <v>1521</v>
      </c>
      <c r="AM104" s="2228"/>
      <c r="AN104" s="2228"/>
      <c r="AO104" s="1078"/>
      <c r="AP104" s="1168">
        <v>2</v>
      </c>
      <c r="AQ104" s="1078"/>
      <c r="AR104" s="1078"/>
      <c r="AS104" s="1078"/>
      <c r="AT104" s="1078"/>
      <c r="AU104" s="1078"/>
      <c r="AV104" s="1078"/>
      <c r="AW104" s="1078"/>
      <c r="AX104" s="1078"/>
      <c r="AY104" s="1078"/>
      <c r="AZ104" s="1078"/>
      <c r="BA104" s="1078"/>
      <c r="BB104" s="1078"/>
      <c r="BC104" s="1846" t="str">
        <f t="shared" ref="BC104" si="1">"確認"&amp;C104</f>
        <v>確認2</v>
      </c>
      <c r="BD104" s="1235"/>
    </row>
    <row r="105" spans="1:56" s="89" customFormat="1" ht="30" hidden="1" customHeight="1">
      <c r="A105" s="847"/>
      <c r="B105" s="847"/>
      <c r="C105" s="847"/>
      <c r="D105" s="2228"/>
      <c r="E105" s="2228"/>
      <c r="F105" s="2228"/>
      <c r="G105" s="2228"/>
      <c r="H105" s="2198"/>
      <c r="I105" s="2198"/>
      <c r="J105" s="2198"/>
      <c r="K105" s="2198"/>
      <c r="L105" s="2253"/>
      <c r="M105" s="2254"/>
      <c r="N105" s="2254"/>
      <c r="O105" s="2254"/>
      <c r="P105" s="2254"/>
      <c r="Q105" s="2255"/>
      <c r="R105" s="2253"/>
      <c r="S105" s="2254"/>
      <c r="T105" s="2254"/>
      <c r="U105" s="2254"/>
      <c r="V105" s="2254"/>
      <c r="W105" s="2254"/>
      <c r="X105" s="2254"/>
      <c r="Y105" s="2254"/>
      <c r="Z105" s="2254"/>
      <c r="AA105" s="2254"/>
      <c r="AB105" s="2254"/>
      <c r="AC105" s="2254"/>
      <c r="AD105" s="2254"/>
      <c r="AE105" s="2254"/>
      <c r="AF105" s="2254"/>
      <c r="AG105" s="2255"/>
      <c r="AH105" s="2173"/>
      <c r="AI105" s="2173"/>
      <c r="AJ105" s="2198"/>
      <c r="AK105" s="2198"/>
      <c r="AL105" s="2176"/>
      <c r="AM105" s="2176"/>
      <c r="AN105" s="2176"/>
      <c r="AO105" s="1078"/>
      <c r="AP105" s="1168"/>
      <c r="AQ105" s="1078"/>
      <c r="AR105" s="1078"/>
      <c r="AS105" s="1078"/>
      <c r="AT105" s="1078"/>
      <c r="AU105" s="1078"/>
      <c r="AV105" s="1078"/>
      <c r="AW105" s="1078"/>
      <c r="AX105" s="1078"/>
      <c r="AY105" s="1078"/>
      <c r="AZ105" s="1078"/>
      <c r="BA105" s="1078"/>
      <c r="BB105" s="1078"/>
      <c r="BC105" s="1846"/>
      <c r="BD105" s="1235"/>
    </row>
    <row r="106" spans="1:56" s="89" customFormat="1" ht="30" customHeight="1">
      <c r="A106" s="847">
        <v>3</v>
      </c>
      <c r="B106" s="847">
        <v>3</v>
      </c>
      <c r="C106" s="847">
        <v>3</v>
      </c>
      <c r="D106" s="2228" t="s">
        <v>966</v>
      </c>
      <c r="E106" s="2228"/>
      <c r="F106" s="2228"/>
      <c r="G106" s="2228"/>
      <c r="H106" s="2198" t="s">
        <v>366</v>
      </c>
      <c r="I106" s="2198"/>
      <c r="J106" s="2198"/>
      <c r="K106" s="2198"/>
      <c r="L106" s="2253" t="s">
        <v>1170</v>
      </c>
      <c r="M106" s="2254"/>
      <c r="N106" s="2254"/>
      <c r="O106" s="2254"/>
      <c r="P106" s="2254"/>
      <c r="Q106" s="2255"/>
      <c r="R106" s="2253" t="s">
        <v>408</v>
      </c>
      <c r="S106" s="2254"/>
      <c r="T106" s="2254"/>
      <c r="U106" s="2254"/>
      <c r="V106" s="2254"/>
      <c r="W106" s="2254"/>
      <c r="X106" s="2254"/>
      <c r="Y106" s="2254"/>
      <c r="Z106" s="2254"/>
      <c r="AA106" s="2254"/>
      <c r="AB106" s="2254"/>
      <c r="AC106" s="2254"/>
      <c r="AD106" s="2254"/>
      <c r="AE106" s="2254"/>
      <c r="AF106" s="2254"/>
      <c r="AG106" s="2255"/>
      <c r="AH106" s="2173"/>
      <c r="AI106" s="2173"/>
      <c r="AJ106" s="2198" t="s">
        <v>367</v>
      </c>
      <c r="AK106" s="2198"/>
      <c r="AL106" s="2176">
        <v>6</v>
      </c>
      <c r="AM106" s="2176"/>
      <c r="AN106" s="2176"/>
      <c r="AO106" s="1078"/>
      <c r="AP106" s="1168">
        <v>2</v>
      </c>
      <c r="AQ106" s="1163" t="s">
        <v>533</v>
      </c>
      <c r="AR106" s="1163" t="s">
        <v>119</v>
      </c>
      <c r="AS106" s="1163" t="s">
        <v>120</v>
      </c>
      <c r="AT106" s="1163" t="s">
        <v>520</v>
      </c>
      <c r="AU106" s="1163" t="s">
        <v>121</v>
      </c>
      <c r="AV106" s="1163" t="s">
        <v>1084</v>
      </c>
      <c r="AW106" s="1163" t="s">
        <v>1206</v>
      </c>
      <c r="AX106" s="1163" t="s">
        <v>132</v>
      </c>
      <c r="AY106" s="1335" t="s">
        <v>421</v>
      </c>
      <c r="AZ106" s="1163" t="s">
        <v>1216</v>
      </c>
      <c r="BA106" s="1078"/>
      <c r="BB106" s="1078"/>
      <c r="BC106" s="1846" t="str">
        <f t="shared" si="0"/>
        <v>確認3</v>
      </c>
      <c r="BD106" s="1235"/>
    </row>
    <row r="107" spans="1:56" s="89" customFormat="1" ht="30" customHeight="1">
      <c r="A107" s="847">
        <v>4</v>
      </c>
      <c r="B107" s="847">
        <v>4</v>
      </c>
      <c r="C107" s="847">
        <f t="shared" ref="C107:C108" si="2">C106+1</f>
        <v>4</v>
      </c>
      <c r="D107" s="2228" t="s">
        <v>534</v>
      </c>
      <c r="E107" s="2228"/>
      <c r="F107" s="2228"/>
      <c r="G107" s="2228"/>
      <c r="H107" s="2198" t="s">
        <v>368</v>
      </c>
      <c r="I107" s="2198"/>
      <c r="J107" s="2198"/>
      <c r="K107" s="2198"/>
      <c r="L107" s="2253" t="s">
        <v>774</v>
      </c>
      <c r="M107" s="2254"/>
      <c r="N107" s="2254"/>
      <c r="O107" s="2254"/>
      <c r="P107" s="2254"/>
      <c r="Q107" s="2255"/>
      <c r="R107" s="2253" t="s">
        <v>1081</v>
      </c>
      <c r="S107" s="2254"/>
      <c r="T107" s="2254"/>
      <c r="U107" s="2254"/>
      <c r="V107" s="2254"/>
      <c r="W107" s="2254"/>
      <c r="X107" s="2254"/>
      <c r="Y107" s="2254"/>
      <c r="Z107" s="2254"/>
      <c r="AA107" s="2254"/>
      <c r="AB107" s="2254"/>
      <c r="AC107" s="2254"/>
      <c r="AD107" s="2254"/>
      <c r="AE107" s="2254"/>
      <c r="AF107" s="2254"/>
      <c r="AG107" s="2255"/>
      <c r="AH107" s="2173"/>
      <c r="AI107" s="2173"/>
      <c r="AJ107" s="2198" t="s">
        <v>369</v>
      </c>
      <c r="AK107" s="2198"/>
      <c r="AL107" s="2176">
        <v>7</v>
      </c>
      <c r="AM107" s="2176"/>
      <c r="AN107" s="2176"/>
      <c r="AO107" s="1100" t="s">
        <v>835</v>
      </c>
      <c r="AP107" s="1168">
        <v>2</v>
      </c>
      <c r="AQ107" s="1172" t="s">
        <v>1215</v>
      </c>
      <c r="AR107" s="1164" t="s">
        <v>1214</v>
      </c>
      <c r="AS107" s="1164" t="s">
        <v>1214</v>
      </c>
      <c r="AT107" s="1164" t="s">
        <v>1214</v>
      </c>
      <c r="AU107" s="1164" t="s">
        <v>1214</v>
      </c>
      <c r="AV107" s="1164" t="s">
        <v>1214</v>
      </c>
      <c r="AW107" s="1164" t="s">
        <v>1214</v>
      </c>
      <c r="AX107" s="1164" t="s">
        <v>1214</v>
      </c>
      <c r="AY107" s="1164" t="s">
        <v>1214</v>
      </c>
      <c r="AZ107" s="1164" t="s">
        <v>1214</v>
      </c>
      <c r="BA107" s="1078"/>
      <c r="BB107" s="1078"/>
      <c r="BC107" s="1846" t="str">
        <f t="shared" si="0"/>
        <v>確認4</v>
      </c>
      <c r="BD107" s="1235"/>
    </row>
    <row r="108" spans="1:56" s="89" customFormat="1" ht="30" customHeight="1">
      <c r="A108" s="847">
        <v>5</v>
      </c>
      <c r="B108" s="847">
        <v>5</v>
      </c>
      <c r="C108" s="847">
        <f t="shared" si="2"/>
        <v>5</v>
      </c>
      <c r="D108" s="2228" t="s">
        <v>534</v>
      </c>
      <c r="E108" s="2228"/>
      <c r="F108" s="2228"/>
      <c r="G108" s="2228"/>
      <c r="H108" s="2198" t="s">
        <v>368</v>
      </c>
      <c r="I108" s="2198"/>
      <c r="J108" s="2198"/>
      <c r="K108" s="2198"/>
      <c r="L108" s="2253" t="s">
        <v>775</v>
      </c>
      <c r="M108" s="2254"/>
      <c r="N108" s="2254"/>
      <c r="O108" s="2254"/>
      <c r="P108" s="2254"/>
      <c r="Q108" s="2255"/>
      <c r="R108" s="2253" t="s">
        <v>1082</v>
      </c>
      <c r="S108" s="2254"/>
      <c r="T108" s="2254"/>
      <c r="U108" s="2254"/>
      <c r="V108" s="2254"/>
      <c r="W108" s="2254"/>
      <c r="X108" s="2254"/>
      <c r="Y108" s="2254"/>
      <c r="Z108" s="2254"/>
      <c r="AA108" s="2254"/>
      <c r="AB108" s="2254"/>
      <c r="AC108" s="2254"/>
      <c r="AD108" s="2254"/>
      <c r="AE108" s="2254"/>
      <c r="AF108" s="2254"/>
      <c r="AG108" s="2255"/>
      <c r="AH108" s="2173"/>
      <c r="AI108" s="2173"/>
      <c r="AJ108" s="2198" t="s">
        <v>369</v>
      </c>
      <c r="AK108" s="2198"/>
      <c r="AL108" s="2177">
        <v>7</v>
      </c>
      <c r="AM108" s="2177"/>
      <c r="AN108" s="2177"/>
      <c r="AO108" s="1100" t="s">
        <v>835</v>
      </c>
      <c r="AP108" s="1168">
        <v>2</v>
      </c>
      <c r="AQ108" s="1172" t="s">
        <v>1215</v>
      </c>
      <c r="AR108" s="1164" t="s">
        <v>1214</v>
      </c>
      <c r="AS108" s="1164" t="s">
        <v>1214</v>
      </c>
      <c r="AT108" s="1164" t="s">
        <v>1214</v>
      </c>
      <c r="AU108" s="1164" t="s">
        <v>1214</v>
      </c>
      <c r="AV108" s="1164" t="s">
        <v>1214</v>
      </c>
      <c r="AW108" s="1164" t="s">
        <v>1214</v>
      </c>
      <c r="AX108" s="1164" t="s">
        <v>1214</v>
      </c>
      <c r="AY108" s="1164" t="s">
        <v>1214</v>
      </c>
      <c r="AZ108" s="1164" t="s">
        <v>1214</v>
      </c>
      <c r="BA108" s="1078"/>
      <c r="BB108" s="1078"/>
      <c r="BC108" s="1846" t="str">
        <f t="shared" si="0"/>
        <v>確認5</v>
      </c>
      <c r="BD108" s="1235"/>
    </row>
    <row r="109" spans="1:56" s="89" customFormat="1" ht="80.099999999999994" hidden="1" customHeight="1">
      <c r="A109" s="847">
        <v>4</v>
      </c>
      <c r="B109" s="1316"/>
      <c r="C109" s="1316"/>
      <c r="D109" s="2228" t="s">
        <v>534</v>
      </c>
      <c r="E109" s="2228"/>
      <c r="F109" s="2228"/>
      <c r="G109" s="2228"/>
      <c r="H109" s="2198" t="s">
        <v>368</v>
      </c>
      <c r="I109" s="2198"/>
      <c r="J109" s="2198"/>
      <c r="K109" s="2198"/>
      <c r="L109" s="2253" t="s">
        <v>77</v>
      </c>
      <c r="M109" s="2254"/>
      <c r="N109" s="2254"/>
      <c r="O109" s="2254"/>
      <c r="P109" s="2254"/>
      <c r="Q109" s="2255"/>
      <c r="R109" s="2253" t="s">
        <v>681</v>
      </c>
      <c r="S109" s="2254"/>
      <c r="T109" s="2254"/>
      <c r="U109" s="2254"/>
      <c r="V109" s="2254"/>
      <c r="W109" s="2254"/>
      <c r="X109" s="2254"/>
      <c r="Y109" s="2254"/>
      <c r="Z109" s="2254"/>
      <c r="AA109" s="2254"/>
      <c r="AB109" s="2254"/>
      <c r="AC109" s="2254"/>
      <c r="AD109" s="2254"/>
      <c r="AE109" s="2254"/>
      <c r="AF109" s="2254"/>
      <c r="AG109" s="2255"/>
      <c r="AH109" s="2173"/>
      <c r="AI109" s="2173"/>
      <c r="AJ109" s="2198" t="s">
        <v>369</v>
      </c>
      <c r="AK109" s="2198"/>
      <c r="AL109" s="2176">
        <v>7</v>
      </c>
      <c r="AM109" s="2176"/>
      <c r="AN109" s="2176"/>
      <c r="AO109" s="1076" t="s">
        <v>533</v>
      </c>
      <c r="AP109" s="1168">
        <v>6</v>
      </c>
      <c r="AQ109" s="1164" t="s">
        <v>1214</v>
      </c>
      <c r="AR109" s="1172" t="s">
        <v>1215</v>
      </c>
      <c r="AS109" s="1172" t="s">
        <v>1215</v>
      </c>
      <c r="AT109" s="1172" t="s">
        <v>1215</v>
      </c>
      <c r="AU109" s="1172" t="s">
        <v>1215</v>
      </c>
      <c r="AV109" s="1172" t="s">
        <v>1215</v>
      </c>
      <c r="AW109" s="1172" t="s">
        <v>1215</v>
      </c>
      <c r="AX109" s="1172" t="s">
        <v>1215</v>
      </c>
      <c r="AY109" s="1172" t="s">
        <v>1215</v>
      </c>
      <c r="AZ109" s="1164" t="s">
        <v>1214</v>
      </c>
      <c r="BA109" s="1078"/>
      <c r="BB109" s="1078"/>
      <c r="BC109" s="1846" t="str">
        <f t="shared" si="0"/>
        <v>確認</v>
      </c>
      <c r="BD109" s="1235"/>
    </row>
    <row r="110" spans="1:56" s="89" customFormat="1" ht="30" hidden="1" customHeight="1">
      <c r="A110" s="847">
        <v>5</v>
      </c>
      <c r="B110" s="1316"/>
      <c r="C110" s="1316"/>
      <c r="D110" s="2228" t="s">
        <v>534</v>
      </c>
      <c r="E110" s="2228"/>
      <c r="F110" s="2228"/>
      <c r="G110" s="2228"/>
      <c r="H110" s="2198" t="s">
        <v>368</v>
      </c>
      <c r="I110" s="2198"/>
      <c r="J110" s="2198"/>
      <c r="K110" s="2198"/>
      <c r="L110" s="2253" t="s">
        <v>78</v>
      </c>
      <c r="M110" s="2254"/>
      <c r="N110" s="2254"/>
      <c r="O110" s="2254"/>
      <c r="P110" s="2254"/>
      <c r="Q110" s="2255"/>
      <c r="R110" s="2253" t="s">
        <v>79</v>
      </c>
      <c r="S110" s="2254"/>
      <c r="T110" s="2254"/>
      <c r="U110" s="2254"/>
      <c r="V110" s="2254"/>
      <c r="W110" s="2254"/>
      <c r="X110" s="2254"/>
      <c r="Y110" s="2254"/>
      <c r="Z110" s="2254"/>
      <c r="AA110" s="2254"/>
      <c r="AB110" s="2254"/>
      <c r="AC110" s="2254"/>
      <c r="AD110" s="2254"/>
      <c r="AE110" s="2254"/>
      <c r="AF110" s="2254"/>
      <c r="AG110" s="2255"/>
      <c r="AH110" s="2173"/>
      <c r="AI110" s="2173"/>
      <c r="AJ110" s="2198" t="s">
        <v>369</v>
      </c>
      <c r="AK110" s="2198"/>
      <c r="AL110" s="2177">
        <v>7</v>
      </c>
      <c r="AM110" s="2177"/>
      <c r="AN110" s="2177"/>
      <c r="AO110" s="1076" t="s">
        <v>533</v>
      </c>
      <c r="AP110" s="1168">
        <v>2</v>
      </c>
      <c r="AQ110" s="1164" t="s">
        <v>1214</v>
      </c>
      <c r="AR110" s="1172" t="s">
        <v>1215</v>
      </c>
      <c r="AS110" s="1172" t="s">
        <v>1215</v>
      </c>
      <c r="AT110" s="1172" t="s">
        <v>1215</v>
      </c>
      <c r="AU110" s="1172" t="s">
        <v>1215</v>
      </c>
      <c r="AV110" s="1172" t="s">
        <v>1215</v>
      </c>
      <c r="AW110" s="1172" t="s">
        <v>1215</v>
      </c>
      <c r="AX110" s="1172" t="s">
        <v>1215</v>
      </c>
      <c r="AY110" s="1172" t="s">
        <v>1215</v>
      </c>
      <c r="AZ110" s="1164" t="s">
        <v>1214</v>
      </c>
      <c r="BA110" s="1078"/>
      <c r="BB110" s="1078"/>
      <c r="BC110" s="1846" t="str">
        <f t="shared" si="0"/>
        <v>確認</v>
      </c>
      <c r="BD110" s="1235"/>
    </row>
    <row r="111" spans="1:56" s="89" customFormat="1" ht="39.950000000000003" customHeight="1">
      <c r="A111" s="847">
        <v>6</v>
      </c>
      <c r="B111" s="847">
        <v>6</v>
      </c>
      <c r="C111" s="847">
        <v>7</v>
      </c>
      <c r="D111" s="2198" t="s">
        <v>370</v>
      </c>
      <c r="E111" s="2198"/>
      <c r="F111" s="2198"/>
      <c r="G111" s="2198"/>
      <c r="H111" s="2181" t="s">
        <v>1497</v>
      </c>
      <c r="I111" s="2181"/>
      <c r="J111" s="2181"/>
      <c r="K111" s="2181"/>
      <c r="L111" s="2253" t="s">
        <v>537</v>
      </c>
      <c r="M111" s="2254"/>
      <c r="N111" s="2254"/>
      <c r="O111" s="2254"/>
      <c r="P111" s="2254"/>
      <c r="Q111" s="2255"/>
      <c r="R111" s="2250" t="s">
        <v>538</v>
      </c>
      <c r="S111" s="2251"/>
      <c r="T111" s="2251"/>
      <c r="U111" s="2251"/>
      <c r="V111" s="2251"/>
      <c r="W111" s="2251"/>
      <c r="X111" s="2251"/>
      <c r="Y111" s="2251"/>
      <c r="Z111" s="2251"/>
      <c r="AA111" s="2251"/>
      <c r="AB111" s="2251"/>
      <c r="AC111" s="2251"/>
      <c r="AD111" s="2251"/>
      <c r="AE111" s="2251"/>
      <c r="AF111" s="2251"/>
      <c r="AG111" s="2252"/>
      <c r="AH111" s="2173"/>
      <c r="AI111" s="2173"/>
      <c r="AJ111" s="2173"/>
      <c r="AK111" s="2173"/>
      <c r="AL111" s="2177" t="s">
        <v>1702</v>
      </c>
      <c r="AM111" s="2177"/>
      <c r="AN111" s="2177"/>
      <c r="AO111" s="1078"/>
      <c r="AP111" s="1168">
        <v>3</v>
      </c>
      <c r="AQ111" s="1169"/>
      <c r="AR111" s="1169"/>
      <c r="AS111" s="1169"/>
      <c r="AT111" s="1169"/>
      <c r="AU111" s="1169"/>
      <c r="AV111" s="1169"/>
      <c r="AW111" s="1169"/>
      <c r="AX111" s="1169"/>
      <c r="AY111" s="1169"/>
      <c r="AZ111" s="1169"/>
      <c r="BA111" s="1078"/>
      <c r="BB111" s="1078"/>
      <c r="BC111" s="1846" t="str">
        <f t="shared" si="0"/>
        <v>確認7</v>
      </c>
      <c r="BD111" s="1235"/>
    </row>
    <row r="112" spans="1:56" s="89" customFormat="1" ht="30" customHeight="1">
      <c r="A112" s="2198">
        <v>7</v>
      </c>
      <c r="B112" s="2198">
        <v>7</v>
      </c>
      <c r="C112" s="2198">
        <v>8</v>
      </c>
      <c r="D112" s="2228" t="s">
        <v>534</v>
      </c>
      <c r="E112" s="2228"/>
      <c r="F112" s="2228"/>
      <c r="G112" s="2228"/>
      <c r="H112" s="2228" t="s">
        <v>1296</v>
      </c>
      <c r="I112" s="2228"/>
      <c r="J112" s="2228"/>
      <c r="K112" s="2228"/>
      <c r="L112" s="2277" t="s">
        <v>777</v>
      </c>
      <c r="M112" s="2278"/>
      <c r="N112" s="2278"/>
      <c r="O112" s="2278"/>
      <c r="P112" s="2278"/>
      <c r="Q112" s="2279"/>
      <c r="R112" s="2256" t="s">
        <v>1055</v>
      </c>
      <c r="S112" s="2257"/>
      <c r="T112" s="2257"/>
      <c r="U112" s="2257"/>
      <c r="V112" s="2257"/>
      <c r="W112" s="2257"/>
      <c r="X112" s="2257"/>
      <c r="Y112" s="2257"/>
      <c r="Z112" s="2257"/>
      <c r="AA112" s="2257"/>
      <c r="AB112" s="2257"/>
      <c r="AC112" s="2257"/>
      <c r="AD112" s="2257"/>
      <c r="AE112" s="2257"/>
      <c r="AF112" s="2257"/>
      <c r="AG112" s="2258"/>
      <c r="AH112" s="2179"/>
      <c r="AI112" s="2179"/>
      <c r="AJ112" s="2178" t="s">
        <v>889</v>
      </c>
      <c r="AK112" s="2178"/>
      <c r="AL112" s="2177" t="s">
        <v>673</v>
      </c>
      <c r="AM112" s="2177"/>
      <c r="AN112" s="2177"/>
      <c r="AO112" s="1078"/>
      <c r="AP112" s="1168">
        <v>2</v>
      </c>
      <c r="AQ112" s="1169"/>
      <c r="AR112" s="1169"/>
      <c r="AS112" s="1169"/>
      <c r="AT112" s="1169"/>
      <c r="AU112" s="1169"/>
      <c r="AV112" s="1169"/>
      <c r="AW112" s="1169"/>
      <c r="AX112" s="1169"/>
      <c r="AY112" s="1169"/>
      <c r="AZ112" s="1169"/>
      <c r="BA112" s="1078"/>
      <c r="BB112" s="1078"/>
      <c r="BC112" s="1846" t="str">
        <f t="shared" si="0"/>
        <v>確認8</v>
      </c>
      <c r="BD112" s="1235"/>
    </row>
    <row r="113" spans="1:56" s="89" customFormat="1" ht="90" customHeight="1">
      <c r="A113" s="2198"/>
      <c r="B113" s="2198"/>
      <c r="C113" s="2198"/>
      <c r="D113" s="2228"/>
      <c r="E113" s="2228"/>
      <c r="F113" s="2228"/>
      <c r="G113" s="2228"/>
      <c r="H113" s="2228"/>
      <c r="I113" s="2228"/>
      <c r="J113" s="2228"/>
      <c r="K113" s="2228"/>
      <c r="L113" s="2280"/>
      <c r="M113" s="2281"/>
      <c r="N113" s="2281"/>
      <c r="O113" s="2281"/>
      <c r="P113" s="2281"/>
      <c r="Q113" s="2282"/>
      <c r="R113" s="2286" t="s">
        <v>1070</v>
      </c>
      <c r="S113" s="2287"/>
      <c r="T113" s="2287"/>
      <c r="U113" s="2287"/>
      <c r="V113" s="2287"/>
      <c r="W113" s="2287"/>
      <c r="X113" s="2287"/>
      <c r="Y113" s="2287"/>
      <c r="Z113" s="2287"/>
      <c r="AA113" s="2287"/>
      <c r="AB113" s="2287"/>
      <c r="AC113" s="2287"/>
      <c r="AD113" s="2287"/>
      <c r="AE113" s="2287"/>
      <c r="AF113" s="2287"/>
      <c r="AG113" s="2288"/>
      <c r="AH113" s="2172"/>
      <c r="AI113" s="2172"/>
      <c r="AJ113" s="2172"/>
      <c r="AK113" s="2172"/>
      <c r="AL113" s="2177"/>
      <c r="AM113" s="2177"/>
      <c r="AN113" s="2177"/>
      <c r="AO113" s="1078"/>
      <c r="AP113" s="1168">
        <v>7</v>
      </c>
      <c r="AQ113" s="1169"/>
      <c r="AR113" s="1169"/>
      <c r="AS113" s="1169"/>
      <c r="AT113" s="1169"/>
      <c r="AU113" s="1169"/>
      <c r="AV113" s="1169"/>
      <c r="AW113" s="1169"/>
      <c r="AX113" s="1169"/>
      <c r="AY113" s="1169"/>
      <c r="AZ113" s="1169"/>
      <c r="BA113" s="1078"/>
      <c r="BB113" s="1078"/>
      <c r="BC113" s="1846"/>
      <c r="BD113" s="1235"/>
    </row>
    <row r="114" spans="1:56" s="89" customFormat="1" ht="39.950000000000003" customHeight="1">
      <c r="A114" s="2198"/>
      <c r="B114" s="2198"/>
      <c r="C114" s="2198"/>
      <c r="D114" s="2228"/>
      <c r="E114" s="2228"/>
      <c r="F114" s="2228"/>
      <c r="G114" s="2228"/>
      <c r="H114" s="2228"/>
      <c r="I114" s="2228"/>
      <c r="J114" s="2228"/>
      <c r="K114" s="2228"/>
      <c r="L114" s="2283"/>
      <c r="M114" s="2284"/>
      <c r="N114" s="2284"/>
      <c r="O114" s="2284"/>
      <c r="P114" s="2284"/>
      <c r="Q114" s="2285"/>
      <c r="R114" s="2259" t="s">
        <v>1071</v>
      </c>
      <c r="S114" s="2260"/>
      <c r="T114" s="2260"/>
      <c r="U114" s="2260"/>
      <c r="V114" s="2260"/>
      <c r="W114" s="2260"/>
      <c r="X114" s="2260"/>
      <c r="Y114" s="2260"/>
      <c r="Z114" s="2260"/>
      <c r="AA114" s="2260"/>
      <c r="AB114" s="2260"/>
      <c r="AC114" s="2260"/>
      <c r="AD114" s="2260"/>
      <c r="AE114" s="2260"/>
      <c r="AF114" s="2260"/>
      <c r="AG114" s="2261"/>
      <c r="AH114" s="2180"/>
      <c r="AI114" s="2180"/>
      <c r="AJ114" s="2180"/>
      <c r="AK114" s="2180"/>
      <c r="AL114" s="2177"/>
      <c r="AM114" s="2177"/>
      <c r="AN114" s="2177"/>
      <c r="AO114" s="1078"/>
      <c r="AP114" s="1168">
        <v>3</v>
      </c>
      <c r="AQ114" s="1169"/>
      <c r="AR114" s="1169"/>
      <c r="AS114" s="1169"/>
      <c r="AT114" s="1169"/>
      <c r="AU114" s="1169"/>
      <c r="AV114" s="1169"/>
      <c r="AW114" s="1169"/>
      <c r="AX114" s="1169"/>
      <c r="AY114" s="1169"/>
      <c r="AZ114" s="1169"/>
      <c r="BA114" s="1078"/>
      <c r="BB114" s="1078"/>
      <c r="BC114" s="1846"/>
      <c r="BD114" s="1235"/>
    </row>
    <row r="115" spans="1:56" s="89" customFormat="1" ht="30" customHeight="1">
      <c r="A115" s="2198">
        <v>8</v>
      </c>
      <c r="B115" s="2198">
        <v>8</v>
      </c>
      <c r="C115" s="2198">
        <v>9</v>
      </c>
      <c r="D115" s="2228" t="s">
        <v>534</v>
      </c>
      <c r="E115" s="2228"/>
      <c r="F115" s="2228"/>
      <c r="G115" s="2228"/>
      <c r="H115" s="2228" t="s">
        <v>1312</v>
      </c>
      <c r="I115" s="2228"/>
      <c r="J115" s="2228"/>
      <c r="K115" s="2228"/>
      <c r="L115" s="2262" t="s">
        <v>778</v>
      </c>
      <c r="M115" s="2263"/>
      <c r="N115" s="2263"/>
      <c r="O115" s="2263"/>
      <c r="P115" s="2263"/>
      <c r="Q115" s="2264"/>
      <c r="R115" s="2256" t="s">
        <v>1055</v>
      </c>
      <c r="S115" s="2257"/>
      <c r="T115" s="2257"/>
      <c r="U115" s="2257"/>
      <c r="V115" s="2257"/>
      <c r="W115" s="2257"/>
      <c r="X115" s="2257"/>
      <c r="Y115" s="2257"/>
      <c r="Z115" s="2257"/>
      <c r="AA115" s="2257"/>
      <c r="AB115" s="2257"/>
      <c r="AC115" s="2257"/>
      <c r="AD115" s="2257"/>
      <c r="AE115" s="2257"/>
      <c r="AF115" s="2257"/>
      <c r="AG115" s="2258"/>
      <c r="AH115" s="2179"/>
      <c r="AI115" s="2179"/>
      <c r="AJ115" s="2178" t="s">
        <v>889</v>
      </c>
      <c r="AK115" s="2178"/>
      <c r="AL115" s="2177" t="s">
        <v>506</v>
      </c>
      <c r="AM115" s="2177"/>
      <c r="AN115" s="2177"/>
      <c r="AO115" s="1078"/>
      <c r="AP115" s="1168">
        <v>2</v>
      </c>
      <c r="AQ115" s="1169"/>
      <c r="AR115" s="1169"/>
      <c r="AS115" s="1169"/>
      <c r="AT115" s="1169"/>
      <c r="AU115" s="1169"/>
      <c r="AV115" s="1169"/>
      <c r="AW115" s="1169"/>
      <c r="AX115" s="1169"/>
      <c r="AY115" s="1169"/>
      <c r="AZ115" s="1169"/>
      <c r="BA115" s="1078"/>
      <c r="BB115" s="1078"/>
      <c r="BC115" s="1846" t="str">
        <f>"確認"&amp;C115</f>
        <v>確認9</v>
      </c>
      <c r="BD115" s="1235"/>
    </row>
    <row r="116" spans="1:56" s="89" customFormat="1" ht="50.1" customHeight="1">
      <c r="A116" s="2198"/>
      <c r="B116" s="2198"/>
      <c r="C116" s="2198"/>
      <c r="D116" s="2228"/>
      <c r="E116" s="2228"/>
      <c r="F116" s="2228"/>
      <c r="G116" s="2228"/>
      <c r="H116" s="2228"/>
      <c r="I116" s="2228"/>
      <c r="J116" s="2228"/>
      <c r="K116" s="2228"/>
      <c r="L116" s="2265"/>
      <c r="M116" s="2266"/>
      <c r="N116" s="2266"/>
      <c r="O116" s="2266"/>
      <c r="P116" s="2266"/>
      <c r="Q116" s="2267"/>
      <c r="R116" s="2271" t="s">
        <v>348</v>
      </c>
      <c r="S116" s="2272"/>
      <c r="T116" s="2272"/>
      <c r="U116" s="2272"/>
      <c r="V116" s="2272"/>
      <c r="W116" s="2272"/>
      <c r="X116" s="2272"/>
      <c r="Y116" s="2272"/>
      <c r="Z116" s="2272"/>
      <c r="AA116" s="2272"/>
      <c r="AB116" s="2272"/>
      <c r="AC116" s="2272"/>
      <c r="AD116" s="2272"/>
      <c r="AE116" s="2272"/>
      <c r="AF116" s="2272"/>
      <c r="AG116" s="2273"/>
      <c r="AH116" s="2172"/>
      <c r="AI116" s="2172"/>
      <c r="AJ116" s="2172"/>
      <c r="AK116" s="2172"/>
      <c r="AL116" s="2177"/>
      <c r="AM116" s="2177"/>
      <c r="AN116" s="2177"/>
      <c r="AO116" s="1078"/>
      <c r="AP116" s="1168">
        <v>4</v>
      </c>
      <c r="AQ116" s="1169"/>
      <c r="AR116" s="1169"/>
      <c r="AS116" s="1169"/>
      <c r="AT116" s="1169"/>
      <c r="AU116" s="1169"/>
      <c r="AV116" s="1169"/>
      <c r="AW116" s="1169"/>
      <c r="AX116" s="1169"/>
      <c r="AY116" s="1169"/>
      <c r="AZ116" s="1169"/>
      <c r="BA116" s="1078"/>
      <c r="BB116" s="1078"/>
      <c r="BC116" s="1846"/>
      <c r="BD116" s="1235"/>
    </row>
    <row r="117" spans="1:56" s="89" customFormat="1" ht="174.95" customHeight="1">
      <c r="A117" s="2198"/>
      <c r="B117" s="2198"/>
      <c r="C117" s="2198"/>
      <c r="D117" s="2228"/>
      <c r="E117" s="2228"/>
      <c r="F117" s="2228"/>
      <c r="G117" s="2228"/>
      <c r="H117" s="2228"/>
      <c r="I117" s="2228"/>
      <c r="J117" s="2228"/>
      <c r="K117" s="2228"/>
      <c r="L117" s="2268"/>
      <c r="M117" s="2269"/>
      <c r="N117" s="2269"/>
      <c r="O117" s="2269"/>
      <c r="P117" s="2269"/>
      <c r="Q117" s="2270"/>
      <c r="R117" s="2274" t="s">
        <v>1083</v>
      </c>
      <c r="S117" s="2275"/>
      <c r="T117" s="2275"/>
      <c r="U117" s="2275"/>
      <c r="V117" s="2275"/>
      <c r="W117" s="2275"/>
      <c r="X117" s="2275"/>
      <c r="Y117" s="2275"/>
      <c r="Z117" s="2275"/>
      <c r="AA117" s="2275"/>
      <c r="AB117" s="2275"/>
      <c r="AC117" s="2275"/>
      <c r="AD117" s="2275"/>
      <c r="AE117" s="2275"/>
      <c r="AF117" s="2275"/>
      <c r="AG117" s="2276"/>
      <c r="AH117" s="2180"/>
      <c r="AI117" s="2180"/>
      <c r="AJ117" s="2180"/>
      <c r="AK117" s="2180"/>
      <c r="AL117" s="2177"/>
      <c r="AM117" s="2177"/>
      <c r="AN117" s="2177"/>
      <c r="AO117" s="1078"/>
      <c r="AP117" s="1168">
        <v>14</v>
      </c>
      <c r="AQ117" s="1169"/>
      <c r="AR117" s="1169"/>
      <c r="AS117" s="1169"/>
      <c r="AT117" s="1169"/>
      <c r="AU117" s="1169"/>
      <c r="AV117" s="1169"/>
      <c r="AW117" s="1169"/>
      <c r="AX117" s="1169"/>
      <c r="AY117" s="1169"/>
      <c r="AZ117" s="1169"/>
      <c r="BA117" s="1078"/>
      <c r="BB117" s="1078"/>
      <c r="BC117" s="1846"/>
      <c r="BD117" s="1235"/>
    </row>
    <row r="118" spans="1:56" s="89" customFormat="1" ht="30" customHeight="1">
      <c r="A118" s="847">
        <v>9</v>
      </c>
      <c r="B118" s="847">
        <v>9</v>
      </c>
      <c r="C118" s="847">
        <v>10</v>
      </c>
      <c r="D118" s="2228" t="s">
        <v>534</v>
      </c>
      <c r="E118" s="2228"/>
      <c r="F118" s="2228"/>
      <c r="G118" s="2228"/>
      <c r="H118" s="2181" t="s">
        <v>1312</v>
      </c>
      <c r="I118" s="2181"/>
      <c r="J118" s="2181"/>
      <c r="K118" s="2181"/>
      <c r="L118" s="2253" t="s">
        <v>779</v>
      </c>
      <c r="M118" s="2254"/>
      <c r="N118" s="2254"/>
      <c r="O118" s="2254"/>
      <c r="P118" s="2254"/>
      <c r="Q118" s="2255"/>
      <c r="R118" s="2253" t="s">
        <v>1055</v>
      </c>
      <c r="S118" s="2254"/>
      <c r="T118" s="2254"/>
      <c r="U118" s="2254"/>
      <c r="V118" s="2254"/>
      <c r="W118" s="2254"/>
      <c r="X118" s="2254"/>
      <c r="Y118" s="2254"/>
      <c r="Z118" s="2254"/>
      <c r="AA118" s="2254"/>
      <c r="AB118" s="2254"/>
      <c r="AC118" s="2254"/>
      <c r="AD118" s="2254"/>
      <c r="AE118" s="2254"/>
      <c r="AF118" s="2254"/>
      <c r="AG118" s="2255"/>
      <c r="AH118" s="2173"/>
      <c r="AI118" s="2173"/>
      <c r="AJ118" s="2198" t="s">
        <v>889</v>
      </c>
      <c r="AK118" s="2198"/>
      <c r="AL118" s="2177" t="s">
        <v>513</v>
      </c>
      <c r="AM118" s="2177"/>
      <c r="AN118" s="2177"/>
      <c r="AO118" s="1078"/>
      <c r="AP118" s="1168">
        <v>2</v>
      </c>
      <c r="AQ118" s="1169"/>
      <c r="AR118" s="1169"/>
      <c r="AS118" s="1169"/>
      <c r="AT118" s="1169"/>
      <c r="AU118" s="1169"/>
      <c r="AV118" s="1169"/>
      <c r="AW118" s="1169"/>
      <c r="AX118" s="1169"/>
      <c r="AY118" s="1169"/>
      <c r="AZ118" s="1169"/>
      <c r="BA118" s="1078"/>
      <c r="BB118" s="1078"/>
      <c r="BC118" s="1846" t="str">
        <f t="shared" ref="BC118:BC179" si="3">"確認"&amp;C118</f>
        <v>確認10</v>
      </c>
      <c r="BD118" s="1235"/>
    </row>
    <row r="119" spans="1:56" s="89" customFormat="1" ht="50.1" customHeight="1">
      <c r="A119" s="847">
        <v>10</v>
      </c>
      <c r="B119" s="847">
        <v>10</v>
      </c>
      <c r="C119" s="847">
        <v>11</v>
      </c>
      <c r="D119" s="2198" t="s">
        <v>889</v>
      </c>
      <c r="E119" s="2198"/>
      <c r="F119" s="2198"/>
      <c r="G119" s="2198"/>
      <c r="H119" s="2181" t="s">
        <v>1313</v>
      </c>
      <c r="I119" s="2181"/>
      <c r="J119" s="2181"/>
      <c r="K119" s="2181"/>
      <c r="L119" s="2253" t="s">
        <v>1072</v>
      </c>
      <c r="M119" s="2254"/>
      <c r="N119" s="2254"/>
      <c r="O119" s="2254"/>
      <c r="P119" s="2254"/>
      <c r="Q119" s="2255"/>
      <c r="R119" s="2253" t="s">
        <v>349</v>
      </c>
      <c r="S119" s="2254"/>
      <c r="T119" s="2254"/>
      <c r="U119" s="2254"/>
      <c r="V119" s="2254"/>
      <c r="W119" s="2254"/>
      <c r="X119" s="2254"/>
      <c r="Y119" s="2254"/>
      <c r="Z119" s="2254"/>
      <c r="AA119" s="2254"/>
      <c r="AB119" s="2254"/>
      <c r="AC119" s="2254"/>
      <c r="AD119" s="2254"/>
      <c r="AE119" s="2254"/>
      <c r="AF119" s="2254"/>
      <c r="AG119" s="2255"/>
      <c r="AH119" s="2173"/>
      <c r="AI119" s="2173"/>
      <c r="AJ119" s="2173"/>
      <c r="AK119" s="2173"/>
      <c r="AL119" s="2177" t="s">
        <v>514</v>
      </c>
      <c r="AM119" s="2177"/>
      <c r="AN119" s="2177"/>
      <c r="AO119" s="1078"/>
      <c r="AP119" s="1168">
        <v>4</v>
      </c>
      <c r="AQ119" s="1169"/>
      <c r="AR119" s="1169"/>
      <c r="AS119" s="1169"/>
      <c r="AT119" s="1169"/>
      <c r="AU119" s="1169"/>
      <c r="AV119" s="1169"/>
      <c r="AW119" s="1169"/>
      <c r="AX119" s="1169"/>
      <c r="AY119" s="1169"/>
      <c r="AZ119" s="1169"/>
      <c r="BA119" s="1078"/>
      <c r="BB119" s="1078"/>
      <c r="BC119" s="1846" t="str">
        <f t="shared" si="3"/>
        <v>確認11</v>
      </c>
      <c r="BD119" s="1235"/>
    </row>
    <row r="120" spans="1:56">
      <c r="A120" s="849"/>
      <c r="B120" s="849"/>
      <c r="C120" s="849"/>
      <c r="D120" s="849"/>
      <c r="E120" s="849"/>
      <c r="F120" s="849"/>
      <c r="G120" s="849"/>
      <c r="H120" s="849"/>
      <c r="I120" s="849"/>
      <c r="J120" s="849"/>
      <c r="K120" s="849"/>
      <c r="L120" s="849"/>
      <c r="M120" s="849"/>
      <c r="N120" s="849"/>
      <c r="O120" s="849"/>
      <c r="P120" s="849"/>
      <c r="Q120" s="849"/>
      <c r="R120" s="849"/>
      <c r="S120" s="849"/>
      <c r="T120" s="849"/>
      <c r="U120" s="849"/>
      <c r="V120" s="849"/>
      <c r="W120" s="849"/>
      <c r="X120" s="849"/>
      <c r="Y120" s="849"/>
      <c r="Z120" s="849"/>
      <c r="AA120" s="849"/>
      <c r="AB120" s="849"/>
      <c r="AC120" s="849"/>
      <c r="AD120" s="849"/>
      <c r="AE120" s="849"/>
      <c r="AF120" s="849"/>
      <c r="AG120" s="849"/>
      <c r="AH120" s="849"/>
      <c r="AI120" s="849"/>
      <c r="AJ120" s="849"/>
      <c r="AK120" s="849"/>
      <c r="AL120" s="849"/>
      <c r="AM120" s="849"/>
      <c r="AN120" s="849"/>
      <c r="AO120" s="1082"/>
      <c r="AP120" s="1173"/>
      <c r="AQ120" s="1170"/>
      <c r="AR120" s="1170"/>
      <c r="AS120" s="1170"/>
      <c r="AT120" s="1170"/>
      <c r="AU120" s="1170"/>
      <c r="AV120" s="1170"/>
      <c r="AW120" s="1170"/>
      <c r="AX120" s="1170"/>
      <c r="AY120" s="1170"/>
      <c r="AZ120" s="1170"/>
      <c r="BA120" s="1166"/>
      <c r="BB120" s="1166"/>
      <c r="BC120" s="1846"/>
    </row>
    <row r="121" spans="1:56" s="90" customFormat="1" ht="18" customHeight="1">
      <c r="A121" s="2171" t="s">
        <v>759</v>
      </c>
      <c r="B121" s="2171" t="s">
        <v>759</v>
      </c>
      <c r="C121" s="2171" t="s">
        <v>759</v>
      </c>
      <c r="D121" s="2233" t="s">
        <v>727</v>
      </c>
      <c r="E121" s="2233"/>
      <c r="F121" s="2233"/>
      <c r="G121" s="2233"/>
      <c r="H121" s="2233"/>
      <c r="I121" s="2233"/>
      <c r="J121" s="2233"/>
      <c r="K121" s="2233"/>
      <c r="L121" s="2233"/>
      <c r="M121" s="2233"/>
      <c r="N121" s="2233"/>
      <c r="O121" s="2233"/>
      <c r="P121" s="2233"/>
      <c r="Q121" s="2233"/>
      <c r="R121" s="2171" t="s">
        <v>1168</v>
      </c>
      <c r="S121" s="2171"/>
      <c r="T121" s="2171"/>
      <c r="U121" s="2171"/>
      <c r="V121" s="2171"/>
      <c r="W121" s="2171"/>
      <c r="X121" s="2171"/>
      <c r="Y121" s="2171"/>
      <c r="Z121" s="2171"/>
      <c r="AA121" s="2171"/>
      <c r="AB121" s="2171"/>
      <c r="AC121" s="2171"/>
      <c r="AD121" s="2171"/>
      <c r="AE121" s="2171"/>
      <c r="AF121" s="2171"/>
      <c r="AG121" s="2171"/>
      <c r="AH121" s="2171" t="s">
        <v>801</v>
      </c>
      <c r="AI121" s="2171"/>
      <c r="AJ121" s="2171" t="s">
        <v>802</v>
      </c>
      <c r="AK121" s="2171"/>
      <c r="AL121" s="2171" t="s">
        <v>1258</v>
      </c>
      <c r="AM121" s="2171"/>
      <c r="AN121" s="2171"/>
      <c r="AO121" s="1083"/>
      <c r="AP121" s="1174"/>
      <c r="AQ121" s="1169"/>
      <c r="AR121" s="1169"/>
      <c r="AS121" s="1169"/>
      <c r="AT121" s="1169"/>
      <c r="AU121" s="1169"/>
      <c r="AV121" s="1169"/>
      <c r="AW121" s="1169"/>
      <c r="AX121" s="1169"/>
      <c r="AY121" s="1169"/>
      <c r="AZ121" s="1169"/>
      <c r="BA121" s="1083"/>
      <c r="BB121" s="1083"/>
      <c r="BC121" s="1846"/>
      <c r="BD121" s="303"/>
    </row>
    <row r="122" spans="1:56" s="89" customFormat="1" ht="24" customHeight="1">
      <c r="A122" s="2171"/>
      <c r="B122" s="2171"/>
      <c r="C122" s="2171"/>
      <c r="D122" s="2197" t="s">
        <v>1499</v>
      </c>
      <c r="E122" s="2197"/>
      <c r="F122" s="2197"/>
      <c r="G122" s="2197"/>
      <c r="H122" s="2171" t="s">
        <v>1498</v>
      </c>
      <c r="I122" s="2171"/>
      <c r="J122" s="2171"/>
      <c r="K122" s="2171"/>
      <c r="L122" s="2171" t="s">
        <v>1169</v>
      </c>
      <c r="M122" s="2171"/>
      <c r="N122" s="2171"/>
      <c r="O122" s="2171"/>
      <c r="P122" s="2171"/>
      <c r="Q122" s="2171"/>
      <c r="R122" s="2171"/>
      <c r="S122" s="2171"/>
      <c r="T122" s="2171"/>
      <c r="U122" s="2171"/>
      <c r="V122" s="2171"/>
      <c r="W122" s="2171"/>
      <c r="X122" s="2171"/>
      <c r="Y122" s="2171"/>
      <c r="Z122" s="2171"/>
      <c r="AA122" s="2171"/>
      <c r="AB122" s="2171"/>
      <c r="AC122" s="2171"/>
      <c r="AD122" s="2171"/>
      <c r="AE122" s="2171"/>
      <c r="AF122" s="2171"/>
      <c r="AG122" s="2171"/>
      <c r="AH122" s="2171"/>
      <c r="AI122" s="2171"/>
      <c r="AJ122" s="2171"/>
      <c r="AK122" s="2171"/>
      <c r="AL122" s="2171"/>
      <c r="AM122" s="2171"/>
      <c r="AN122" s="2171"/>
      <c r="AO122" s="1078"/>
      <c r="AP122" s="1168"/>
      <c r="AQ122" s="1169"/>
      <c r="AR122" s="1169"/>
      <c r="AS122" s="1169"/>
      <c r="AT122" s="1169"/>
      <c r="AU122" s="1169"/>
      <c r="AV122" s="1169"/>
      <c r="AW122" s="1169"/>
      <c r="AX122" s="1169"/>
      <c r="AY122" s="1169"/>
      <c r="AZ122" s="1169"/>
      <c r="BA122" s="1078"/>
      <c r="BB122" s="1078"/>
      <c r="BC122" s="1846"/>
      <c r="BD122" s="1235"/>
    </row>
    <row r="123" spans="1:56" s="89" customFormat="1" ht="39.950000000000003" customHeight="1">
      <c r="A123" s="848">
        <v>11</v>
      </c>
      <c r="B123" s="848">
        <v>11</v>
      </c>
      <c r="C123" s="848">
        <v>12</v>
      </c>
      <c r="D123" s="2198" t="s">
        <v>371</v>
      </c>
      <c r="E123" s="2198"/>
      <c r="F123" s="2198"/>
      <c r="G123" s="2198"/>
      <c r="H123" s="2181" t="s">
        <v>1314</v>
      </c>
      <c r="I123" s="2181"/>
      <c r="J123" s="2181"/>
      <c r="K123" s="2181"/>
      <c r="L123" s="2181" t="s">
        <v>786</v>
      </c>
      <c r="M123" s="2181"/>
      <c r="N123" s="2181"/>
      <c r="O123" s="2181"/>
      <c r="P123" s="2181"/>
      <c r="Q123" s="2181"/>
      <c r="R123" s="2181" t="s">
        <v>350</v>
      </c>
      <c r="S123" s="2181"/>
      <c r="T123" s="2181"/>
      <c r="U123" s="2181"/>
      <c r="V123" s="2181"/>
      <c r="W123" s="2181"/>
      <c r="X123" s="2181"/>
      <c r="Y123" s="2181"/>
      <c r="Z123" s="2181"/>
      <c r="AA123" s="2181"/>
      <c r="AB123" s="2181"/>
      <c r="AC123" s="2181"/>
      <c r="AD123" s="2181"/>
      <c r="AE123" s="2181"/>
      <c r="AF123" s="2181"/>
      <c r="AG123" s="2181"/>
      <c r="AH123" s="2173"/>
      <c r="AI123" s="2173"/>
      <c r="AJ123" s="2173"/>
      <c r="AK123" s="2173"/>
      <c r="AL123" s="2339" t="s">
        <v>48</v>
      </c>
      <c r="AM123" s="2177"/>
      <c r="AN123" s="2177"/>
      <c r="AO123" s="1078"/>
      <c r="AP123" s="1168">
        <v>3</v>
      </c>
      <c r="AQ123" s="1169"/>
      <c r="AR123" s="1169"/>
      <c r="AS123" s="1169"/>
      <c r="AT123" s="1169"/>
      <c r="AU123" s="1169"/>
      <c r="AV123" s="1169"/>
      <c r="AW123" s="1169"/>
      <c r="AX123" s="1169"/>
      <c r="AY123" s="1169"/>
      <c r="AZ123" s="1169"/>
      <c r="BA123" s="1078"/>
      <c r="BB123" s="1078"/>
      <c r="BC123" s="1846" t="str">
        <f t="shared" si="3"/>
        <v>確認12</v>
      </c>
      <c r="BD123" s="1235"/>
    </row>
    <row r="124" spans="1:56" s="89" customFormat="1" ht="39.950000000000003" customHeight="1">
      <c r="A124" s="847">
        <v>12</v>
      </c>
      <c r="B124" s="847">
        <v>12</v>
      </c>
      <c r="C124" s="847">
        <v>13</v>
      </c>
      <c r="D124" s="2198" t="s">
        <v>372</v>
      </c>
      <c r="E124" s="2198"/>
      <c r="F124" s="2198"/>
      <c r="G124" s="2198"/>
      <c r="H124" s="2181" t="s">
        <v>1315</v>
      </c>
      <c r="I124" s="2181"/>
      <c r="J124" s="2181"/>
      <c r="K124" s="2181"/>
      <c r="L124" s="2181" t="s">
        <v>787</v>
      </c>
      <c r="M124" s="2181"/>
      <c r="N124" s="2181"/>
      <c r="O124" s="2181"/>
      <c r="P124" s="2181"/>
      <c r="Q124" s="2181"/>
      <c r="R124" s="2181" t="s">
        <v>1024</v>
      </c>
      <c r="S124" s="2181"/>
      <c r="T124" s="2181"/>
      <c r="U124" s="2181"/>
      <c r="V124" s="2181"/>
      <c r="W124" s="2181"/>
      <c r="X124" s="2181"/>
      <c r="Y124" s="2181"/>
      <c r="Z124" s="2181"/>
      <c r="AA124" s="2181"/>
      <c r="AB124" s="2181"/>
      <c r="AC124" s="2181"/>
      <c r="AD124" s="2181"/>
      <c r="AE124" s="2181"/>
      <c r="AF124" s="2181"/>
      <c r="AG124" s="2181"/>
      <c r="AH124" s="2173"/>
      <c r="AI124" s="2173"/>
      <c r="AJ124" s="2173"/>
      <c r="AK124" s="2173"/>
      <c r="AL124" s="2339" t="s">
        <v>49</v>
      </c>
      <c r="AM124" s="2177"/>
      <c r="AN124" s="2177"/>
      <c r="AO124" s="1078"/>
      <c r="AP124" s="1168">
        <v>3</v>
      </c>
      <c r="AQ124" s="1169"/>
      <c r="AR124" s="1169"/>
      <c r="AS124" s="1169"/>
      <c r="AT124" s="1169"/>
      <c r="AU124" s="1169"/>
      <c r="AV124" s="1169"/>
      <c r="AW124" s="1169"/>
      <c r="AX124" s="1169"/>
      <c r="AY124" s="1169"/>
      <c r="AZ124" s="1169"/>
      <c r="BA124" s="1078"/>
      <c r="BB124" s="1078"/>
      <c r="BC124" s="1846" t="str">
        <f t="shared" si="3"/>
        <v>確認13</v>
      </c>
      <c r="BD124" s="1235"/>
    </row>
    <row r="125" spans="1:56" s="89" customFormat="1" ht="30" customHeight="1">
      <c r="A125" s="848">
        <v>13</v>
      </c>
      <c r="B125" s="848">
        <v>13</v>
      </c>
      <c r="C125" s="848">
        <v>14</v>
      </c>
      <c r="D125" s="2198" t="s">
        <v>368</v>
      </c>
      <c r="E125" s="2198"/>
      <c r="F125" s="2198"/>
      <c r="G125" s="2198"/>
      <c r="H125" s="2228" t="s">
        <v>1312</v>
      </c>
      <c r="I125" s="2228"/>
      <c r="J125" s="2228"/>
      <c r="K125" s="2228"/>
      <c r="L125" s="2181" t="s">
        <v>361</v>
      </c>
      <c r="M125" s="2181"/>
      <c r="N125" s="2181"/>
      <c r="O125" s="2181"/>
      <c r="P125" s="2181"/>
      <c r="Q125" s="2181"/>
      <c r="R125" s="2181" t="s">
        <v>1025</v>
      </c>
      <c r="S125" s="2181"/>
      <c r="T125" s="2181"/>
      <c r="U125" s="2181"/>
      <c r="V125" s="2181"/>
      <c r="W125" s="2181"/>
      <c r="X125" s="2181"/>
      <c r="Y125" s="2181"/>
      <c r="Z125" s="2181"/>
      <c r="AA125" s="2181"/>
      <c r="AB125" s="2181"/>
      <c r="AC125" s="2181"/>
      <c r="AD125" s="2181"/>
      <c r="AE125" s="2181"/>
      <c r="AF125" s="2181"/>
      <c r="AG125" s="2181"/>
      <c r="AH125" s="2173"/>
      <c r="AI125" s="2173"/>
      <c r="AJ125" s="2173"/>
      <c r="AK125" s="2173"/>
      <c r="AL125" s="2176">
        <v>16</v>
      </c>
      <c r="AM125" s="2176"/>
      <c r="AN125" s="2176"/>
      <c r="AO125" s="1078"/>
      <c r="AP125" s="1168">
        <v>2</v>
      </c>
      <c r="AQ125" s="1169"/>
      <c r="AR125" s="1169"/>
      <c r="AS125" s="1169"/>
      <c r="AT125" s="1169"/>
      <c r="AU125" s="1169"/>
      <c r="AV125" s="1169"/>
      <c r="AW125" s="1169"/>
      <c r="AX125" s="1169"/>
      <c r="AY125" s="1169"/>
      <c r="AZ125" s="1169"/>
      <c r="BA125" s="1078"/>
      <c r="BB125" s="1078"/>
      <c r="BC125" s="1846" t="str">
        <f t="shared" si="3"/>
        <v>確認14</v>
      </c>
      <c r="BD125" s="1235"/>
    </row>
    <row r="126" spans="1:56" s="89" customFormat="1" ht="39.950000000000003" customHeight="1">
      <c r="A126" s="2168">
        <v>14</v>
      </c>
      <c r="B126" s="2168">
        <v>14</v>
      </c>
      <c r="C126" s="2168">
        <v>15</v>
      </c>
      <c r="D126" s="2198" t="s">
        <v>373</v>
      </c>
      <c r="E126" s="2198"/>
      <c r="F126" s="2198"/>
      <c r="G126" s="2198"/>
      <c r="H126" s="2228" t="s">
        <v>1312</v>
      </c>
      <c r="I126" s="2228"/>
      <c r="J126" s="2228"/>
      <c r="K126" s="2228"/>
      <c r="L126" s="2181" t="s">
        <v>216</v>
      </c>
      <c r="M126" s="2181"/>
      <c r="N126" s="2181"/>
      <c r="O126" s="2181"/>
      <c r="P126" s="2181"/>
      <c r="Q126" s="2181"/>
      <c r="R126" s="2182" t="s">
        <v>1279</v>
      </c>
      <c r="S126" s="2182"/>
      <c r="T126" s="2182"/>
      <c r="U126" s="2182"/>
      <c r="V126" s="2182"/>
      <c r="W126" s="2182"/>
      <c r="X126" s="2182"/>
      <c r="Y126" s="2182"/>
      <c r="Z126" s="2182"/>
      <c r="AA126" s="2182"/>
      <c r="AB126" s="2182"/>
      <c r="AC126" s="2182"/>
      <c r="AD126" s="2182"/>
      <c r="AE126" s="2182"/>
      <c r="AF126" s="2182"/>
      <c r="AG126" s="2182"/>
      <c r="AH126" s="2179"/>
      <c r="AI126" s="2179"/>
      <c r="AJ126" s="2179"/>
      <c r="AK126" s="2179"/>
      <c r="AL126" s="2209">
        <v>16</v>
      </c>
      <c r="AM126" s="2210"/>
      <c r="AN126" s="2211"/>
      <c r="AO126" s="1078"/>
      <c r="AP126" s="1168">
        <v>3</v>
      </c>
      <c r="AQ126" s="1169"/>
      <c r="AR126" s="1169"/>
      <c r="AS126" s="1169"/>
      <c r="AT126" s="1169"/>
      <c r="AU126" s="1169"/>
      <c r="AV126" s="1169"/>
      <c r="AW126" s="1169"/>
      <c r="AX126" s="1169"/>
      <c r="AY126" s="1169"/>
      <c r="AZ126" s="1169"/>
      <c r="BA126" s="1078"/>
      <c r="BB126" s="1078"/>
      <c r="BC126" s="1846" t="str">
        <f t="shared" si="3"/>
        <v>確認15</v>
      </c>
      <c r="BD126" s="1235"/>
    </row>
    <row r="127" spans="1:56" s="89" customFormat="1" ht="80.099999999999994" customHeight="1">
      <c r="A127" s="2168"/>
      <c r="B127" s="2168"/>
      <c r="C127" s="2168"/>
      <c r="D127" s="2198"/>
      <c r="E127" s="2198"/>
      <c r="F127" s="2198"/>
      <c r="G127" s="2198"/>
      <c r="H127" s="2228"/>
      <c r="I127" s="2228"/>
      <c r="J127" s="2228"/>
      <c r="K127" s="2228"/>
      <c r="L127" s="2181"/>
      <c r="M127" s="2181"/>
      <c r="N127" s="2181"/>
      <c r="O127" s="2181"/>
      <c r="P127" s="2181"/>
      <c r="Q127" s="2181"/>
      <c r="R127" s="2248" t="s">
        <v>683</v>
      </c>
      <c r="S127" s="2248"/>
      <c r="T127" s="2248"/>
      <c r="U127" s="2248"/>
      <c r="V127" s="2248"/>
      <c r="W127" s="2248"/>
      <c r="X127" s="2248"/>
      <c r="Y127" s="2248"/>
      <c r="Z127" s="2248"/>
      <c r="AA127" s="2248"/>
      <c r="AB127" s="2248"/>
      <c r="AC127" s="2248"/>
      <c r="AD127" s="2248"/>
      <c r="AE127" s="2248"/>
      <c r="AF127" s="2248"/>
      <c r="AG127" s="2248"/>
      <c r="AH127" s="2180"/>
      <c r="AI127" s="2180"/>
      <c r="AJ127" s="2180"/>
      <c r="AK127" s="2180"/>
      <c r="AL127" s="2212"/>
      <c r="AM127" s="2213"/>
      <c r="AN127" s="2214"/>
      <c r="AO127" s="1078"/>
      <c r="AP127" s="1168">
        <v>6</v>
      </c>
      <c r="AQ127" s="1169"/>
      <c r="AR127" s="1169"/>
      <c r="AS127" s="1169"/>
      <c r="AT127" s="1169"/>
      <c r="AU127" s="1169"/>
      <c r="AV127" s="1169"/>
      <c r="AW127" s="1169"/>
      <c r="AX127" s="1169"/>
      <c r="AY127" s="1169"/>
      <c r="AZ127" s="1169"/>
      <c r="BA127" s="1078"/>
      <c r="BB127" s="1078"/>
      <c r="BC127" s="1846"/>
      <c r="BD127" s="1235"/>
    </row>
    <row r="128" spans="1:56" s="89" customFormat="1" ht="30" customHeight="1">
      <c r="A128" s="848">
        <v>15</v>
      </c>
      <c r="B128" s="848">
        <v>15</v>
      </c>
      <c r="C128" s="848">
        <v>16</v>
      </c>
      <c r="D128" s="2198" t="s">
        <v>374</v>
      </c>
      <c r="E128" s="2198"/>
      <c r="F128" s="2198"/>
      <c r="G128" s="2198"/>
      <c r="H128" s="2228" t="s">
        <v>1312</v>
      </c>
      <c r="I128" s="2228"/>
      <c r="J128" s="2228"/>
      <c r="K128" s="2228"/>
      <c r="L128" s="2181" t="s">
        <v>282</v>
      </c>
      <c r="M128" s="2181"/>
      <c r="N128" s="2181"/>
      <c r="O128" s="2181"/>
      <c r="P128" s="2181"/>
      <c r="Q128" s="2181"/>
      <c r="R128" s="2181" t="s">
        <v>1026</v>
      </c>
      <c r="S128" s="2181"/>
      <c r="T128" s="2181"/>
      <c r="U128" s="2181"/>
      <c r="V128" s="2181"/>
      <c r="W128" s="2181"/>
      <c r="X128" s="2181"/>
      <c r="Y128" s="2181"/>
      <c r="Z128" s="2181"/>
      <c r="AA128" s="2181"/>
      <c r="AB128" s="2181"/>
      <c r="AC128" s="2181"/>
      <c r="AD128" s="2181"/>
      <c r="AE128" s="2181"/>
      <c r="AF128" s="2181"/>
      <c r="AG128" s="2181"/>
      <c r="AH128" s="2173"/>
      <c r="AI128" s="2173"/>
      <c r="AJ128" s="2173"/>
      <c r="AK128" s="2173"/>
      <c r="AL128" s="2176">
        <v>16</v>
      </c>
      <c r="AM128" s="2176"/>
      <c r="AN128" s="2176"/>
      <c r="AO128" s="1078"/>
      <c r="AP128" s="1168">
        <v>2</v>
      </c>
      <c r="AQ128" s="1169"/>
      <c r="AR128" s="1169"/>
      <c r="AS128" s="1169"/>
      <c r="AT128" s="1169"/>
      <c r="AU128" s="1169"/>
      <c r="AV128" s="1169"/>
      <c r="AW128" s="1169"/>
      <c r="AX128" s="1169"/>
      <c r="AY128" s="1169"/>
      <c r="AZ128" s="1169"/>
      <c r="BA128" s="1078"/>
      <c r="BB128" s="1078"/>
      <c r="BC128" s="1846" t="str">
        <f t="shared" si="3"/>
        <v>確認16</v>
      </c>
      <c r="BD128" s="1235"/>
    </row>
    <row r="129" spans="1:56" s="89" customFormat="1" ht="30" customHeight="1">
      <c r="A129" s="848">
        <v>16</v>
      </c>
      <c r="B129" s="848">
        <v>16</v>
      </c>
      <c r="C129" s="848">
        <v>17</v>
      </c>
      <c r="D129" s="2198" t="s">
        <v>375</v>
      </c>
      <c r="E129" s="2198"/>
      <c r="F129" s="2198"/>
      <c r="G129" s="2198"/>
      <c r="H129" s="2228" t="s">
        <v>1312</v>
      </c>
      <c r="I129" s="2228"/>
      <c r="J129" s="2228"/>
      <c r="K129" s="2228"/>
      <c r="L129" s="2181" t="s">
        <v>1001</v>
      </c>
      <c r="M129" s="2181"/>
      <c r="N129" s="2181"/>
      <c r="O129" s="2181"/>
      <c r="P129" s="2181"/>
      <c r="Q129" s="2181"/>
      <c r="R129" s="2181" t="s">
        <v>1027</v>
      </c>
      <c r="S129" s="2181"/>
      <c r="T129" s="2181"/>
      <c r="U129" s="2181"/>
      <c r="V129" s="2181"/>
      <c r="W129" s="2181"/>
      <c r="X129" s="2181"/>
      <c r="Y129" s="2181"/>
      <c r="Z129" s="2181"/>
      <c r="AA129" s="2181"/>
      <c r="AB129" s="2181"/>
      <c r="AC129" s="2181"/>
      <c r="AD129" s="2181"/>
      <c r="AE129" s="2181"/>
      <c r="AF129" s="2181"/>
      <c r="AG129" s="2181"/>
      <c r="AH129" s="2173"/>
      <c r="AI129" s="2173"/>
      <c r="AJ129" s="2173"/>
      <c r="AK129" s="2173"/>
      <c r="AL129" s="2176">
        <v>16</v>
      </c>
      <c r="AM129" s="2176"/>
      <c r="AN129" s="2176"/>
      <c r="AO129" s="1078"/>
      <c r="AP129" s="1168">
        <v>2</v>
      </c>
      <c r="AQ129" s="1169"/>
      <c r="AR129" s="1169"/>
      <c r="AS129" s="1169"/>
      <c r="AT129" s="1169"/>
      <c r="AU129" s="1169"/>
      <c r="AV129" s="1169"/>
      <c r="AW129" s="1169"/>
      <c r="AX129" s="1169"/>
      <c r="AY129" s="1169"/>
      <c r="AZ129" s="1169"/>
      <c r="BA129" s="1078"/>
      <c r="BB129" s="1078"/>
      <c r="BC129" s="1846" t="str">
        <f t="shared" si="3"/>
        <v>確認17</v>
      </c>
      <c r="BD129" s="1235"/>
    </row>
    <row r="130" spans="1:56" s="89" customFormat="1" ht="39.950000000000003" hidden="1" customHeight="1">
      <c r="A130" s="848">
        <v>17</v>
      </c>
      <c r="B130" s="848">
        <v>17</v>
      </c>
      <c r="C130" s="848"/>
      <c r="D130" s="2198" t="s">
        <v>376</v>
      </c>
      <c r="E130" s="2198"/>
      <c r="F130" s="2198"/>
      <c r="G130" s="2198"/>
      <c r="H130" s="2228" t="s">
        <v>1312</v>
      </c>
      <c r="I130" s="2228"/>
      <c r="J130" s="2228"/>
      <c r="K130" s="2228"/>
      <c r="L130" s="2181" t="s">
        <v>217</v>
      </c>
      <c r="M130" s="2181"/>
      <c r="N130" s="2181"/>
      <c r="O130" s="2181"/>
      <c r="P130" s="2181"/>
      <c r="Q130" s="2181"/>
      <c r="R130" s="2181" t="s">
        <v>225</v>
      </c>
      <c r="S130" s="2181"/>
      <c r="T130" s="2181"/>
      <c r="U130" s="2181"/>
      <c r="V130" s="2181"/>
      <c r="W130" s="2181"/>
      <c r="X130" s="2181"/>
      <c r="Y130" s="2181"/>
      <c r="Z130" s="2181"/>
      <c r="AA130" s="2181"/>
      <c r="AB130" s="2181"/>
      <c r="AC130" s="2181"/>
      <c r="AD130" s="2181"/>
      <c r="AE130" s="2181"/>
      <c r="AF130" s="2181"/>
      <c r="AG130" s="2181"/>
      <c r="AH130" s="2173"/>
      <c r="AI130" s="2173"/>
      <c r="AJ130" s="2173"/>
      <c r="AK130" s="2173"/>
      <c r="AL130" s="2176">
        <v>16</v>
      </c>
      <c r="AM130" s="2176"/>
      <c r="AN130" s="2176"/>
      <c r="AO130" s="1078"/>
      <c r="AP130" s="1168">
        <v>3</v>
      </c>
      <c r="AQ130" s="1169"/>
      <c r="AR130" s="1169"/>
      <c r="AS130" s="1169"/>
      <c r="AT130" s="1169"/>
      <c r="AU130" s="1169"/>
      <c r="AV130" s="1169"/>
      <c r="AW130" s="1169"/>
      <c r="AX130" s="1169"/>
      <c r="AY130" s="1169"/>
      <c r="AZ130" s="1169"/>
      <c r="BA130" s="1078"/>
      <c r="BB130" s="1078"/>
      <c r="BC130" s="1846" t="str">
        <f t="shared" si="3"/>
        <v>確認</v>
      </c>
      <c r="BD130" s="1235"/>
    </row>
    <row r="131" spans="1:56" s="89" customFormat="1" ht="30" customHeight="1">
      <c r="A131" s="2168">
        <v>18</v>
      </c>
      <c r="B131" s="2168">
        <v>18</v>
      </c>
      <c r="C131" s="2168">
        <v>18</v>
      </c>
      <c r="D131" s="2198" t="s">
        <v>368</v>
      </c>
      <c r="E131" s="2198"/>
      <c r="F131" s="2198"/>
      <c r="G131" s="2198"/>
      <c r="H131" s="2228" t="s">
        <v>1312</v>
      </c>
      <c r="I131" s="2228"/>
      <c r="J131" s="2228"/>
      <c r="K131" s="2228"/>
      <c r="L131" s="2181" t="s">
        <v>1002</v>
      </c>
      <c r="M131" s="2181"/>
      <c r="N131" s="2181"/>
      <c r="O131" s="2181"/>
      <c r="P131" s="2181"/>
      <c r="Q131" s="2181"/>
      <c r="R131" s="2182" t="s">
        <v>1060</v>
      </c>
      <c r="S131" s="2182"/>
      <c r="T131" s="2182"/>
      <c r="U131" s="2182"/>
      <c r="V131" s="2182"/>
      <c r="W131" s="2182"/>
      <c r="X131" s="2182"/>
      <c r="Y131" s="2182"/>
      <c r="Z131" s="2182"/>
      <c r="AA131" s="2182"/>
      <c r="AB131" s="2182"/>
      <c r="AC131" s="2182"/>
      <c r="AD131" s="2182"/>
      <c r="AE131" s="2182"/>
      <c r="AF131" s="2182"/>
      <c r="AG131" s="2182"/>
      <c r="AH131" s="2179"/>
      <c r="AI131" s="2179"/>
      <c r="AJ131" s="2179"/>
      <c r="AK131" s="2179"/>
      <c r="AL131" s="2176">
        <v>16</v>
      </c>
      <c r="AM131" s="2176"/>
      <c r="AN131" s="2176"/>
      <c r="AO131" s="1078"/>
      <c r="AP131" s="1168">
        <v>2</v>
      </c>
      <c r="AQ131" s="1169"/>
      <c r="AR131" s="1169"/>
      <c r="AS131" s="1169"/>
      <c r="AT131" s="1169"/>
      <c r="AU131" s="1169"/>
      <c r="AV131" s="1169"/>
      <c r="AW131" s="1169"/>
      <c r="AX131" s="1169"/>
      <c r="AY131" s="1169"/>
      <c r="AZ131" s="1169"/>
      <c r="BA131" s="1078"/>
      <c r="BB131" s="1078"/>
      <c r="BC131" s="1846" t="str">
        <f t="shared" si="3"/>
        <v>確認18</v>
      </c>
      <c r="BD131" s="1235"/>
    </row>
    <row r="132" spans="1:56" s="89" customFormat="1" ht="90" customHeight="1">
      <c r="A132" s="2168"/>
      <c r="B132" s="2168"/>
      <c r="C132" s="2168"/>
      <c r="D132" s="2198"/>
      <c r="E132" s="2198"/>
      <c r="F132" s="2198"/>
      <c r="G132" s="2198"/>
      <c r="H132" s="2228"/>
      <c r="I132" s="2228"/>
      <c r="J132" s="2228"/>
      <c r="K132" s="2228"/>
      <c r="L132" s="2181"/>
      <c r="M132" s="2181"/>
      <c r="N132" s="2181"/>
      <c r="O132" s="2181"/>
      <c r="P132" s="2181"/>
      <c r="Q132" s="2181"/>
      <c r="R132" s="2248" t="s">
        <v>1280</v>
      </c>
      <c r="S132" s="2248"/>
      <c r="T132" s="2248"/>
      <c r="U132" s="2248"/>
      <c r="V132" s="2248"/>
      <c r="W132" s="2248"/>
      <c r="X132" s="2248"/>
      <c r="Y132" s="2248"/>
      <c r="Z132" s="2248"/>
      <c r="AA132" s="2248"/>
      <c r="AB132" s="2248"/>
      <c r="AC132" s="2248"/>
      <c r="AD132" s="2248"/>
      <c r="AE132" s="2248"/>
      <c r="AF132" s="2248"/>
      <c r="AG132" s="2248"/>
      <c r="AH132" s="2180"/>
      <c r="AI132" s="2180"/>
      <c r="AJ132" s="2180"/>
      <c r="AK132" s="2180"/>
      <c r="AL132" s="2176"/>
      <c r="AM132" s="2176"/>
      <c r="AN132" s="2176"/>
      <c r="AO132" s="1078"/>
      <c r="AP132" s="1168">
        <v>7</v>
      </c>
      <c r="AQ132" s="1169"/>
      <c r="AR132" s="1169"/>
      <c r="AS132" s="1169"/>
      <c r="AT132" s="1169"/>
      <c r="AU132" s="1169"/>
      <c r="AV132" s="1169"/>
      <c r="AW132" s="1169"/>
      <c r="AX132" s="1169"/>
      <c r="AY132" s="1169"/>
      <c r="AZ132" s="1169"/>
      <c r="BA132" s="1078"/>
      <c r="BB132" s="1078"/>
      <c r="BC132" s="1846"/>
      <c r="BD132" s="1235"/>
    </row>
    <row r="133" spans="1:56" s="89" customFormat="1" ht="30" customHeight="1">
      <c r="A133" s="848">
        <v>19</v>
      </c>
      <c r="B133" s="848">
        <v>19</v>
      </c>
      <c r="C133" s="1782">
        <v>19</v>
      </c>
      <c r="D133" s="2198" t="s">
        <v>377</v>
      </c>
      <c r="E133" s="2198"/>
      <c r="F133" s="2198"/>
      <c r="G133" s="2198"/>
      <c r="H133" s="2228" t="s">
        <v>1312</v>
      </c>
      <c r="I133" s="2228"/>
      <c r="J133" s="2228"/>
      <c r="K133" s="2228"/>
      <c r="L133" s="2181" t="s">
        <v>536</v>
      </c>
      <c r="M133" s="2181"/>
      <c r="N133" s="2181"/>
      <c r="O133" s="2181"/>
      <c r="P133" s="2181"/>
      <c r="Q133" s="2181"/>
      <c r="R133" s="2181" t="s">
        <v>1062</v>
      </c>
      <c r="S133" s="2181"/>
      <c r="T133" s="2181"/>
      <c r="U133" s="2181"/>
      <c r="V133" s="2181"/>
      <c r="W133" s="2181"/>
      <c r="X133" s="2181"/>
      <c r="Y133" s="2181"/>
      <c r="Z133" s="2181"/>
      <c r="AA133" s="2181"/>
      <c r="AB133" s="2181"/>
      <c r="AC133" s="2181"/>
      <c r="AD133" s="2181"/>
      <c r="AE133" s="2181"/>
      <c r="AF133" s="2181"/>
      <c r="AG133" s="2181"/>
      <c r="AH133" s="2173"/>
      <c r="AI133" s="2173"/>
      <c r="AJ133" s="2173"/>
      <c r="AK133" s="2173"/>
      <c r="AL133" s="2176">
        <v>16</v>
      </c>
      <c r="AM133" s="2176"/>
      <c r="AN133" s="2176"/>
      <c r="AO133" s="1078"/>
      <c r="AP133" s="1168">
        <v>2</v>
      </c>
      <c r="AQ133" s="1163" t="s">
        <v>533</v>
      </c>
      <c r="AR133" s="1163" t="s">
        <v>119</v>
      </c>
      <c r="AS133" s="1163" t="s">
        <v>120</v>
      </c>
      <c r="AT133" s="1163" t="s">
        <v>520</v>
      </c>
      <c r="AU133" s="1163" t="s">
        <v>121</v>
      </c>
      <c r="AV133" s="1163" t="s">
        <v>1084</v>
      </c>
      <c r="AW133" s="1163" t="s">
        <v>1206</v>
      </c>
      <c r="AX133" s="1163" t="s">
        <v>132</v>
      </c>
      <c r="AY133" s="1335" t="s">
        <v>421</v>
      </c>
      <c r="AZ133" s="1163" t="s">
        <v>1216</v>
      </c>
      <c r="BA133" s="1078"/>
      <c r="BB133" s="1078"/>
      <c r="BC133" s="1846" t="str">
        <f t="shared" si="3"/>
        <v>確認19</v>
      </c>
      <c r="BD133" s="1235"/>
    </row>
    <row r="134" spans="1:56" s="89" customFormat="1" ht="30" customHeight="1">
      <c r="A134" s="2216">
        <v>20</v>
      </c>
      <c r="B134" s="2216">
        <v>20</v>
      </c>
      <c r="C134" s="2216">
        <v>20</v>
      </c>
      <c r="D134" s="2219" t="s">
        <v>378</v>
      </c>
      <c r="E134" s="2220"/>
      <c r="F134" s="2220"/>
      <c r="G134" s="2221"/>
      <c r="H134" s="2200" t="s">
        <v>534</v>
      </c>
      <c r="I134" s="2201"/>
      <c r="J134" s="2201"/>
      <c r="K134" s="2202"/>
      <c r="L134" s="2182" t="s">
        <v>1472</v>
      </c>
      <c r="M134" s="2182"/>
      <c r="N134" s="2182"/>
      <c r="O134" s="2182"/>
      <c r="P134" s="2182"/>
      <c r="Q134" s="2182"/>
      <c r="R134" s="2182" t="s">
        <v>1473</v>
      </c>
      <c r="S134" s="2182"/>
      <c r="T134" s="2182"/>
      <c r="U134" s="2182"/>
      <c r="V134" s="2182"/>
      <c r="W134" s="2182"/>
      <c r="X134" s="2182"/>
      <c r="Y134" s="2182"/>
      <c r="Z134" s="2182"/>
      <c r="AA134" s="2182"/>
      <c r="AB134" s="2182"/>
      <c r="AC134" s="2182"/>
      <c r="AD134" s="2182"/>
      <c r="AE134" s="2182"/>
      <c r="AF134" s="2182"/>
      <c r="AG134" s="2182"/>
      <c r="AH134" s="2179"/>
      <c r="AI134" s="2179"/>
      <c r="AJ134" s="2179"/>
      <c r="AK134" s="2179"/>
      <c r="AL134" s="2169">
        <v>16</v>
      </c>
      <c r="AM134" s="2169"/>
      <c r="AN134" s="2169"/>
      <c r="AO134" s="1159" t="s">
        <v>926</v>
      </c>
      <c r="AP134" s="1168">
        <v>2</v>
      </c>
      <c r="AQ134" s="1164" t="s">
        <v>1214</v>
      </c>
      <c r="AR134" s="1164" t="s">
        <v>1214</v>
      </c>
      <c r="AS134" s="1164" t="s">
        <v>1214</v>
      </c>
      <c r="AT134" s="1172" t="s">
        <v>1215</v>
      </c>
      <c r="AU134" s="1164" t="s">
        <v>1214</v>
      </c>
      <c r="AV134" s="1164" t="s">
        <v>1214</v>
      </c>
      <c r="AW134" s="1164" t="s">
        <v>1214</v>
      </c>
      <c r="AX134" s="1164" t="s">
        <v>1214</v>
      </c>
      <c r="AY134" s="1164" t="s">
        <v>1214</v>
      </c>
      <c r="AZ134" s="1164" t="s">
        <v>1214</v>
      </c>
      <c r="BA134" s="1078"/>
      <c r="BB134" s="1078"/>
      <c r="BC134" s="1846" t="str">
        <f t="shared" si="3"/>
        <v>確認20</v>
      </c>
      <c r="BD134" s="1804"/>
    </row>
    <row r="135" spans="1:56" s="89" customFormat="1" ht="30" customHeight="1">
      <c r="A135" s="2217"/>
      <c r="B135" s="2217"/>
      <c r="C135" s="2217"/>
      <c r="D135" s="2222"/>
      <c r="E135" s="2223"/>
      <c r="F135" s="2223"/>
      <c r="G135" s="2224"/>
      <c r="H135" s="2203"/>
      <c r="I135" s="2204"/>
      <c r="J135" s="2204"/>
      <c r="K135" s="2205"/>
      <c r="L135" s="2166" t="s">
        <v>1474</v>
      </c>
      <c r="M135" s="2166"/>
      <c r="N135" s="2166"/>
      <c r="O135" s="2166"/>
      <c r="P135" s="2166"/>
      <c r="Q135" s="2166"/>
      <c r="R135" s="2166" t="s">
        <v>1475</v>
      </c>
      <c r="S135" s="2166"/>
      <c r="T135" s="2166"/>
      <c r="U135" s="2166"/>
      <c r="V135" s="2166"/>
      <c r="W135" s="2166"/>
      <c r="X135" s="2166"/>
      <c r="Y135" s="2166"/>
      <c r="Z135" s="2166"/>
      <c r="AA135" s="2166"/>
      <c r="AB135" s="2166"/>
      <c r="AC135" s="2166"/>
      <c r="AD135" s="2166"/>
      <c r="AE135" s="2166"/>
      <c r="AF135" s="2166"/>
      <c r="AG135" s="2166"/>
      <c r="AH135" s="2172"/>
      <c r="AI135" s="2172"/>
      <c r="AJ135" s="2172"/>
      <c r="AK135" s="2172"/>
      <c r="AL135" s="2170">
        <v>16</v>
      </c>
      <c r="AM135" s="2170"/>
      <c r="AN135" s="2170"/>
      <c r="AO135" s="1159" t="s">
        <v>927</v>
      </c>
      <c r="AP135" s="1168">
        <v>2</v>
      </c>
      <c r="AQ135" s="1164" t="s">
        <v>1214</v>
      </c>
      <c r="AR135" s="1164" t="s">
        <v>1214</v>
      </c>
      <c r="AS135" s="1164" t="s">
        <v>1214</v>
      </c>
      <c r="AT135" s="1172" t="s">
        <v>1215</v>
      </c>
      <c r="AU135" s="1164" t="s">
        <v>1214</v>
      </c>
      <c r="AV135" s="1164" t="s">
        <v>1214</v>
      </c>
      <c r="AW135" s="1164" t="s">
        <v>1214</v>
      </c>
      <c r="AX135" s="1164" t="s">
        <v>1214</v>
      </c>
      <c r="AY135" s="1164" t="s">
        <v>1214</v>
      </c>
      <c r="AZ135" s="1164" t="s">
        <v>1214</v>
      </c>
      <c r="BA135" s="1078"/>
      <c r="BB135" s="1078"/>
      <c r="BC135" s="1846"/>
      <c r="BD135" s="1804"/>
    </row>
    <row r="136" spans="1:56" s="89" customFormat="1" ht="30" customHeight="1">
      <c r="A136" s="2217"/>
      <c r="B136" s="2217"/>
      <c r="C136" s="2217"/>
      <c r="D136" s="2222"/>
      <c r="E136" s="2223"/>
      <c r="F136" s="2223"/>
      <c r="G136" s="2224"/>
      <c r="H136" s="2203"/>
      <c r="I136" s="2204"/>
      <c r="J136" s="2204"/>
      <c r="K136" s="2205"/>
      <c r="L136" s="2166" t="s">
        <v>1476</v>
      </c>
      <c r="M136" s="2166"/>
      <c r="N136" s="2166"/>
      <c r="O136" s="2166"/>
      <c r="P136" s="2166"/>
      <c r="Q136" s="2166"/>
      <c r="R136" s="2166" t="s">
        <v>1477</v>
      </c>
      <c r="S136" s="2166"/>
      <c r="T136" s="2166"/>
      <c r="U136" s="2166"/>
      <c r="V136" s="2166"/>
      <c r="W136" s="2166"/>
      <c r="X136" s="2166"/>
      <c r="Y136" s="2166"/>
      <c r="Z136" s="2166"/>
      <c r="AA136" s="2166"/>
      <c r="AB136" s="2166"/>
      <c r="AC136" s="2166"/>
      <c r="AD136" s="2166"/>
      <c r="AE136" s="2166"/>
      <c r="AF136" s="2166"/>
      <c r="AG136" s="2166"/>
      <c r="AH136" s="2172"/>
      <c r="AI136" s="2172"/>
      <c r="AJ136" s="2172"/>
      <c r="AK136" s="2172"/>
      <c r="AL136" s="2170">
        <v>16</v>
      </c>
      <c r="AM136" s="2170"/>
      <c r="AN136" s="2170"/>
      <c r="AO136" s="1159" t="s">
        <v>927</v>
      </c>
      <c r="AP136" s="1168">
        <v>2</v>
      </c>
      <c r="AQ136" s="1164" t="s">
        <v>1214</v>
      </c>
      <c r="AR136" s="1164" t="s">
        <v>1214</v>
      </c>
      <c r="AS136" s="1164" t="s">
        <v>1214</v>
      </c>
      <c r="AT136" s="1172" t="s">
        <v>1215</v>
      </c>
      <c r="AU136" s="1164" t="s">
        <v>1214</v>
      </c>
      <c r="AV136" s="1164" t="s">
        <v>1214</v>
      </c>
      <c r="AW136" s="1164" t="s">
        <v>1214</v>
      </c>
      <c r="AX136" s="1164" t="s">
        <v>1214</v>
      </c>
      <c r="AY136" s="1164" t="s">
        <v>1214</v>
      </c>
      <c r="AZ136" s="1164" t="s">
        <v>1214</v>
      </c>
      <c r="BA136" s="1078"/>
      <c r="BB136" s="1078"/>
      <c r="BC136" s="1846"/>
      <c r="BD136" s="1804"/>
    </row>
    <row r="137" spans="1:56" s="89" customFormat="1" ht="39.950000000000003" customHeight="1">
      <c r="A137" s="2217"/>
      <c r="B137" s="2217"/>
      <c r="C137" s="2217"/>
      <c r="D137" s="2222"/>
      <c r="E137" s="2223"/>
      <c r="F137" s="2223"/>
      <c r="G137" s="2224"/>
      <c r="H137" s="2203"/>
      <c r="I137" s="2204"/>
      <c r="J137" s="2204"/>
      <c r="K137" s="2205"/>
      <c r="L137" s="2166" t="s">
        <v>1478</v>
      </c>
      <c r="M137" s="2166"/>
      <c r="N137" s="2166"/>
      <c r="O137" s="2166"/>
      <c r="P137" s="2166"/>
      <c r="Q137" s="2166"/>
      <c r="R137" s="2166" t="s">
        <v>1479</v>
      </c>
      <c r="S137" s="2166"/>
      <c r="T137" s="2166"/>
      <c r="U137" s="2166"/>
      <c r="V137" s="2166"/>
      <c r="W137" s="2166"/>
      <c r="X137" s="2166"/>
      <c r="Y137" s="2166"/>
      <c r="Z137" s="2166"/>
      <c r="AA137" s="2166"/>
      <c r="AB137" s="2166"/>
      <c r="AC137" s="2166"/>
      <c r="AD137" s="2166"/>
      <c r="AE137" s="2166"/>
      <c r="AF137" s="2166"/>
      <c r="AG137" s="2166"/>
      <c r="AH137" s="2172"/>
      <c r="AI137" s="2172"/>
      <c r="AJ137" s="2172"/>
      <c r="AK137" s="2172"/>
      <c r="AL137" s="2170">
        <v>16</v>
      </c>
      <c r="AM137" s="2170"/>
      <c r="AN137" s="2170"/>
      <c r="AO137" s="1159" t="s">
        <v>928</v>
      </c>
      <c r="AP137" s="1168">
        <v>3</v>
      </c>
      <c r="AQ137" s="1164" t="s">
        <v>1214</v>
      </c>
      <c r="AR137" s="1172" t="s">
        <v>1215</v>
      </c>
      <c r="AS137" s="1172" t="s">
        <v>1215</v>
      </c>
      <c r="AT137" s="1172" t="s">
        <v>1215</v>
      </c>
      <c r="AU137" s="1164" t="s">
        <v>1214</v>
      </c>
      <c r="AV137" s="1164" t="s">
        <v>1214</v>
      </c>
      <c r="AW137" s="1164" t="s">
        <v>1214</v>
      </c>
      <c r="AX137" s="1164" t="s">
        <v>1214</v>
      </c>
      <c r="AY137" s="1164" t="s">
        <v>1214</v>
      </c>
      <c r="AZ137" s="1164" t="s">
        <v>1214</v>
      </c>
      <c r="BA137" s="1078"/>
      <c r="BB137" s="1078"/>
      <c r="BC137" s="1846"/>
      <c r="BD137" s="1804"/>
    </row>
    <row r="138" spans="1:56" s="89" customFormat="1" ht="39.950000000000003" customHeight="1">
      <c r="A138" s="2218"/>
      <c r="B138" s="2218"/>
      <c r="C138" s="2218"/>
      <c r="D138" s="2225"/>
      <c r="E138" s="2226"/>
      <c r="F138" s="2226"/>
      <c r="G138" s="2227"/>
      <c r="H138" s="2206"/>
      <c r="I138" s="2207"/>
      <c r="J138" s="2207"/>
      <c r="K138" s="2208"/>
      <c r="L138" s="2248" t="s">
        <v>1480</v>
      </c>
      <c r="M138" s="2248"/>
      <c r="N138" s="2248"/>
      <c r="O138" s="2248"/>
      <c r="P138" s="2248"/>
      <c r="Q138" s="2248"/>
      <c r="R138" s="2248" t="s">
        <v>1481</v>
      </c>
      <c r="S138" s="2248"/>
      <c r="T138" s="2248"/>
      <c r="U138" s="2248"/>
      <c r="V138" s="2248"/>
      <c r="W138" s="2248"/>
      <c r="X138" s="2248"/>
      <c r="Y138" s="2248"/>
      <c r="Z138" s="2248"/>
      <c r="AA138" s="2248"/>
      <c r="AB138" s="2248"/>
      <c r="AC138" s="2248"/>
      <c r="AD138" s="2248"/>
      <c r="AE138" s="2248"/>
      <c r="AF138" s="2248"/>
      <c r="AG138" s="2248"/>
      <c r="AH138" s="2180"/>
      <c r="AI138" s="2180"/>
      <c r="AJ138" s="2180"/>
      <c r="AK138" s="2180"/>
      <c r="AL138" s="2215">
        <v>16</v>
      </c>
      <c r="AM138" s="2215"/>
      <c r="AN138" s="2215"/>
      <c r="AO138" s="1159" t="s">
        <v>927</v>
      </c>
      <c r="AP138" s="1168">
        <v>3</v>
      </c>
      <c r="AQ138" s="1164" t="s">
        <v>1214</v>
      </c>
      <c r="AR138" s="1164" t="s">
        <v>1214</v>
      </c>
      <c r="AS138" s="1164" t="s">
        <v>1214</v>
      </c>
      <c r="AT138" s="1172" t="s">
        <v>1215</v>
      </c>
      <c r="AU138" s="1164" t="s">
        <v>1214</v>
      </c>
      <c r="AV138" s="1164" t="s">
        <v>1214</v>
      </c>
      <c r="AW138" s="1164" t="s">
        <v>1214</v>
      </c>
      <c r="AX138" s="1164" t="s">
        <v>1214</v>
      </c>
      <c r="AY138" s="1164" t="s">
        <v>1214</v>
      </c>
      <c r="AZ138" s="1164" t="s">
        <v>1214</v>
      </c>
      <c r="BA138" s="1078"/>
      <c r="BB138" s="1078"/>
      <c r="BC138" s="1846"/>
      <c r="BD138" s="1804"/>
    </row>
    <row r="139" spans="1:56" s="89" customFormat="1" ht="30" customHeight="1">
      <c r="A139" s="2168">
        <v>21</v>
      </c>
      <c r="B139" s="2168">
        <v>21</v>
      </c>
      <c r="C139" s="2168">
        <v>21</v>
      </c>
      <c r="D139" s="2249" t="s">
        <v>534</v>
      </c>
      <c r="E139" s="2249"/>
      <c r="F139" s="2249"/>
      <c r="G139" s="2249"/>
      <c r="H139" s="2228" t="s">
        <v>1312</v>
      </c>
      <c r="I139" s="2228"/>
      <c r="J139" s="2228"/>
      <c r="K139" s="2228"/>
      <c r="L139" s="2181" t="s">
        <v>725</v>
      </c>
      <c r="M139" s="2181"/>
      <c r="N139" s="2181"/>
      <c r="O139" s="2181"/>
      <c r="P139" s="2181"/>
      <c r="Q139" s="2181"/>
      <c r="R139" s="2182" t="s">
        <v>1055</v>
      </c>
      <c r="S139" s="2182"/>
      <c r="T139" s="2182"/>
      <c r="U139" s="2182"/>
      <c r="V139" s="2182"/>
      <c r="W139" s="2182"/>
      <c r="X139" s="2182"/>
      <c r="Y139" s="2182"/>
      <c r="Z139" s="2182"/>
      <c r="AA139" s="2182"/>
      <c r="AB139" s="2182"/>
      <c r="AC139" s="2182"/>
      <c r="AD139" s="2182"/>
      <c r="AE139" s="2182"/>
      <c r="AF139" s="2182"/>
      <c r="AG139" s="2182"/>
      <c r="AH139" s="2179"/>
      <c r="AI139" s="2179"/>
      <c r="AJ139" s="2178" t="s">
        <v>889</v>
      </c>
      <c r="AK139" s="2178"/>
      <c r="AL139" s="2177" t="s">
        <v>511</v>
      </c>
      <c r="AM139" s="2177"/>
      <c r="AN139" s="2177"/>
      <c r="AO139" s="1078"/>
      <c r="AP139" s="1168">
        <v>2</v>
      </c>
      <c r="AQ139" s="1169"/>
      <c r="AR139" s="1169"/>
      <c r="AS139" s="1169"/>
      <c r="AT139" s="1169"/>
      <c r="AU139" s="1169"/>
      <c r="AV139" s="1169"/>
      <c r="AW139" s="1169"/>
      <c r="AX139" s="1169"/>
      <c r="AY139" s="1169"/>
      <c r="AZ139" s="1169"/>
      <c r="BA139" s="1078"/>
      <c r="BB139" s="1078"/>
      <c r="BC139" s="1846" t="str">
        <f t="shared" si="3"/>
        <v>確認21</v>
      </c>
      <c r="BD139" s="1235"/>
    </row>
    <row r="140" spans="1:56" s="89" customFormat="1" ht="39.950000000000003" customHeight="1">
      <c r="A140" s="2168"/>
      <c r="B140" s="2168"/>
      <c r="C140" s="2168"/>
      <c r="D140" s="2249"/>
      <c r="E140" s="2249"/>
      <c r="F140" s="2249"/>
      <c r="G140" s="2249"/>
      <c r="H140" s="2228"/>
      <c r="I140" s="2228"/>
      <c r="J140" s="2228"/>
      <c r="K140" s="2228"/>
      <c r="L140" s="2181"/>
      <c r="M140" s="2181"/>
      <c r="N140" s="2181"/>
      <c r="O140" s="2181"/>
      <c r="P140" s="2181"/>
      <c r="Q140" s="2181"/>
      <c r="R140" s="2248" t="s">
        <v>525</v>
      </c>
      <c r="S140" s="2248"/>
      <c r="T140" s="2248"/>
      <c r="U140" s="2248"/>
      <c r="V140" s="2248"/>
      <c r="W140" s="2248"/>
      <c r="X140" s="2248"/>
      <c r="Y140" s="2248"/>
      <c r="Z140" s="2248"/>
      <c r="AA140" s="2248"/>
      <c r="AB140" s="2248"/>
      <c r="AC140" s="2248"/>
      <c r="AD140" s="2248"/>
      <c r="AE140" s="2248"/>
      <c r="AF140" s="2248"/>
      <c r="AG140" s="2248"/>
      <c r="AH140" s="2180"/>
      <c r="AI140" s="2180"/>
      <c r="AJ140" s="2180"/>
      <c r="AK140" s="2180"/>
      <c r="AL140" s="2177"/>
      <c r="AM140" s="2177"/>
      <c r="AN140" s="2177"/>
      <c r="AO140" s="1078"/>
      <c r="AP140" s="1168">
        <v>3</v>
      </c>
      <c r="AQ140" s="1169"/>
      <c r="AR140" s="1169"/>
      <c r="AS140" s="1169"/>
      <c r="AT140" s="1169"/>
      <c r="AU140" s="1169"/>
      <c r="AV140" s="1169"/>
      <c r="AW140" s="1169"/>
      <c r="AX140" s="1169"/>
      <c r="AY140" s="1169"/>
      <c r="AZ140" s="1169"/>
      <c r="BA140" s="1078"/>
      <c r="BB140" s="1078"/>
      <c r="BC140" s="1846"/>
      <c r="BD140" s="1235"/>
    </row>
    <row r="141" spans="1:56" s="89" customFormat="1" ht="90" customHeight="1">
      <c r="A141" s="848">
        <v>22</v>
      </c>
      <c r="B141" s="848">
        <v>22</v>
      </c>
      <c r="C141" s="1782">
        <v>22</v>
      </c>
      <c r="D141" s="2247" t="s">
        <v>373</v>
      </c>
      <c r="E141" s="2247"/>
      <c r="F141" s="2247"/>
      <c r="G141" s="2247"/>
      <c r="H141" s="2181" t="s">
        <v>1316</v>
      </c>
      <c r="I141" s="2181"/>
      <c r="J141" s="2181"/>
      <c r="K141" s="2181"/>
      <c r="L141" s="2177" t="s">
        <v>882</v>
      </c>
      <c r="M141" s="2177"/>
      <c r="N141" s="2177"/>
      <c r="O141" s="2177"/>
      <c r="P141" s="2177"/>
      <c r="Q141" s="2177"/>
      <c r="R141" s="2177" t="s">
        <v>1063</v>
      </c>
      <c r="S141" s="2177"/>
      <c r="T141" s="2177"/>
      <c r="U141" s="2177"/>
      <c r="V141" s="2177"/>
      <c r="W141" s="2177"/>
      <c r="X141" s="2177"/>
      <c r="Y141" s="2177"/>
      <c r="Z141" s="2177"/>
      <c r="AA141" s="2177"/>
      <c r="AB141" s="2177"/>
      <c r="AC141" s="2177"/>
      <c r="AD141" s="2177"/>
      <c r="AE141" s="2177"/>
      <c r="AF141" s="2177"/>
      <c r="AG141" s="2177"/>
      <c r="AH141" s="2173"/>
      <c r="AI141" s="2173"/>
      <c r="AJ141" s="2173"/>
      <c r="AK141" s="2173"/>
      <c r="AL141" s="2177" t="s">
        <v>512</v>
      </c>
      <c r="AM141" s="2177"/>
      <c r="AN141" s="2177"/>
      <c r="AO141" s="1078"/>
      <c r="AP141" s="1168">
        <v>7</v>
      </c>
      <c r="AQ141" s="1169"/>
      <c r="AR141" s="1169"/>
      <c r="AS141" s="1169"/>
      <c r="AT141" s="1169"/>
      <c r="AU141" s="1169"/>
      <c r="AV141" s="1169"/>
      <c r="AW141" s="1169"/>
      <c r="AX141" s="1169"/>
      <c r="AY141" s="1169"/>
      <c r="AZ141" s="1169"/>
      <c r="BA141" s="1078"/>
      <c r="BB141" s="1078"/>
      <c r="BC141" s="1846" t="str">
        <f t="shared" si="3"/>
        <v>確認22</v>
      </c>
      <c r="BD141" s="1235"/>
    </row>
    <row r="142" spans="1:56">
      <c r="A142" s="849"/>
      <c r="B142" s="849"/>
      <c r="C142" s="849"/>
      <c r="D142" s="849"/>
      <c r="E142" s="849"/>
      <c r="F142" s="849"/>
      <c r="G142" s="849"/>
      <c r="H142" s="849"/>
      <c r="I142" s="849"/>
      <c r="J142" s="849"/>
      <c r="K142" s="849"/>
      <c r="L142" s="849"/>
      <c r="M142" s="849"/>
      <c r="N142" s="849"/>
      <c r="O142" s="849"/>
      <c r="P142" s="849"/>
      <c r="Q142" s="849"/>
      <c r="R142" s="849"/>
      <c r="S142" s="849"/>
      <c r="T142" s="849"/>
      <c r="U142" s="849"/>
      <c r="V142" s="849"/>
      <c r="W142" s="849"/>
      <c r="X142" s="849"/>
      <c r="Y142" s="849"/>
      <c r="Z142" s="849"/>
      <c r="AA142" s="849"/>
      <c r="AB142" s="849"/>
      <c r="AC142" s="849"/>
      <c r="AD142" s="849"/>
      <c r="AE142" s="849"/>
      <c r="AF142" s="849"/>
      <c r="AG142" s="849"/>
      <c r="AH142" s="849"/>
      <c r="AI142" s="849"/>
      <c r="AJ142" s="849"/>
      <c r="AK142" s="849"/>
      <c r="AL142" s="849"/>
      <c r="AM142" s="849"/>
      <c r="AN142" s="849"/>
      <c r="AO142" s="1082"/>
      <c r="AP142" s="1173"/>
      <c r="AQ142" s="1170"/>
      <c r="AR142" s="1170"/>
      <c r="AS142" s="1170"/>
      <c r="AT142" s="1170"/>
      <c r="AU142" s="1170"/>
      <c r="AV142" s="1170"/>
      <c r="AW142" s="1170"/>
      <c r="AX142" s="1170"/>
      <c r="AY142" s="1170"/>
      <c r="AZ142" s="1170"/>
      <c r="BA142" s="1166"/>
      <c r="BB142" s="1166"/>
      <c r="BC142" s="1846"/>
    </row>
    <row r="143" spans="1:56" s="90" customFormat="1" ht="18" customHeight="1">
      <c r="A143" s="2171" t="s">
        <v>759</v>
      </c>
      <c r="B143" s="2171" t="s">
        <v>759</v>
      </c>
      <c r="C143" s="2171" t="s">
        <v>759</v>
      </c>
      <c r="D143" s="2233" t="s">
        <v>727</v>
      </c>
      <c r="E143" s="2233"/>
      <c r="F143" s="2233"/>
      <c r="G143" s="2233"/>
      <c r="H143" s="2233"/>
      <c r="I143" s="2233"/>
      <c r="J143" s="2233"/>
      <c r="K143" s="2233"/>
      <c r="L143" s="2233"/>
      <c r="M143" s="2233"/>
      <c r="N143" s="2233"/>
      <c r="O143" s="2233"/>
      <c r="P143" s="2233"/>
      <c r="Q143" s="2233"/>
      <c r="R143" s="2171" t="s">
        <v>1168</v>
      </c>
      <c r="S143" s="2171"/>
      <c r="T143" s="2171"/>
      <c r="U143" s="2171"/>
      <c r="V143" s="2171"/>
      <c r="W143" s="2171"/>
      <c r="X143" s="2171"/>
      <c r="Y143" s="2171"/>
      <c r="Z143" s="2171"/>
      <c r="AA143" s="2171"/>
      <c r="AB143" s="2171"/>
      <c r="AC143" s="2171"/>
      <c r="AD143" s="2171"/>
      <c r="AE143" s="2171"/>
      <c r="AF143" s="2171"/>
      <c r="AG143" s="2171"/>
      <c r="AH143" s="2171" t="s">
        <v>801</v>
      </c>
      <c r="AI143" s="2171"/>
      <c r="AJ143" s="2171" t="s">
        <v>802</v>
      </c>
      <c r="AK143" s="2171"/>
      <c r="AL143" s="2171" t="s">
        <v>1258</v>
      </c>
      <c r="AM143" s="2171"/>
      <c r="AN143" s="2171"/>
      <c r="AO143" s="1083"/>
      <c r="AP143" s="1174"/>
      <c r="AQ143" s="1169"/>
      <c r="AR143" s="1169"/>
      <c r="AS143" s="1169"/>
      <c r="AT143" s="1169"/>
      <c r="AU143" s="1169"/>
      <c r="AV143" s="1169"/>
      <c r="AW143" s="1169"/>
      <c r="AX143" s="1169"/>
      <c r="AY143" s="1169"/>
      <c r="AZ143" s="1169"/>
      <c r="BA143" s="1083"/>
      <c r="BB143" s="1083"/>
      <c r="BC143" s="1846"/>
      <c r="BD143" s="303"/>
    </row>
    <row r="144" spans="1:56" s="89" customFormat="1" ht="24" customHeight="1">
      <c r="A144" s="2171"/>
      <c r="B144" s="2171"/>
      <c r="C144" s="2171"/>
      <c r="D144" s="2197" t="s">
        <v>1499</v>
      </c>
      <c r="E144" s="2197"/>
      <c r="F144" s="2197"/>
      <c r="G144" s="2197"/>
      <c r="H144" s="2171" t="s">
        <v>1498</v>
      </c>
      <c r="I144" s="2171"/>
      <c r="J144" s="2171"/>
      <c r="K144" s="2171"/>
      <c r="L144" s="2171" t="s">
        <v>1169</v>
      </c>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c r="AJ144" s="2171"/>
      <c r="AK144" s="2171"/>
      <c r="AL144" s="2171"/>
      <c r="AM144" s="2171"/>
      <c r="AN144" s="2171"/>
      <c r="AO144" s="1078"/>
      <c r="AP144" s="1168"/>
      <c r="AQ144" s="1169"/>
      <c r="AR144" s="1169"/>
      <c r="AS144" s="1169"/>
      <c r="AT144" s="1169"/>
      <c r="AU144" s="1169"/>
      <c r="AV144" s="1169"/>
      <c r="AW144" s="1169"/>
      <c r="AX144" s="1169"/>
      <c r="AY144" s="1169"/>
      <c r="AZ144" s="1169"/>
      <c r="BA144" s="1078"/>
      <c r="BB144" s="1078"/>
      <c r="BC144" s="1846"/>
      <c r="BD144" s="1235"/>
    </row>
    <row r="145" spans="1:56" s="89" customFormat="1" ht="50.1" customHeight="1">
      <c r="A145" s="2168">
        <v>23</v>
      </c>
      <c r="B145" s="2168">
        <v>23</v>
      </c>
      <c r="C145" s="2168">
        <v>23</v>
      </c>
      <c r="D145" s="2198" t="s">
        <v>368</v>
      </c>
      <c r="E145" s="2198"/>
      <c r="F145" s="2198"/>
      <c r="G145" s="2198"/>
      <c r="H145" s="2228" t="s">
        <v>1312</v>
      </c>
      <c r="I145" s="2228"/>
      <c r="J145" s="2228"/>
      <c r="K145" s="2228"/>
      <c r="L145" s="2181" t="s">
        <v>218</v>
      </c>
      <c r="M145" s="2181"/>
      <c r="N145" s="2181"/>
      <c r="O145" s="2181"/>
      <c r="P145" s="2181"/>
      <c r="Q145" s="2181"/>
      <c r="R145" s="2182" t="s">
        <v>684</v>
      </c>
      <c r="S145" s="2182"/>
      <c r="T145" s="2182"/>
      <c r="U145" s="2182"/>
      <c r="V145" s="2182"/>
      <c r="W145" s="2182"/>
      <c r="X145" s="2182"/>
      <c r="Y145" s="2182"/>
      <c r="Z145" s="2182"/>
      <c r="AA145" s="2182"/>
      <c r="AB145" s="2182"/>
      <c r="AC145" s="2182"/>
      <c r="AD145" s="2182"/>
      <c r="AE145" s="2182"/>
      <c r="AF145" s="2182"/>
      <c r="AG145" s="2182"/>
      <c r="AH145" s="2179"/>
      <c r="AI145" s="2179"/>
      <c r="AJ145" s="2179"/>
      <c r="AK145" s="2179"/>
      <c r="AL145" s="2176">
        <v>16</v>
      </c>
      <c r="AM145" s="2176"/>
      <c r="AN145" s="2176"/>
      <c r="AO145" s="1078"/>
      <c r="AP145" s="1168">
        <v>4</v>
      </c>
      <c r="AQ145" s="1169"/>
      <c r="AR145" s="1169"/>
      <c r="AS145" s="1169"/>
      <c r="AT145" s="1169"/>
      <c r="AU145" s="1169"/>
      <c r="AV145" s="1169"/>
      <c r="AW145" s="1169"/>
      <c r="AX145" s="1169"/>
      <c r="AY145" s="1169"/>
      <c r="AZ145" s="1169"/>
      <c r="BA145" s="1078"/>
      <c r="BB145" s="1078"/>
      <c r="BC145" s="1846" t="str">
        <f t="shared" si="3"/>
        <v>確認23</v>
      </c>
      <c r="BD145" s="1235"/>
    </row>
    <row r="146" spans="1:56" s="89" customFormat="1" ht="39.950000000000003" customHeight="1">
      <c r="A146" s="2168"/>
      <c r="B146" s="2168"/>
      <c r="C146" s="2168"/>
      <c r="D146" s="2198"/>
      <c r="E146" s="2198"/>
      <c r="F146" s="2198"/>
      <c r="G146" s="2198"/>
      <c r="H146" s="2228"/>
      <c r="I146" s="2228"/>
      <c r="J146" s="2228"/>
      <c r="K146" s="2228"/>
      <c r="L146" s="2181"/>
      <c r="M146" s="2181"/>
      <c r="N146" s="2181"/>
      <c r="O146" s="2181"/>
      <c r="P146" s="2181"/>
      <c r="Q146" s="2181"/>
      <c r="R146" s="2248" t="s">
        <v>697</v>
      </c>
      <c r="S146" s="2248"/>
      <c r="T146" s="2248"/>
      <c r="U146" s="2248"/>
      <c r="V146" s="2248"/>
      <c r="W146" s="2248"/>
      <c r="X146" s="2248"/>
      <c r="Y146" s="2248"/>
      <c r="Z146" s="2248"/>
      <c r="AA146" s="2248"/>
      <c r="AB146" s="2248"/>
      <c r="AC146" s="2248"/>
      <c r="AD146" s="2248"/>
      <c r="AE146" s="2248"/>
      <c r="AF146" s="2248"/>
      <c r="AG146" s="2248"/>
      <c r="AH146" s="2180"/>
      <c r="AI146" s="2180"/>
      <c r="AJ146" s="2180"/>
      <c r="AK146" s="2180"/>
      <c r="AL146" s="2176"/>
      <c r="AM146" s="2176"/>
      <c r="AN146" s="2176"/>
      <c r="AO146" s="1078"/>
      <c r="AP146" s="1168">
        <v>3</v>
      </c>
      <c r="AQ146" s="1169"/>
      <c r="AR146" s="1169"/>
      <c r="AS146" s="1169"/>
      <c r="AT146" s="1169"/>
      <c r="AU146" s="1169"/>
      <c r="AV146" s="1169"/>
      <c r="AW146" s="1169"/>
      <c r="AX146" s="1169"/>
      <c r="AY146" s="1169"/>
      <c r="AZ146" s="1169"/>
      <c r="BA146" s="1078"/>
      <c r="BB146" s="1078"/>
      <c r="BC146" s="1846"/>
      <c r="BD146" s="1235"/>
    </row>
    <row r="147" spans="1:56" s="89" customFormat="1" ht="50.1" customHeight="1">
      <c r="A147" s="2168">
        <v>24</v>
      </c>
      <c r="B147" s="2168">
        <v>24</v>
      </c>
      <c r="C147" s="2168">
        <v>24</v>
      </c>
      <c r="D147" s="2198" t="s">
        <v>372</v>
      </c>
      <c r="E147" s="2198"/>
      <c r="F147" s="2198"/>
      <c r="G147" s="2198"/>
      <c r="H147" s="2181" t="s">
        <v>1317</v>
      </c>
      <c r="I147" s="2181"/>
      <c r="J147" s="2181"/>
      <c r="K147" s="2181"/>
      <c r="L147" s="2181" t="s">
        <v>883</v>
      </c>
      <c r="M147" s="2181"/>
      <c r="N147" s="2181"/>
      <c r="O147" s="2181"/>
      <c r="P147" s="2181"/>
      <c r="Q147" s="2181"/>
      <c r="R147" s="2182" t="s">
        <v>685</v>
      </c>
      <c r="S147" s="2182"/>
      <c r="T147" s="2182"/>
      <c r="U147" s="2182"/>
      <c r="V147" s="2182"/>
      <c r="W147" s="2182"/>
      <c r="X147" s="2182"/>
      <c r="Y147" s="2182"/>
      <c r="Z147" s="2182"/>
      <c r="AA147" s="2182"/>
      <c r="AB147" s="2182"/>
      <c r="AC147" s="2182"/>
      <c r="AD147" s="2182"/>
      <c r="AE147" s="2182"/>
      <c r="AF147" s="2182"/>
      <c r="AG147" s="2182"/>
      <c r="AH147" s="2179"/>
      <c r="AI147" s="2179"/>
      <c r="AJ147" s="2179"/>
      <c r="AK147" s="2179"/>
      <c r="AL147" s="2177" t="s">
        <v>509</v>
      </c>
      <c r="AM147" s="2177"/>
      <c r="AN147" s="2177"/>
      <c r="AO147" s="1078"/>
      <c r="AP147" s="1168">
        <v>4</v>
      </c>
      <c r="AQ147" s="1169"/>
      <c r="AR147" s="1169"/>
      <c r="AS147" s="1169"/>
      <c r="AT147" s="1169"/>
      <c r="AU147" s="1169"/>
      <c r="AV147" s="1169"/>
      <c r="AW147" s="1169"/>
      <c r="AX147" s="1169"/>
      <c r="AY147" s="1169"/>
      <c r="AZ147" s="1169"/>
      <c r="BA147" s="1078"/>
      <c r="BB147" s="1078"/>
      <c r="BC147" s="1846" t="str">
        <f t="shared" si="3"/>
        <v>確認24</v>
      </c>
      <c r="BD147" s="1235"/>
    </row>
    <row r="148" spans="1:56" s="89" customFormat="1" ht="39.950000000000003" customHeight="1">
      <c r="A148" s="2168"/>
      <c r="B148" s="2168"/>
      <c r="C148" s="2168"/>
      <c r="D148" s="2198"/>
      <c r="E148" s="2198"/>
      <c r="F148" s="2198"/>
      <c r="G148" s="2198"/>
      <c r="H148" s="2181"/>
      <c r="I148" s="2181"/>
      <c r="J148" s="2181"/>
      <c r="K148" s="2181"/>
      <c r="L148" s="2181"/>
      <c r="M148" s="2181"/>
      <c r="N148" s="2181"/>
      <c r="O148" s="2181"/>
      <c r="P148" s="2181"/>
      <c r="Q148" s="2181"/>
      <c r="R148" s="2166" t="s">
        <v>1246</v>
      </c>
      <c r="S148" s="2166"/>
      <c r="T148" s="2166"/>
      <c r="U148" s="2166"/>
      <c r="V148" s="2166"/>
      <c r="W148" s="2166"/>
      <c r="X148" s="2166"/>
      <c r="Y148" s="2166"/>
      <c r="Z148" s="2166"/>
      <c r="AA148" s="2166"/>
      <c r="AB148" s="2166"/>
      <c r="AC148" s="2166"/>
      <c r="AD148" s="2166"/>
      <c r="AE148" s="2166"/>
      <c r="AF148" s="2166"/>
      <c r="AG148" s="2166"/>
      <c r="AH148" s="2172"/>
      <c r="AI148" s="2172"/>
      <c r="AJ148" s="2172"/>
      <c r="AK148" s="2172"/>
      <c r="AL148" s="2177"/>
      <c r="AM148" s="2177"/>
      <c r="AN148" s="2177"/>
      <c r="AO148" s="1078"/>
      <c r="AP148" s="1168">
        <v>3</v>
      </c>
      <c r="AQ148" s="1169"/>
      <c r="AR148" s="1169"/>
      <c r="AS148" s="1169"/>
      <c r="AT148" s="1169"/>
      <c r="AU148" s="1169"/>
      <c r="AV148" s="1169"/>
      <c r="AW148" s="1169"/>
      <c r="AX148" s="1169"/>
      <c r="AY148" s="1169"/>
      <c r="AZ148" s="1169"/>
      <c r="BA148" s="1078"/>
      <c r="BB148" s="1078"/>
      <c r="BC148" s="1846"/>
      <c r="BD148" s="1235"/>
    </row>
    <row r="149" spans="1:56" s="89" customFormat="1" ht="30" customHeight="1">
      <c r="A149" s="2168"/>
      <c r="B149" s="2168"/>
      <c r="C149" s="2168"/>
      <c r="D149" s="2198"/>
      <c r="E149" s="2198"/>
      <c r="F149" s="2198"/>
      <c r="G149" s="2198"/>
      <c r="H149" s="2181"/>
      <c r="I149" s="2181"/>
      <c r="J149" s="2181"/>
      <c r="K149" s="2181"/>
      <c r="L149" s="2181"/>
      <c r="M149" s="2181"/>
      <c r="N149" s="2181"/>
      <c r="O149" s="2181"/>
      <c r="P149" s="2181"/>
      <c r="Q149" s="2181"/>
      <c r="R149" s="2337" t="s">
        <v>1189</v>
      </c>
      <c r="S149" s="2337"/>
      <c r="T149" s="2337"/>
      <c r="U149" s="2337"/>
      <c r="V149" s="2337"/>
      <c r="W149" s="2337"/>
      <c r="X149" s="2337"/>
      <c r="Y149" s="2337"/>
      <c r="Z149" s="2337"/>
      <c r="AA149" s="2337"/>
      <c r="AB149" s="2337"/>
      <c r="AC149" s="2337"/>
      <c r="AD149" s="2337"/>
      <c r="AE149" s="2337"/>
      <c r="AF149" s="2337"/>
      <c r="AG149" s="2337"/>
      <c r="AH149" s="2172"/>
      <c r="AI149" s="2172"/>
      <c r="AJ149" s="2172"/>
      <c r="AK149" s="2172"/>
      <c r="AL149" s="2177"/>
      <c r="AM149" s="2177"/>
      <c r="AN149" s="2177"/>
      <c r="AO149" s="1078"/>
      <c r="AP149" s="1168">
        <v>2</v>
      </c>
      <c r="AQ149" s="1169"/>
      <c r="AR149" s="1169"/>
      <c r="AS149" s="1169"/>
      <c r="AT149" s="1169"/>
      <c r="AU149" s="1169"/>
      <c r="AV149" s="1169"/>
      <c r="AW149" s="1169"/>
      <c r="AX149" s="1169"/>
      <c r="AY149" s="1169"/>
      <c r="AZ149" s="1169"/>
      <c r="BA149" s="1078"/>
      <c r="BB149" s="1078"/>
      <c r="BC149" s="1846"/>
      <c r="BD149" s="1235"/>
    </row>
    <row r="150" spans="1:56" s="89" customFormat="1" ht="114.95" customHeight="1">
      <c r="A150" s="2168"/>
      <c r="B150" s="2168"/>
      <c r="C150" s="2168"/>
      <c r="D150" s="2198"/>
      <c r="E150" s="2198"/>
      <c r="F150" s="2198"/>
      <c r="G150" s="2198"/>
      <c r="H150" s="2181"/>
      <c r="I150" s="2181"/>
      <c r="J150" s="2181"/>
      <c r="K150" s="2181"/>
      <c r="L150" s="2181"/>
      <c r="M150" s="2181"/>
      <c r="N150" s="2181"/>
      <c r="O150" s="2181"/>
      <c r="P150" s="2181"/>
      <c r="Q150" s="2181"/>
      <c r="R150" s="2166" t="s">
        <v>780</v>
      </c>
      <c r="S150" s="2166"/>
      <c r="T150" s="2166"/>
      <c r="U150" s="2166"/>
      <c r="V150" s="2166"/>
      <c r="W150" s="2166"/>
      <c r="X150" s="2166"/>
      <c r="Y150" s="2166"/>
      <c r="Z150" s="2166"/>
      <c r="AA150" s="2166"/>
      <c r="AB150" s="2166"/>
      <c r="AC150" s="2166"/>
      <c r="AD150" s="2166"/>
      <c r="AE150" s="2166"/>
      <c r="AF150" s="2166"/>
      <c r="AG150" s="2166"/>
      <c r="AH150" s="2172"/>
      <c r="AI150" s="2172"/>
      <c r="AJ150" s="2172"/>
      <c r="AK150" s="2172"/>
      <c r="AL150" s="2177"/>
      <c r="AM150" s="2177"/>
      <c r="AN150" s="2177"/>
      <c r="AO150" s="1078"/>
      <c r="AP150" s="1168">
        <v>9</v>
      </c>
      <c r="AQ150" s="1169"/>
      <c r="AR150" s="1169"/>
      <c r="AS150" s="1169"/>
      <c r="AT150" s="1169"/>
      <c r="AU150" s="1169"/>
      <c r="AV150" s="1169"/>
      <c r="AW150" s="1169"/>
      <c r="AX150" s="1169"/>
      <c r="AY150" s="1169"/>
      <c r="AZ150" s="1169"/>
      <c r="BA150" s="1078"/>
      <c r="BB150" s="1078"/>
      <c r="BC150" s="1846"/>
      <c r="BD150" s="1235"/>
    </row>
    <row r="151" spans="1:56" s="89" customFormat="1" ht="39.950000000000003" customHeight="1">
      <c r="A151" s="2168"/>
      <c r="B151" s="2168"/>
      <c r="C151" s="2168"/>
      <c r="D151" s="2198"/>
      <c r="E151" s="2198"/>
      <c r="F151" s="2198"/>
      <c r="G151" s="2198"/>
      <c r="H151" s="2181"/>
      <c r="I151" s="2181"/>
      <c r="J151" s="2181"/>
      <c r="K151" s="2181"/>
      <c r="L151" s="2181"/>
      <c r="M151" s="2181"/>
      <c r="N151" s="2181"/>
      <c r="O151" s="2181"/>
      <c r="P151" s="2181"/>
      <c r="Q151" s="2181"/>
      <c r="R151" s="2248" t="s">
        <v>602</v>
      </c>
      <c r="S151" s="2248"/>
      <c r="T151" s="2248"/>
      <c r="U151" s="2248"/>
      <c r="V151" s="2248"/>
      <c r="W151" s="2248"/>
      <c r="X151" s="2248"/>
      <c r="Y151" s="2248"/>
      <c r="Z151" s="2248"/>
      <c r="AA151" s="2248"/>
      <c r="AB151" s="2248"/>
      <c r="AC151" s="2248"/>
      <c r="AD151" s="2248"/>
      <c r="AE151" s="2248"/>
      <c r="AF151" s="2248"/>
      <c r="AG151" s="2248"/>
      <c r="AH151" s="2180"/>
      <c r="AI151" s="2180"/>
      <c r="AJ151" s="2180"/>
      <c r="AK151" s="2180"/>
      <c r="AL151" s="2177"/>
      <c r="AM151" s="2177"/>
      <c r="AN151" s="2177"/>
      <c r="AO151" s="1078"/>
      <c r="AP151" s="1168">
        <v>3</v>
      </c>
      <c r="AQ151" s="1169"/>
      <c r="AR151" s="1169"/>
      <c r="AS151" s="1169"/>
      <c r="AT151" s="1169"/>
      <c r="AU151" s="1169"/>
      <c r="AV151" s="1169"/>
      <c r="AW151" s="1169"/>
      <c r="AX151" s="1169"/>
      <c r="AY151" s="1169"/>
      <c r="AZ151" s="1169"/>
      <c r="BA151" s="1078"/>
      <c r="BB151" s="1078"/>
      <c r="BC151" s="1846"/>
      <c r="BD151" s="1235"/>
    </row>
    <row r="152" spans="1:56" s="89" customFormat="1" ht="30" customHeight="1">
      <c r="A152" s="2168">
        <v>25</v>
      </c>
      <c r="B152" s="2168">
        <v>25</v>
      </c>
      <c r="C152" s="2168">
        <v>25</v>
      </c>
      <c r="D152" s="2198" t="s">
        <v>379</v>
      </c>
      <c r="E152" s="2198"/>
      <c r="F152" s="2198"/>
      <c r="G152" s="2198"/>
      <c r="H152" s="2181" t="s">
        <v>1318</v>
      </c>
      <c r="I152" s="2181"/>
      <c r="J152" s="2181"/>
      <c r="K152" s="2181"/>
      <c r="L152" s="2181" t="s">
        <v>539</v>
      </c>
      <c r="M152" s="2181"/>
      <c r="N152" s="2181"/>
      <c r="O152" s="2181"/>
      <c r="P152" s="2181"/>
      <c r="Q152" s="2181"/>
      <c r="R152" s="2182" t="s">
        <v>380</v>
      </c>
      <c r="S152" s="2182"/>
      <c r="T152" s="2182"/>
      <c r="U152" s="2182"/>
      <c r="V152" s="2182"/>
      <c r="W152" s="2182"/>
      <c r="X152" s="2182"/>
      <c r="Y152" s="2182"/>
      <c r="Z152" s="2182"/>
      <c r="AA152" s="2182"/>
      <c r="AB152" s="2182"/>
      <c r="AC152" s="2182"/>
      <c r="AD152" s="2182"/>
      <c r="AE152" s="2182"/>
      <c r="AF152" s="2182"/>
      <c r="AG152" s="2182"/>
      <c r="AH152" s="2179"/>
      <c r="AI152" s="2179"/>
      <c r="AJ152" s="2179"/>
      <c r="AK152" s="2179"/>
      <c r="AL152" s="2177" t="s">
        <v>510</v>
      </c>
      <c r="AM152" s="2177"/>
      <c r="AN152" s="2177"/>
      <c r="AO152" s="1078"/>
      <c r="AP152" s="1168">
        <v>2</v>
      </c>
      <c r="AQ152" s="1169"/>
      <c r="AR152" s="1169"/>
      <c r="AS152" s="1169"/>
      <c r="AT152" s="1169"/>
      <c r="AU152" s="1169"/>
      <c r="AV152" s="1169"/>
      <c r="AW152" s="1169"/>
      <c r="AX152" s="1169"/>
      <c r="AY152" s="1169"/>
      <c r="AZ152" s="1169"/>
      <c r="BA152" s="1078"/>
      <c r="BB152" s="1078"/>
      <c r="BC152" s="1846" t="str">
        <f t="shared" si="3"/>
        <v>確認25</v>
      </c>
      <c r="BD152" s="1235"/>
    </row>
    <row r="153" spans="1:56" s="89" customFormat="1" ht="225" customHeight="1">
      <c r="A153" s="2168"/>
      <c r="B153" s="2168"/>
      <c r="C153" s="2168"/>
      <c r="D153" s="2198"/>
      <c r="E153" s="2198"/>
      <c r="F153" s="2198"/>
      <c r="G153" s="2198"/>
      <c r="H153" s="2181"/>
      <c r="I153" s="2181"/>
      <c r="J153" s="2181"/>
      <c r="K153" s="2181"/>
      <c r="L153" s="2181"/>
      <c r="M153" s="2181"/>
      <c r="N153" s="2181"/>
      <c r="O153" s="2181"/>
      <c r="P153" s="2181"/>
      <c r="Q153" s="2181"/>
      <c r="R153" s="2241" t="s">
        <v>126</v>
      </c>
      <c r="S153" s="2241"/>
      <c r="T153" s="2241"/>
      <c r="U153" s="2241"/>
      <c r="V153" s="2241"/>
      <c r="W153" s="2241"/>
      <c r="X153" s="2241"/>
      <c r="Y153" s="2241"/>
      <c r="Z153" s="2241"/>
      <c r="AA153" s="2241"/>
      <c r="AB153" s="2241"/>
      <c r="AC153" s="2241"/>
      <c r="AD153" s="2241"/>
      <c r="AE153" s="2241"/>
      <c r="AF153" s="2241"/>
      <c r="AG153" s="2241"/>
      <c r="AH153" s="2180"/>
      <c r="AI153" s="2180"/>
      <c r="AJ153" s="2180"/>
      <c r="AK153" s="2180"/>
      <c r="AL153" s="2177"/>
      <c r="AM153" s="2177"/>
      <c r="AN153" s="2177"/>
      <c r="AO153" s="1078"/>
      <c r="AP153" s="1168">
        <v>18</v>
      </c>
      <c r="AQ153" s="1169"/>
      <c r="AR153" s="1169"/>
      <c r="AS153" s="1169"/>
      <c r="AT153" s="1169"/>
      <c r="AU153" s="1169"/>
      <c r="AV153" s="1169"/>
      <c r="AW153" s="1169"/>
      <c r="AX153" s="1169"/>
      <c r="AY153" s="1169"/>
      <c r="AZ153" s="1169"/>
      <c r="BA153" s="1078"/>
      <c r="BB153" s="1078"/>
      <c r="BC153" s="1846"/>
      <c r="BD153" s="1235"/>
    </row>
    <row r="154" spans="1:56" s="89" customFormat="1" ht="165" customHeight="1">
      <c r="A154" s="848">
        <v>26</v>
      </c>
      <c r="B154" s="848">
        <v>26</v>
      </c>
      <c r="C154" s="848">
        <v>26</v>
      </c>
      <c r="D154" s="2198" t="s">
        <v>372</v>
      </c>
      <c r="E154" s="2198"/>
      <c r="F154" s="2198"/>
      <c r="G154" s="2198"/>
      <c r="H154" s="2228" t="s">
        <v>1312</v>
      </c>
      <c r="I154" s="2228"/>
      <c r="J154" s="2228"/>
      <c r="K154" s="2228"/>
      <c r="L154" s="2336" t="s">
        <v>153</v>
      </c>
      <c r="M154" s="2336"/>
      <c r="N154" s="2336"/>
      <c r="O154" s="2336"/>
      <c r="P154" s="2336"/>
      <c r="Q154" s="2336"/>
      <c r="R154" s="2246" t="s">
        <v>661</v>
      </c>
      <c r="S154" s="2246"/>
      <c r="T154" s="2246"/>
      <c r="U154" s="2246"/>
      <c r="V154" s="2246"/>
      <c r="W154" s="2246"/>
      <c r="X154" s="2246"/>
      <c r="Y154" s="2246"/>
      <c r="Z154" s="2246"/>
      <c r="AA154" s="2246"/>
      <c r="AB154" s="2246"/>
      <c r="AC154" s="2246"/>
      <c r="AD154" s="2246"/>
      <c r="AE154" s="2246"/>
      <c r="AF154" s="2246"/>
      <c r="AG154" s="2246"/>
      <c r="AH154" s="2244"/>
      <c r="AI154" s="2244"/>
      <c r="AJ154" s="2244"/>
      <c r="AK154" s="2244"/>
      <c r="AL154" s="2176">
        <v>16</v>
      </c>
      <c r="AM154" s="2176"/>
      <c r="AN154" s="2176"/>
      <c r="AO154" s="1078"/>
      <c r="AP154" s="1168">
        <v>13</v>
      </c>
      <c r="AQ154" s="1169"/>
      <c r="AR154" s="1169"/>
      <c r="AS154" s="1169"/>
      <c r="AT154" s="1169"/>
      <c r="AU154" s="1169"/>
      <c r="AV154" s="1169"/>
      <c r="AW154" s="1169"/>
      <c r="AX154" s="1169"/>
      <c r="AY154" s="1169"/>
      <c r="AZ154" s="1169"/>
      <c r="BA154" s="1078"/>
      <c r="BB154" s="1078"/>
      <c r="BC154" s="1846" t="str">
        <f t="shared" si="3"/>
        <v>確認26</v>
      </c>
      <c r="BD154" s="1235"/>
    </row>
    <row r="155" spans="1:56">
      <c r="A155" s="849"/>
      <c r="B155" s="849"/>
      <c r="C155" s="849"/>
      <c r="D155" s="849"/>
      <c r="E155" s="849"/>
      <c r="F155" s="849"/>
      <c r="G155" s="849"/>
      <c r="H155" s="849"/>
      <c r="I155" s="849"/>
      <c r="J155" s="849"/>
      <c r="K155" s="849"/>
      <c r="L155" s="849"/>
      <c r="M155" s="849"/>
      <c r="N155" s="849"/>
      <c r="O155" s="849"/>
      <c r="P155" s="849"/>
      <c r="Q155" s="849"/>
      <c r="R155" s="849"/>
      <c r="S155" s="849"/>
      <c r="T155" s="849"/>
      <c r="U155" s="849"/>
      <c r="V155" s="849"/>
      <c r="W155" s="849"/>
      <c r="X155" s="849"/>
      <c r="Y155" s="849"/>
      <c r="Z155" s="849"/>
      <c r="AA155" s="849"/>
      <c r="AB155" s="849"/>
      <c r="AC155" s="849"/>
      <c r="AD155" s="849"/>
      <c r="AE155" s="849"/>
      <c r="AF155" s="849"/>
      <c r="AG155" s="849"/>
      <c r="AH155" s="849"/>
      <c r="AI155" s="849"/>
      <c r="AJ155" s="849"/>
      <c r="AK155" s="849"/>
      <c r="AL155" s="849"/>
      <c r="AM155" s="849"/>
      <c r="AN155" s="849"/>
      <c r="AO155" s="1082"/>
      <c r="AP155" s="1173"/>
      <c r="AQ155" s="1170"/>
      <c r="AR155" s="1170"/>
      <c r="AS155" s="1170"/>
      <c r="AT155" s="1170"/>
      <c r="AU155" s="1170"/>
      <c r="AV155" s="1170"/>
      <c r="AW155" s="1170"/>
      <c r="AX155" s="1170"/>
      <c r="AY155" s="1170"/>
      <c r="AZ155" s="1170"/>
      <c r="BA155" s="1166"/>
      <c r="BB155" s="1166"/>
      <c r="BC155" s="1846"/>
    </row>
    <row r="156" spans="1:56" s="90" customFormat="1" ht="18" customHeight="1">
      <c r="A156" s="2171" t="s">
        <v>759</v>
      </c>
      <c r="B156" s="2171" t="s">
        <v>759</v>
      </c>
      <c r="C156" s="2171" t="s">
        <v>759</v>
      </c>
      <c r="D156" s="2233" t="s">
        <v>727</v>
      </c>
      <c r="E156" s="2233"/>
      <c r="F156" s="2233"/>
      <c r="G156" s="2233"/>
      <c r="H156" s="2233"/>
      <c r="I156" s="2233"/>
      <c r="J156" s="2233"/>
      <c r="K156" s="2233"/>
      <c r="L156" s="2233"/>
      <c r="M156" s="2233"/>
      <c r="N156" s="2233"/>
      <c r="O156" s="2233"/>
      <c r="P156" s="2233"/>
      <c r="Q156" s="2233"/>
      <c r="R156" s="2171" t="s">
        <v>1168</v>
      </c>
      <c r="S156" s="2171"/>
      <c r="T156" s="2171"/>
      <c r="U156" s="2171"/>
      <c r="V156" s="2171"/>
      <c r="W156" s="2171"/>
      <c r="X156" s="2171"/>
      <c r="Y156" s="2171"/>
      <c r="Z156" s="2171"/>
      <c r="AA156" s="2171"/>
      <c r="AB156" s="2171"/>
      <c r="AC156" s="2171"/>
      <c r="AD156" s="2171"/>
      <c r="AE156" s="2171"/>
      <c r="AF156" s="2171"/>
      <c r="AG156" s="2171"/>
      <c r="AH156" s="2171" t="s">
        <v>801</v>
      </c>
      <c r="AI156" s="2171"/>
      <c r="AJ156" s="2171" t="s">
        <v>802</v>
      </c>
      <c r="AK156" s="2171"/>
      <c r="AL156" s="2171" t="s">
        <v>1258</v>
      </c>
      <c r="AM156" s="2171"/>
      <c r="AN156" s="2171"/>
      <c r="AO156" s="1083"/>
      <c r="AP156" s="1174"/>
      <c r="AQ156" s="1169"/>
      <c r="AR156" s="1169"/>
      <c r="AS156" s="1169"/>
      <c r="AT156" s="1169"/>
      <c r="AU156" s="1169"/>
      <c r="AV156" s="1169"/>
      <c r="AW156" s="1169"/>
      <c r="AX156" s="1169"/>
      <c r="AY156" s="1169"/>
      <c r="AZ156" s="1169"/>
      <c r="BA156" s="1083"/>
      <c r="BB156" s="1083"/>
      <c r="BC156" s="1846"/>
      <c r="BD156" s="303"/>
    </row>
    <row r="157" spans="1:56" s="89" customFormat="1" ht="24" customHeight="1">
      <c r="A157" s="2171"/>
      <c r="B157" s="2171"/>
      <c r="C157" s="2171"/>
      <c r="D157" s="2197" t="s">
        <v>1499</v>
      </c>
      <c r="E157" s="2197"/>
      <c r="F157" s="2197"/>
      <c r="G157" s="2197"/>
      <c r="H157" s="2171" t="s">
        <v>1498</v>
      </c>
      <c r="I157" s="2171"/>
      <c r="J157" s="2171"/>
      <c r="K157" s="2171"/>
      <c r="L157" s="2171" t="s">
        <v>1169</v>
      </c>
      <c r="M157" s="2171"/>
      <c r="N157" s="2171"/>
      <c r="O157" s="2171"/>
      <c r="P157" s="2171"/>
      <c r="Q157" s="2171"/>
      <c r="R157" s="2171"/>
      <c r="S157" s="2171"/>
      <c r="T157" s="2171"/>
      <c r="U157" s="2171"/>
      <c r="V157" s="2171"/>
      <c r="W157" s="2171"/>
      <c r="X157" s="2171"/>
      <c r="Y157" s="2171"/>
      <c r="Z157" s="2171"/>
      <c r="AA157" s="2171"/>
      <c r="AB157" s="2171"/>
      <c r="AC157" s="2171"/>
      <c r="AD157" s="2171"/>
      <c r="AE157" s="2171"/>
      <c r="AF157" s="2171"/>
      <c r="AG157" s="2171"/>
      <c r="AH157" s="2171"/>
      <c r="AI157" s="2171"/>
      <c r="AJ157" s="2171"/>
      <c r="AK157" s="2171"/>
      <c r="AL157" s="2171"/>
      <c r="AM157" s="2171"/>
      <c r="AN157" s="2171"/>
      <c r="AO157" s="1078"/>
      <c r="AP157" s="1168"/>
      <c r="AQ157" s="1163" t="s">
        <v>533</v>
      </c>
      <c r="AR157" s="1163" t="s">
        <v>119</v>
      </c>
      <c r="AS157" s="1163" t="s">
        <v>120</v>
      </c>
      <c r="AT157" s="1163" t="s">
        <v>520</v>
      </c>
      <c r="AU157" s="1163" t="s">
        <v>121</v>
      </c>
      <c r="AV157" s="1163" t="s">
        <v>1084</v>
      </c>
      <c r="AW157" s="1163" t="s">
        <v>1206</v>
      </c>
      <c r="AX157" s="1163" t="s">
        <v>132</v>
      </c>
      <c r="AY157" s="1335" t="s">
        <v>421</v>
      </c>
      <c r="AZ157" s="1163" t="s">
        <v>1216</v>
      </c>
      <c r="BA157" s="1078"/>
      <c r="BB157" s="1078"/>
      <c r="BC157" s="1846"/>
      <c r="BD157" s="1235"/>
    </row>
    <row r="158" spans="1:56" s="89" customFormat="1" ht="39.950000000000003" customHeight="1">
      <c r="A158" s="2168">
        <v>27</v>
      </c>
      <c r="B158" s="2235" t="s">
        <v>808</v>
      </c>
      <c r="C158" s="2168">
        <v>27</v>
      </c>
      <c r="D158" s="2228" t="s">
        <v>534</v>
      </c>
      <c r="E158" s="2228"/>
      <c r="F158" s="2228"/>
      <c r="G158" s="2228"/>
      <c r="H158" s="2228" t="s">
        <v>1312</v>
      </c>
      <c r="I158" s="2228"/>
      <c r="J158" s="2228"/>
      <c r="K158" s="2228"/>
      <c r="L158" s="2181" t="s">
        <v>1073</v>
      </c>
      <c r="M158" s="2181"/>
      <c r="N158" s="2181"/>
      <c r="O158" s="2181"/>
      <c r="P158" s="2181"/>
      <c r="Q158" s="2181"/>
      <c r="R158" s="2182" t="s">
        <v>601</v>
      </c>
      <c r="S158" s="2182"/>
      <c r="T158" s="2182"/>
      <c r="U158" s="2182"/>
      <c r="V158" s="2182"/>
      <c r="W158" s="2182"/>
      <c r="X158" s="2182"/>
      <c r="Y158" s="2182"/>
      <c r="Z158" s="2182"/>
      <c r="AA158" s="2182"/>
      <c r="AB158" s="2182"/>
      <c r="AC158" s="2182"/>
      <c r="AD158" s="2182"/>
      <c r="AE158" s="2182"/>
      <c r="AF158" s="2182"/>
      <c r="AG158" s="2182"/>
      <c r="AH158" s="2179"/>
      <c r="AI158" s="2179"/>
      <c r="AJ158" s="2178" t="s">
        <v>397</v>
      </c>
      <c r="AK158" s="2178"/>
      <c r="AL158" s="2177" t="s">
        <v>508</v>
      </c>
      <c r="AM158" s="2177"/>
      <c r="AN158" s="2177"/>
      <c r="AO158" s="1078"/>
      <c r="AP158" s="1168">
        <v>3</v>
      </c>
      <c r="AQ158" s="1164" t="s">
        <v>1214</v>
      </c>
      <c r="AR158" s="1164" t="s">
        <v>1214</v>
      </c>
      <c r="AS158" s="1164" t="s">
        <v>1214</v>
      </c>
      <c r="AT158" s="1164" t="s">
        <v>1214</v>
      </c>
      <c r="AU158" s="1164" t="s">
        <v>1214</v>
      </c>
      <c r="AV158" s="1172" t="s">
        <v>1215</v>
      </c>
      <c r="AW158" s="1164" t="s">
        <v>1214</v>
      </c>
      <c r="AX158" s="1164" t="s">
        <v>1214</v>
      </c>
      <c r="AY158" s="1172" t="s">
        <v>1215</v>
      </c>
      <c r="AZ158" s="1164" t="s">
        <v>1214</v>
      </c>
      <c r="BA158" s="1078"/>
      <c r="BB158" s="1078"/>
      <c r="BC158" s="1846" t="str">
        <f t="shared" si="3"/>
        <v>確認27</v>
      </c>
      <c r="BD158" s="1235"/>
    </row>
    <row r="159" spans="1:56" s="89" customFormat="1" ht="105" customHeight="1">
      <c r="A159" s="2168"/>
      <c r="B159" s="2235"/>
      <c r="C159" s="2168"/>
      <c r="D159" s="2228"/>
      <c r="E159" s="2228"/>
      <c r="F159" s="2228"/>
      <c r="G159" s="2228"/>
      <c r="H159" s="2228"/>
      <c r="I159" s="2228"/>
      <c r="J159" s="2228"/>
      <c r="K159" s="2228"/>
      <c r="L159" s="2181"/>
      <c r="M159" s="2181"/>
      <c r="N159" s="2181"/>
      <c r="O159" s="2181"/>
      <c r="P159" s="2181"/>
      <c r="Q159" s="2181"/>
      <c r="R159" s="2245" t="s">
        <v>805</v>
      </c>
      <c r="S159" s="2245"/>
      <c r="T159" s="2245"/>
      <c r="U159" s="2245"/>
      <c r="V159" s="2245"/>
      <c r="W159" s="2245"/>
      <c r="X159" s="2245"/>
      <c r="Y159" s="2245"/>
      <c r="Z159" s="2245"/>
      <c r="AA159" s="2245"/>
      <c r="AB159" s="2245"/>
      <c r="AC159" s="2245"/>
      <c r="AD159" s="2245"/>
      <c r="AE159" s="2245"/>
      <c r="AF159" s="2245"/>
      <c r="AG159" s="2245"/>
      <c r="AH159" s="2180"/>
      <c r="AI159" s="2180"/>
      <c r="AJ159" s="2180"/>
      <c r="AK159" s="2180"/>
      <c r="AL159" s="2177"/>
      <c r="AM159" s="2177"/>
      <c r="AN159" s="2177"/>
      <c r="AO159" s="1078"/>
      <c r="AP159" s="1168">
        <v>8</v>
      </c>
      <c r="AQ159" s="1164" t="s">
        <v>1214</v>
      </c>
      <c r="AR159" s="1164" t="s">
        <v>1214</v>
      </c>
      <c r="AS159" s="1164" t="s">
        <v>1214</v>
      </c>
      <c r="AT159" s="1164" t="s">
        <v>1214</v>
      </c>
      <c r="AU159" s="1164" t="s">
        <v>1214</v>
      </c>
      <c r="AV159" s="1172" t="s">
        <v>1215</v>
      </c>
      <c r="AW159" s="1164" t="s">
        <v>1214</v>
      </c>
      <c r="AX159" s="1164" t="s">
        <v>1214</v>
      </c>
      <c r="AY159" s="1172" t="s">
        <v>1215</v>
      </c>
      <c r="AZ159" s="1164" t="s">
        <v>1214</v>
      </c>
      <c r="BA159" s="1078"/>
      <c r="BB159" s="1078"/>
      <c r="BC159" s="1846"/>
      <c r="BD159" s="1235"/>
    </row>
    <row r="160" spans="1:56" s="89" customFormat="1" ht="30" customHeight="1">
      <c r="A160" s="2168">
        <v>28</v>
      </c>
      <c r="B160" s="2168">
        <v>27</v>
      </c>
      <c r="C160" s="2168">
        <v>28</v>
      </c>
      <c r="D160" s="2198" t="s">
        <v>806</v>
      </c>
      <c r="E160" s="2198"/>
      <c r="F160" s="2198"/>
      <c r="G160" s="2198"/>
      <c r="H160" s="2228" t="s">
        <v>1312</v>
      </c>
      <c r="I160" s="2228"/>
      <c r="J160" s="2228"/>
      <c r="K160" s="2228"/>
      <c r="L160" s="2181" t="s">
        <v>1204</v>
      </c>
      <c r="M160" s="2181"/>
      <c r="N160" s="2181"/>
      <c r="O160" s="2181"/>
      <c r="P160" s="2181"/>
      <c r="Q160" s="2181"/>
      <c r="R160" s="2231" t="s">
        <v>37</v>
      </c>
      <c r="S160" s="2231"/>
      <c r="T160" s="2231"/>
      <c r="U160" s="2231"/>
      <c r="V160" s="2231"/>
      <c r="W160" s="2231"/>
      <c r="X160" s="2231"/>
      <c r="Y160" s="2231"/>
      <c r="Z160" s="2231"/>
      <c r="AA160" s="2231"/>
      <c r="AB160" s="2231"/>
      <c r="AC160" s="2231"/>
      <c r="AD160" s="2231"/>
      <c r="AE160" s="2231"/>
      <c r="AF160" s="2231"/>
      <c r="AG160" s="2231"/>
      <c r="AH160" s="2179"/>
      <c r="AI160" s="2179"/>
      <c r="AJ160" s="2179"/>
      <c r="AK160" s="2179"/>
      <c r="AL160" s="2176">
        <v>16</v>
      </c>
      <c r="AM160" s="2176"/>
      <c r="AN160" s="2176"/>
      <c r="AO160" s="1078"/>
      <c r="AP160" s="1168">
        <v>2</v>
      </c>
      <c r="AQ160" s="1169"/>
      <c r="AR160" s="1169"/>
      <c r="AS160" s="1169"/>
      <c r="AT160" s="1169"/>
      <c r="AU160" s="1169"/>
      <c r="AV160" s="1169"/>
      <c r="AW160" s="1169"/>
      <c r="AX160" s="1169"/>
      <c r="AY160" s="1169"/>
      <c r="AZ160" s="1169"/>
      <c r="BA160" s="1078"/>
      <c r="BB160" s="1078"/>
      <c r="BC160" s="1846" t="str">
        <f t="shared" si="3"/>
        <v>確認28</v>
      </c>
      <c r="BD160" s="1235"/>
    </row>
    <row r="161" spans="1:56" s="89" customFormat="1" ht="30" customHeight="1">
      <c r="A161" s="2237"/>
      <c r="B161" s="2237"/>
      <c r="C161" s="2237"/>
      <c r="D161" s="2198"/>
      <c r="E161" s="2198"/>
      <c r="F161" s="2198"/>
      <c r="G161" s="2198"/>
      <c r="H161" s="2228"/>
      <c r="I161" s="2228"/>
      <c r="J161" s="2228"/>
      <c r="K161" s="2228"/>
      <c r="L161" s="2181"/>
      <c r="M161" s="2181"/>
      <c r="N161" s="2181"/>
      <c r="O161" s="2181"/>
      <c r="P161" s="2181"/>
      <c r="Q161" s="2181"/>
      <c r="R161" s="2240" t="s">
        <v>1190</v>
      </c>
      <c r="S161" s="2240"/>
      <c r="T161" s="2240"/>
      <c r="U161" s="2240"/>
      <c r="V161" s="2240"/>
      <c r="W161" s="2240"/>
      <c r="X161" s="2240"/>
      <c r="Y161" s="2240"/>
      <c r="Z161" s="2240"/>
      <c r="AA161" s="2240"/>
      <c r="AB161" s="2240"/>
      <c r="AC161" s="2240"/>
      <c r="AD161" s="2240"/>
      <c r="AE161" s="2240"/>
      <c r="AF161" s="2240"/>
      <c r="AG161" s="2240"/>
      <c r="AH161" s="2239"/>
      <c r="AI161" s="2239"/>
      <c r="AJ161" s="2239"/>
      <c r="AK161" s="2239"/>
      <c r="AL161" s="2176"/>
      <c r="AM161" s="2176"/>
      <c r="AN161" s="2176"/>
      <c r="AO161" s="1078"/>
      <c r="AP161" s="1168">
        <v>2</v>
      </c>
      <c r="AQ161" s="1169"/>
      <c r="AR161" s="1169"/>
      <c r="AS161" s="1169"/>
      <c r="AT161" s="1169"/>
      <c r="AU161" s="1169"/>
      <c r="AV161" s="1169"/>
      <c r="AW161" s="1169"/>
      <c r="AX161" s="1169"/>
      <c r="AY161" s="1169"/>
      <c r="AZ161" s="1169"/>
      <c r="BA161" s="1078"/>
      <c r="BB161" s="1078"/>
      <c r="BC161" s="1846"/>
      <c r="BD161" s="1235"/>
    </row>
    <row r="162" spans="1:56" s="89" customFormat="1" ht="30" customHeight="1">
      <c r="A162" s="2168">
        <v>29</v>
      </c>
      <c r="B162" s="2168">
        <v>28</v>
      </c>
      <c r="C162" s="2168">
        <v>29</v>
      </c>
      <c r="D162" s="2228" t="s">
        <v>534</v>
      </c>
      <c r="E162" s="2228"/>
      <c r="F162" s="2228"/>
      <c r="G162" s="2228"/>
      <c r="H162" s="2228" t="s">
        <v>1312</v>
      </c>
      <c r="I162" s="2228"/>
      <c r="J162" s="2228"/>
      <c r="K162" s="2228"/>
      <c r="L162" s="2181" t="s">
        <v>75</v>
      </c>
      <c r="M162" s="2181"/>
      <c r="N162" s="2181"/>
      <c r="O162" s="2181"/>
      <c r="P162" s="2181"/>
      <c r="Q162" s="2181"/>
      <c r="R162" s="2182" t="s">
        <v>1055</v>
      </c>
      <c r="S162" s="2182"/>
      <c r="T162" s="2182"/>
      <c r="U162" s="2182"/>
      <c r="V162" s="2182"/>
      <c r="W162" s="2182"/>
      <c r="X162" s="2182"/>
      <c r="Y162" s="2182"/>
      <c r="Z162" s="2182"/>
      <c r="AA162" s="2182"/>
      <c r="AB162" s="2182"/>
      <c r="AC162" s="2182"/>
      <c r="AD162" s="2182"/>
      <c r="AE162" s="2182"/>
      <c r="AF162" s="2182"/>
      <c r="AG162" s="2182"/>
      <c r="AH162" s="2179"/>
      <c r="AI162" s="2179"/>
      <c r="AJ162" s="2178" t="s">
        <v>528</v>
      </c>
      <c r="AK162" s="2178"/>
      <c r="AL162" s="2177" t="s">
        <v>506</v>
      </c>
      <c r="AM162" s="2177"/>
      <c r="AN162" s="2177"/>
      <c r="AO162" s="1078"/>
      <c r="AP162" s="1168">
        <v>2</v>
      </c>
      <c r="AQ162" s="1169"/>
      <c r="AR162" s="1169"/>
      <c r="AS162" s="1169"/>
      <c r="AT162" s="1169"/>
      <c r="AU162" s="1169"/>
      <c r="AV162" s="1169"/>
      <c r="AW162" s="1169"/>
      <c r="AX162" s="1169"/>
      <c r="AY162" s="1169"/>
      <c r="AZ162" s="1169"/>
      <c r="BA162" s="1078"/>
      <c r="BB162" s="1078"/>
      <c r="BC162" s="1846" t="str">
        <f t="shared" si="3"/>
        <v>確認29</v>
      </c>
      <c r="BD162" s="1235"/>
    </row>
    <row r="163" spans="1:56" s="89" customFormat="1" ht="165" customHeight="1">
      <c r="A163" s="2168"/>
      <c r="B163" s="2168"/>
      <c r="C163" s="2168"/>
      <c r="D163" s="2228"/>
      <c r="E163" s="2228"/>
      <c r="F163" s="2228"/>
      <c r="G163" s="2228"/>
      <c r="H163" s="2228"/>
      <c r="I163" s="2228"/>
      <c r="J163" s="2228"/>
      <c r="K163" s="2228"/>
      <c r="L163" s="2181"/>
      <c r="M163" s="2181"/>
      <c r="N163" s="2181"/>
      <c r="O163" s="2181"/>
      <c r="P163" s="2181"/>
      <c r="Q163" s="2181"/>
      <c r="R163" s="2241" t="s">
        <v>115</v>
      </c>
      <c r="S163" s="2241"/>
      <c r="T163" s="2241"/>
      <c r="U163" s="2241"/>
      <c r="V163" s="2241"/>
      <c r="W163" s="2241"/>
      <c r="X163" s="2241"/>
      <c r="Y163" s="2241"/>
      <c r="Z163" s="2241"/>
      <c r="AA163" s="2241"/>
      <c r="AB163" s="2241"/>
      <c r="AC163" s="2241"/>
      <c r="AD163" s="2241"/>
      <c r="AE163" s="2241"/>
      <c r="AF163" s="2241"/>
      <c r="AG163" s="2241"/>
      <c r="AH163" s="2180"/>
      <c r="AI163" s="2180"/>
      <c r="AJ163" s="2180"/>
      <c r="AK163" s="2180"/>
      <c r="AL163" s="2177"/>
      <c r="AM163" s="2177"/>
      <c r="AN163" s="2177"/>
      <c r="AO163" s="1078"/>
      <c r="AP163" s="1168">
        <v>13</v>
      </c>
      <c r="AQ163" s="1163" t="s">
        <v>533</v>
      </c>
      <c r="AR163" s="1163" t="s">
        <v>119</v>
      </c>
      <c r="AS163" s="1163" t="s">
        <v>120</v>
      </c>
      <c r="AT163" s="1163" t="s">
        <v>520</v>
      </c>
      <c r="AU163" s="1163" t="s">
        <v>121</v>
      </c>
      <c r="AV163" s="1163" t="s">
        <v>1084</v>
      </c>
      <c r="AW163" s="1163" t="s">
        <v>1206</v>
      </c>
      <c r="AX163" s="1163" t="s">
        <v>132</v>
      </c>
      <c r="AY163" s="1335" t="s">
        <v>421</v>
      </c>
      <c r="AZ163" s="1163" t="s">
        <v>1216</v>
      </c>
      <c r="BA163" s="1078"/>
      <c r="BB163" s="1078"/>
      <c r="BC163" s="1846"/>
      <c r="BD163" s="1235"/>
    </row>
    <row r="164" spans="1:56" s="89" customFormat="1" ht="30" customHeight="1">
      <c r="A164" s="2168">
        <v>30</v>
      </c>
      <c r="B164" s="2235"/>
      <c r="C164" s="2168">
        <v>30</v>
      </c>
      <c r="D164" s="2228" t="s">
        <v>534</v>
      </c>
      <c r="E164" s="2228"/>
      <c r="F164" s="2228"/>
      <c r="G164" s="2228"/>
      <c r="H164" s="2228" t="s">
        <v>1312</v>
      </c>
      <c r="I164" s="2228"/>
      <c r="J164" s="2228"/>
      <c r="K164" s="2228"/>
      <c r="L164" s="2181" t="s">
        <v>1074</v>
      </c>
      <c r="M164" s="2181"/>
      <c r="N164" s="2181"/>
      <c r="O164" s="2181"/>
      <c r="P164" s="2181"/>
      <c r="Q164" s="2181"/>
      <c r="R164" s="2182" t="s">
        <v>1055</v>
      </c>
      <c r="S164" s="2182"/>
      <c r="T164" s="2182"/>
      <c r="U164" s="2182"/>
      <c r="V164" s="2182"/>
      <c r="W164" s="2182"/>
      <c r="X164" s="2182"/>
      <c r="Y164" s="2182"/>
      <c r="Z164" s="2182"/>
      <c r="AA164" s="2182"/>
      <c r="AB164" s="2182"/>
      <c r="AC164" s="2182"/>
      <c r="AD164" s="2182"/>
      <c r="AE164" s="2182"/>
      <c r="AF164" s="2182"/>
      <c r="AG164" s="2182"/>
      <c r="AH164" s="2179"/>
      <c r="AI164" s="2179"/>
      <c r="AJ164" s="2178" t="s">
        <v>528</v>
      </c>
      <c r="AK164" s="2178"/>
      <c r="AL164" s="2177" t="s">
        <v>506</v>
      </c>
      <c r="AM164" s="2177"/>
      <c r="AN164" s="2177"/>
      <c r="AO164" s="1078"/>
      <c r="AP164" s="1168">
        <v>2</v>
      </c>
      <c r="AQ164" s="1164" t="s">
        <v>1214</v>
      </c>
      <c r="AR164" s="1164" t="s">
        <v>1214</v>
      </c>
      <c r="AS164" s="1164" t="s">
        <v>1214</v>
      </c>
      <c r="AT164" s="1164" t="s">
        <v>1214</v>
      </c>
      <c r="AU164" s="1164" t="s">
        <v>1214</v>
      </c>
      <c r="AV164" s="1172" t="s">
        <v>1215</v>
      </c>
      <c r="AW164" s="1164" t="s">
        <v>1214</v>
      </c>
      <c r="AX164" s="1164" t="s">
        <v>1214</v>
      </c>
      <c r="AY164" s="1172" t="s">
        <v>1215</v>
      </c>
      <c r="AZ164" s="1164" t="s">
        <v>1214</v>
      </c>
      <c r="BA164" s="1247"/>
      <c r="BB164" s="1078"/>
      <c r="BC164" s="1846" t="str">
        <f t="shared" si="3"/>
        <v>確認30</v>
      </c>
      <c r="BD164" s="1235"/>
    </row>
    <row r="165" spans="1:56" s="89" customFormat="1" ht="30" customHeight="1">
      <c r="A165" s="2237"/>
      <c r="B165" s="2236"/>
      <c r="C165" s="2237"/>
      <c r="D165" s="2228"/>
      <c r="E165" s="2228"/>
      <c r="F165" s="2228"/>
      <c r="G165" s="2228"/>
      <c r="H165" s="2228"/>
      <c r="I165" s="2228"/>
      <c r="J165" s="2228"/>
      <c r="K165" s="2228"/>
      <c r="L165" s="2181"/>
      <c r="M165" s="2181"/>
      <c r="N165" s="2181"/>
      <c r="O165" s="2181"/>
      <c r="P165" s="2181"/>
      <c r="Q165" s="2181"/>
      <c r="R165" s="2166" t="s">
        <v>39</v>
      </c>
      <c r="S165" s="2166"/>
      <c r="T165" s="2166"/>
      <c r="U165" s="2166"/>
      <c r="V165" s="2166"/>
      <c r="W165" s="2166"/>
      <c r="X165" s="2166"/>
      <c r="Y165" s="2166"/>
      <c r="Z165" s="2166"/>
      <c r="AA165" s="2166"/>
      <c r="AB165" s="2166"/>
      <c r="AC165" s="2166"/>
      <c r="AD165" s="2166"/>
      <c r="AE165" s="2166"/>
      <c r="AF165" s="2166"/>
      <c r="AG165" s="2166"/>
      <c r="AH165" s="2172"/>
      <c r="AI165" s="2172"/>
      <c r="AJ165" s="2229" t="s">
        <v>528</v>
      </c>
      <c r="AK165" s="2229"/>
      <c r="AL165" s="2177"/>
      <c r="AM165" s="2177"/>
      <c r="AN165" s="2177"/>
      <c r="AO165" s="1078"/>
      <c r="AP165" s="1168">
        <v>2</v>
      </c>
      <c r="AQ165" s="1164" t="s">
        <v>1214</v>
      </c>
      <c r="AR165" s="1164" t="s">
        <v>1214</v>
      </c>
      <c r="AS165" s="1164" t="s">
        <v>1214</v>
      </c>
      <c r="AT165" s="1164" t="s">
        <v>1214</v>
      </c>
      <c r="AU165" s="1164" t="s">
        <v>1214</v>
      </c>
      <c r="AV165" s="1172" t="s">
        <v>1215</v>
      </c>
      <c r="AW165" s="1164" t="s">
        <v>1214</v>
      </c>
      <c r="AX165" s="1164" t="s">
        <v>1214</v>
      </c>
      <c r="AY165" s="1172" t="s">
        <v>1215</v>
      </c>
      <c r="AZ165" s="1164" t="s">
        <v>1214</v>
      </c>
      <c r="BA165" s="1078"/>
      <c r="BB165" s="1078"/>
      <c r="BC165" s="1846"/>
      <c r="BD165" s="1235"/>
    </row>
    <row r="166" spans="1:56" s="89" customFormat="1" ht="125.1" customHeight="1">
      <c r="A166" s="2237"/>
      <c r="B166" s="2236"/>
      <c r="C166" s="2237"/>
      <c r="D166" s="2228"/>
      <c r="E166" s="2228"/>
      <c r="F166" s="2228"/>
      <c r="G166" s="2228"/>
      <c r="H166" s="2228"/>
      <c r="I166" s="2228"/>
      <c r="J166" s="2228"/>
      <c r="K166" s="2228"/>
      <c r="L166" s="2181"/>
      <c r="M166" s="2181"/>
      <c r="N166" s="2181"/>
      <c r="O166" s="2181"/>
      <c r="P166" s="2181"/>
      <c r="Q166" s="2181"/>
      <c r="R166" s="2174" t="s">
        <v>290</v>
      </c>
      <c r="S166" s="2174"/>
      <c r="T166" s="2174"/>
      <c r="U166" s="2174"/>
      <c r="V166" s="2174"/>
      <c r="W166" s="2174"/>
      <c r="X166" s="2174"/>
      <c r="Y166" s="2174"/>
      <c r="Z166" s="2174"/>
      <c r="AA166" s="2174"/>
      <c r="AB166" s="2174"/>
      <c r="AC166" s="2174"/>
      <c r="AD166" s="2174"/>
      <c r="AE166" s="2174"/>
      <c r="AF166" s="2174"/>
      <c r="AG166" s="2174"/>
      <c r="AH166" s="2172"/>
      <c r="AI166" s="2172"/>
      <c r="AJ166" s="2172"/>
      <c r="AK166" s="2172"/>
      <c r="AL166" s="2177"/>
      <c r="AM166" s="2177"/>
      <c r="AN166" s="2177"/>
      <c r="AO166" s="1078"/>
      <c r="AP166" s="1168">
        <v>10</v>
      </c>
      <c r="AQ166" s="1164" t="s">
        <v>1214</v>
      </c>
      <c r="AR166" s="1164" t="s">
        <v>1214</v>
      </c>
      <c r="AS166" s="1164" t="s">
        <v>1214</v>
      </c>
      <c r="AT166" s="1164" t="s">
        <v>1214</v>
      </c>
      <c r="AU166" s="1164" t="s">
        <v>1214</v>
      </c>
      <c r="AV166" s="1172" t="s">
        <v>1215</v>
      </c>
      <c r="AW166" s="1164" t="s">
        <v>1214</v>
      </c>
      <c r="AX166" s="1164" t="s">
        <v>1214</v>
      </c>
      <c r="AY166" s="1172" t="s">
        <v>1215</v>
      </c>
      <c r="AZ166" s="1164" t="s">
        <v>1214</v>
      </c>
      <c r="BA166" s="1078"/>
      <c r="BB166" s="1078"/>
      <c r="BC166" s="1846"/>
      <c r="BD166" s="1235"/>
    </row>
    <row r="167" spans="1:56" s="89" customFormat="1" ht="39.950000000000003" customHeight="1">
      <c r="A167" s="2237"/>
      <c r="B167" s="2236"/>
      <c r="C167" s="2237"/>
      <c r="D167" s="2228"/>
      <c r="E167" s="2228"/>
      <c r="F167" s="2228"/>
      <c r="G167" s="2228"/>
      <c r="H167" s="2228"/>
      <c r="I167" s="2228"/>
      <c r="J167" s="2228"/>
      <c r="K167" s="2228"/>
      <c r="L167" s="2181"/>
      <c r="M167" s="2181"/>
      <c r="N167" s="2181"/>
      <c r="O167" s="2181"/>
      <c r="P167" s="2181"/>
      <c r="Q167" s="2181"/>
      <c r="R167" s="2175" t="s">
        <v>814</v>
      </c>
      <c r="S167" s="2175"/>
      <c r="T167" s="2175"/>
      <c r="U167" s="2175"/>
      <c r="V167" s="2175"/>
      <c r="W167" s="2175"/>
      <c r="X167" s="2175"/>
      <c r="Y167" s="2175"/>
      <c r="Z167" s="2175"/>
      <c r="AA167" s="2175"/>
      <c r="AB167" s="2175"/>
      <c r="AC167" s="2175"/>
      <c r="AD167" s="2175"/>
      <c r="AE167" s="2175"/>
      <c r="AF167" s="2175"/>
      <c r="AG167" s="2175"/>
      <c r="AH167" s="2180"/>
      <c r="AI167" s="2180"/>
      <c r="AJ167" s="2180"/>
      <c r="AK167" s="2180"/>
      <c r="AL167" s="2177"/>
      <c r="AM167" s="2177"/>
      <c r="AN167" s="2177"/>
      <c r="AO167" s="1078"/>
      <c r="AP167" s="1168">
        <v>3</v>
      </c>
      <c r="AQ167" s="1164" t="s">
        <v>1214</v>
      </c>
      <c r="AR167" s="1164" t="s">
        <v>1214</v>
      </c>
      <c r="AS167" s="1164" t="s">
        <v>1214</v>
      </c>
      <c r="AT167" s="1164" t="s">
        <v>1214</v>
      </c>
      <c r="AU167" s="1164" t="s">
        <v>1214</v>
      </c>
      <c r="AV167" s="1172" t="s">
        <v>1215</v>
      </c>
      <c r="AW167" s="1164" t="s">
        <v>1214</v>
      </c>
      <c r="AX167" s="1164" t="s">
        <v>1214</v>
      </c>
      <c r="AY167" s="1172" t="s">
        <v>1215</v>
      </c>
      <c r="AZ167" s="1164" t="s">
        <v>1214</v>
      </c>
      <c r="BA167" s="1078"/>
      <c r="BB167" s="1078"/>
      <c r="BC167" s="1846"/>
      <c r="BD167" s="1235"/>
    </row>
    <row r="168" spans="1:56" s="89" customFormat="1" ht="30" hidden="1" customHeight="1">
      <c r="A168" s="2235"/>
      <c r="B168" s="2168">
        <v>29</v>
      </c>
      <c r="C168" s="2235"/>
      <c r="D168" s="2228" t="s">
        <v>534</v>
      </c>
      <c r="E168" s="2228"/>
      <c r="F168" s="2228"/>
      <c r="G168" s="2228"/>
      <c r="H168" s="2228" t="s">
        <v>534</v>
      </c>
      <c r="I168" s="2228"/>
      <c r="J168" s="2228"/>
      <c r="K168" s="2228"/>
      <c r="L168" s="2181" t="s">
        <v>809</v>
      </c>
      <c r="M168" s="2181"/>
      <c r="N168" s="2181"/>
      <c r="O168" s="2181"/>
      <c r="P168" s="2181"/>
      <c r="Q168" s="2181"/>
      <c r="R168" s="2182" t="s">
        <v>1055</v>
      </c>
      <c r="S168" s="2182"/>
      <c r="T168" s="2182"/>
      <c r="U168" s="2182"/>
      <c r="V168" s="2182"/>
      <c r="W168" s="2182"/>
      <c r="X168" s="2182"/>
      <c r="Y168" s="2182"/>
      <c r="Z168" s="2182"/>
      <c r="AA168" s="2182"/>
      <c r="AB168" s="2182"/>
      <c r="AC168" s="2182"/>
      <c r="AD168" s="2182"/>
      <c r="AE168" s="2182"/>
      <c r="AF168" s="2182"/>
      <c r="AG168" s="2182"/>
      <c r="AH168" s="2242"/>
      <c r="AI168" s="2242"/>
      <c r="AJ168" s="2178" t="s">
        <v>528</v>
      </c>
      <c r="AK168" s="2178"/>
      <c r="AL168" s="2177" t="s">
        <v>506</v>
      </c>
      <c r="AM168" s="2177"/>
      <c r="AN168" s="2177"/>
      <c r="AO168" s="1078"/>
      <c r="AP168" s="1168">
        <v>2</v>
      </c>
      <c r="AQ168" s="1172" t="s">
        <v>1215</v>
      </c>
      <c r="AR168" s="1172" t="s">
        <v>1215</v>
      </c>
      <c r="AS168" s="1172" t="s">
        <v>1215</v>
      </c>
      <c r="AT168" s="1172" t="s">
        <v>1215</v>
      </c>
      <c r="AU168" s="1172" t="s">
        <v>1215</v>
      </c>
      <c r="AV168" s="1164" t="s">
        <v>1214</v>
      </c>
      <c r="AW168" s="1172" t="s">
        <v>1215</v>
      </c>
      <c r="AX168" s="1172" t="s">
        <v>1215</v>
      </c>
      <c r="AY168" s="1164" t="s">
        <v>1214</v>
      </c>
      <c r="AZ168" s="1164" t="s">
        <v>1214</v>
      </c>
      <c r="BA168" s="1078"/>
      <c r="BB168" s="1078"/>
      <c r="BC168" s="1846" t="str">
        <f t="shared" si="3"/>
        <v>確認</v>
      </c>
      <c r="BD168" s="1235"/>
    </row>
    <row r="169" spans="1:56" s="89" customFormat="1" ht="30" hidden="1" customHeight="1">
      <c r="A169" s="2236"/>
      <c r="B169" s="2237"/>
      <c r="C169" s="2236"/>
      <c r="D169" s="2228"/>
      <c r="E169" s="2228"/>
      <c r="F169" s="2228"/>
      <c r="G169" s="2228"/>
      <c r="H169" s="2228"/>
      <c r="I169" s="2228"/>
      <c r="J169" s="2228"/>
      <c r="K169" s="2228"/>
      <c r="L169" s="2181"/>
      <c r="M169" s="2181"/>
      <c r="N169" s="2181"/>
      <c r="O169" s="2181"/>
      <c r="P169" s="2181"/>
      <c r="Q169" s="2181"/>
      <c r="R169" s="2166" t="s">
        <v>39</v>
      </c>
      <c r="S169" s="2166"/>
      <c r="T169" s="2166"/>
      <c r="U169" s="2166"/>
      <c r="V169" s="2166"/>
      <c r="W169" s="2166"/>
      <c r="X169" s="2166"/>
      <c r="Y169" s="2166"/>
      <c r="Z169" s="2166"/>
      <c r="AA169" s="2166"/>
      <c r="AB169" s="2166"/>
      <c r="AC169" s="2166"/>
      <c r="AD169" s="2166"/>
      <c r="AE169" s="2166"/>
      <c r="AF169" s="2166"/>
      <c r="AG169" s="2166"/>
      <c r="AH169" s="2238"/>
      <c r="AI169" s="2238"/>
      <c r="AJ169" s="2229" t="s">
        <v>528</v>
      </c>
      <c r="AK169" s="2229"/>
      <c r="AL169" s="2177"/>
      <c r="AM169" s="2177"/>
      <c r="AN169" s="2177"/>
      <c r="AO169" s="1078"/>
      <c r="AP169" s="1168">
        <v>2</v>
      </c>
      <c r="AQ169" s="1172" t="s">
        <v>1215</v>
      </c>
      <c r="AR169" s="1172" t="s">
        <v>1215</v>
      </c>
      <c r="AS169" s="1172" t="s">
        <v>1215</v>
      </c>
      <c r="AT169" s="1172" t="s">
        <v>1215</v>
      </c>
      <c r="AU169" s="1172" t="s">
        <v>1215</v>
      </c>
      <c r="AV169" s="1164" t="s">
        <v>1214</v>
      </c>
      <c r="AW169" s="1172" t="s">
        <v>1215</v>
      </c>
      <c r="AX169" s="1172" t="s">
        <v>1215</v>
      </c>
      <c r="AY169" s="1164" t="s">
        <v>1214</v>
      </c>
      <c r="AZ169" s="1164" t="s">
        <v>1214</v>
      </c>
      <c r="BA169" s="1078"/>
      <c r="BB169" s="1078"/>
      <c r="BC169" s="1846" t="str">
        <f t="shared" si="3"/>
        <v>確認</v>
      </c>
      <c r="BD169" s="1235"/>
    </row>
    <row r="170" spans="1:56" s="89" customFormat="1" ht="125.1" hidden="1" customHeight="1">
      <c r="A170" s="2236"/>
      <c r="B170" s="2237"/>
      <c r="C170" s="2236"/>
      <c r="D170" s="2228"/>
      <c r="E170" s="2228"/>
      <c r="F170" s="2228"/>
      <c r="G170" s="2228"/>
      <c r="H170" s="2228"/>
      <c r="I170" s="2228"/>
      <c r="J170" s="2228"/>
      <c r="K170" s="2228"/>
      <c r="L170" s="2181"/>
      <c r="M170" s="2181"/>
      <c r="N170" s="2181"/>
      <c r="O170" s="2181"/>
      <c r="P170" s="2181"/>
      <c r="Q170" s="2181"/>
      <c r="R170" s="2174" t="s">
        <v>810</v>
      </c>
      <c r="S170" s="2174"/>
      <c r="T170" s="2174"/>
      <c r="U170" s="2174"/>
      <c r="V170" s="2174"/>
      <c r="W170" s="2174"/>
      <c r="X170" s="2174"/>
      <c r="Y170" s="2174"/>
      <c r="Z170" s="2174"/>
      <c r="AA170" s="2174"/>
      <c r="AB170" s="2174"/>
      <c r="AC170" s="2174"/>
      <c r="AD170" s="2174"/>
      <c r="AE170" s="2174"/>
      <c r="AF170" s="2174"/>
      <c r="AG170" s="2174"/>
      <c r="AH170" s="2238"/>
      <c r="AI170" s="2238"/>
      <c r="AJ170" s="2238"/>
      <c r="AK170" s="2238"/>
      <c r="AL170" s="2177"/>
      <c r="AM170" s="2177"/>
      <c r="AN170" s="2177"/>
      <c r="AO170" s="1078"/>
      <c r="AP170" s="1168">
        <v>10</v>
      </c>
      <c r="AQ170" s="1172" t="s">
        <v>1215</v>
      </c>
      <c r="AR170" s="1172" t="s">
        <v>1215</v>
      </c>
      <c r="AS170" s="1172" t="s">
        <v>1215</v>
      </c>
      <c r="AT170" s="1172" t="s">
        <v>1215</v>
      </c>
      <c r="AU170" s="1172" t="s">
        <v>1215</v>
      </c>
      <c r="AV170" s="1164" t="s">
        <v>1214</v>
      </c>
      <c r="AW170" s="1172" t="s">
        <v>1215</v>
      </c>
      <c r="AX170" s="1172" t="s">
        <v>1215</v>
      </c>
      <c r="AY170" s="1164" t="s">
        <v>1214</v>
      </c>
      <c r="AZ170" s="1164" t="s">
        <v>1214</v>
      </c>
      <c r="BA170" s="1078"/>
      <c r="BB170" s="1078"/>
      <c r="BC170" s="1846" t="str">
        <f t="shared" si="3"/>
        <v>確認</v>
      </c>
      <c r="BD170" s="1235"/>
    </row>
    <row r="171" spans="1:56" s="89" customFormat="1" ht="39.950000000000003" hidden="1" customHeight="1">
      <c r="A171" s="2236"/>
      <c r="B171" s="2237"/>
      <c r="C171" s="2236"/>
      <c r="D171" s="2228"/>
      <c r="E171" s="2228"/>
      <c r="F171" s="2228"/>
      <c r="G171" s="2228"/>
      <c r="H171" s="2228"/>
      <c r="I171" s="2228"/>
      <c r="J171" s="2228"/>
      <c r="K171" s="2228"/>
      <c r="L171" s="2181"/>
      <c r="M171" s="2181"/>
      <c r="N171" s="2181"/>
      <c r="O171" s="2181"/>
      <c r="P171" s="2181"/>
      <c r="Q171" s="2181"/>
      <c r="R171" s="2175" t="s">
        <v>811</v>
      </c>
      <c r="S171" s="2175"/>
      <c r="T171" s="2175"/>
      <c r="U171" s="2175"/>
      <c r="V171" s="2175"/>
      <c r="W171" s="2175"/>
      <c r="X171" s="2175"/>
      <c r="Y171" s="2175"/>
      <c r="Z171" s="2175"/>
      <c r="AA171" s="2175"/>
      <c r="AB171" s="2175"/>
      <c r="AC171" s="2175"/>
      <c r="AD171" s="2175"/>
      <c r="AE171" s="2175"/>
      <c r="AF171" s="2175"/>
      <c r="AG171" s="2175"/>
      <c r="AH171" s="2243"/>
      <c r="AI171" s="2243"/>
      <c r="AJ171" s="2243"/>
      <c r="AK171" s="2243"/>
      <c r="AL171" s="2177"/>
      <c r="AM171" s="2177"/>
      <c r="AN171" s="2177"/>
      <c r="AO171" s="1078"/>
      <c r="AP171" s="1168">
        <v>3</v>
      </c>
      <c r="AQ171" s="1172" t="s">
        <v>1215</v>
      </c>
      <c r="AR171" s="1172" t="s">
        <v>1215</v>
      </c>
      <c r="AS171" s="1172" t="s">
        <v>1215</v>
      </c>
      <c r="AT171" s="1172" t="s">
        <v>1215</v>
      </c>
      <c r="AU171" s="1172" t="s">
        <v>1215</v>
      </c>
      <c r="AV171" s="1164" t="s">
        <v>1214</v>
      </c>
      <c r="AW171" s="1172" t="s">
        <v>1215</v>
      </c>
      <c r="AX171" s="1172" t="s">
        <v>1215</v>
      </c>
      <c r="AY171" s="1164" t="s">
        <v>1214</v>
      </c>
      <c r="AZ171" s="1164" t="s">
        <v>1214</v>
      </c>
      <c r="BA171" s="1078"/>
      <c r="BB171" s="1078"/>
      <c r="BC171" s="1846" t="str">
        <f t="shared" si="3"/>
        <v>確認</v>
      </c>
      <c r="BD171" s="1235"/>
    </row>
    <row r="172" spans="1:56" s="89" customFormat="1" ht="30" customHeight="1">
      <c r="A172" s="2168">
        <v>31</v>
      </c>
      <c r="B172" s="2168">
        <v>30</v>
      </c>
      <c r="C172" s="2168">
        <v>31</v>
      </c>
      <c r="D172" s="2228" t="s">
        <v>534</v>
      </c>
      <c r="E172" s="2228"/>
      <c r="F172" s="2228"/>
      <c r="G172" s="2228"/>
      <c r="H172" s="2228" t="s">
        <v>1312</v>
      </c>
      <c r="I172" s="2228"/>
      <c r="J172" s="2228"/>
      <c r="K172" s="2228"/>
      <c r="L172" s="2181" t="s">
        <v>38</v>
      </c>
      <c r="M172" s="2181"/>
      <c r="N172" s="2181"/>
      <c r="O172" s="2181"/>
      <c r="P172" s="2181"/>
      <c r="Q172" s="2181"/>
      <c r="R172" s="2182" t="s">
        <v>1055</v>
      </c>
      <c r="S172" s="2182"/>
      <c r="T172" s="2182"/>
      <c r="U172" s="2182"/>
      <c r="V172" s="2182"/>
      <c r="W172" s="2182"/>
      <c r="X172" s="2182"/>
      <c r="Y172" s="2182"/>
      <c r="Z172" s="2182"/>
      <c r="AA172" s="2182"/>
      <c r="AB172" s="2182"/>
      <c r="AC172" s="2182"/>
      <c r="AD172" s="2182"/>
      <c r="AE172" s="2182"/>
      <c r="AF172" s="2182"/>
      <c r="AG172" s="2182"/>
      <c r="AH172" s="2179"/>
      <c r="AI172" s="2179"/>
      <c r="AJ172" s="2178" t="s">
        <v>529</v>
      </c>
      <c r="AK172" s="2178"/>
      <c r="AL172" s="2177" t="s">
        <v>507</v>
      </c>
      <c r="AM172" s="2177"/>
      <c r="AN172" s="2177"/>
      <c r="AO172" s="1078"/>
      <c r="AP172" s="1168">
        <v>2</v>
      </c>
      <c r="AQ172" s="1169"/>
      <c r="AR172" s="1169"/>
      <c r="AS172" s="1169"/>
      <c r="AT172" s="1169"/>
      <c r="AU172" s="1169"/>
      <c r="AV172" s="1169"/>
      <c r="AW172" s="1169"/>
      <c r="AX172" s="1169"/>
      <c r="AY172" s="1169"/>
      <c r="AZ172" s="1169"/>
      <c r="BA172" s="1078"/>
      <c r="BB172" s="1078"/>
      <c r="BC172" s="1846" t="str">
        <f t="shared" si="3"/>
        <v>確認31</v>
      </c>
      <c r="BD172" s="1235"/>
    </row>
    <row r="173" spans="1:56" s="89" customFormat="1" ht="30" customHeight="1">
      <c r="A173" s="2168"/>
      <c r="B173" s="2168"/>
      <c r="C173" s="2168"/>
      <c r="D173" s="2228"/>
      <c r="E173" s="2228"/>
      <c r="F173" s="2228"/>
      <c r="G173" s="2228"/>
      <c r="H173" s="2228"/>
      <c r="I173" s="2228"/>
      <c r="J173" s="2228"/>
      <c r="K173" s="2228"/>
      <c r="L173" s="2181"/>
      <c r="M173" s="2181"/>
      <c r="N173" s="2181"/>
      <c r="O173" s="2181"/>
      <c r="P173" s="2181"/>
      <c r="Q173" s="2181"/>
      <c r="R173" s="2166" t="s">
        <v>39</v>
      </c>
      <c r="S173" s="2166"/>
      <c r="T173" s="2166"/>
      <c r="U173" s="2166"/>
      <c r="V173" s="2166"/>
      <c r="W173" s="2166"/>
      <c r="X173" s="2166"/>
      <c r="Y173" s="2166"/>
      <c r="Z173" s="2166"/>
      <c r="AA173" s="2166"/>
      <c r="AB173" s="2166"/>
      <c r="AC173" s="2166"/>
      <c r="AD173" s="2166"/>
      <c r="AE173" s="2166"/>
      <c r="AF173" s="2166"/>
      <c r="AG173" s="2166"/>
      <c r="AH173" s="2172"/>
      <c r="AI173" s="2172"/>
      <c r="AJ173" s="2229" t="s">
        <v>529</v>
      </c>
      <c r="AK173" s="2229"/>
      <c r="AL173" s="2177"/>
      <c r="AM173" s="2177"/>
      <c r="AN173" s="2177"/>
      <c r="AO173" s="1078"/>
      <c r="AP173" s="1168">
        <v>2</v>
      </c>
      <c r="AQ173" s="1169"/>
      <c r="AR173" s="1169"/>
      <c r="AS173" s="1169"/>
      <c r="AT173" s="1169"/>
      <c r="AU173" s="1169"/>
      <c r="AV173" s="1169"/>
      <c r="AW173" s="1169"/>
      <c r="AX173" s="1169"/>
      <c r="AY173" s="1169"/>
      <c r="AZ173" s="1169"/>
      <c r="BA173" s="1078"/>
      <c r="BB173" s="1078"/>
      <c r="BC173" s="1846"/>
      <c r="BD173" s="1235"/>
    </row>
    <row r="174" spans="1:56" s="89" customFormat="1" ht="39.950000000000003" customHeight="1">
      <c r="A174" s="2168"/>
      <c r="B174" s="2168"/>
      <c r="C174" s="2168"/>
      <c r="D174" s="2228"/>
      <c r="E174" s="2228"/>
      <c r="F174" s="2228"/>
      <c r="G174" s="2228"/>
      <c r="H174" s="2228"/>
      <c r="I174" s="2228"/>
      <c r="J174" s="2228"/>
      <c r="K174" s="2228"/>
      <c r="L174" s="2181"/>
      <c r="M174" s="2181"/>
      <c r="N174" s="2181"/>
      <c r="O174" s="2181"/>
      <c r="P174" s="2181"/>
      <c r="Q174" s="2181"/>
      <c r="R174" s="2338" t="s">
        <v>815</v>
      </c>
      <c r="S174" s="2338"/>
      <c r="T174" s="2338"/>
      <c r="U174" s="2338"/>
      <c r="V174" s="2338"/>
      <c r="W174" s="2338"/>
      <c r="X174" s="2338"/>
      <c r="Y174" s="2338"/>
      <c r="Z174" s="2338"/>
      <c r="AA174" s="2338"/>
      <c r="AB174" s="2338"/>
      <c r="AC174" s="2338"/>
      <c r="AD174" s="2338"/>
      <c r="AE174" s="2338"/>
      <c r="AF174" s="2338"/>
      <c r="AG174" s="2338"/>
      <c r="AH174" s="2172"/>
      <c r="AI174" s="2172"/>
      <c r="AJ174" s="2172"/>
      <c r="AK174" s="2172"/>
      <c r="AL174" s="2177"/>
      <c r="AM174" s="2177"/>
      <c r="AN174" s="2177"/>
      <c r="AO174" s="1078"/>
      <c r="AP174" s="1168">
        <v>3</v>
      </c>
      <c r="AQ174" s="1169"/>
      <c r="AR174" s="1169"/>
      <c r="AS174" s="1169"/>
      <c r="AT174" s="1169"/>
      <c r="AU174" s="1169"/>
      <c r="AV174" s="1169"/>
      <c r="AW174" s="1169"/>
      <c r="AX174" s="1169"/>
      <c r="AY174" s="1169"/>
      <c r="AZ174" s="1169"/>
      <c r="BA174" s="1078"/>
      <c r="BB174" s="1078"/>
      <c r="BC174" s="1846"/>
      <c r="BD174" s="1235"/>
    </row>
    <row r="175" spans="1:56" s="89" customFormat="1" ht="50.1" customHeight="1">
      <c r="A175" s="2234"/>
      <c r="B175" s="2234"/>
      <c r="C175" s="2234"/>
      <c r="D175" s="2228"/>
      <c r="E175" s="2228"/>
      <c r="F175" s="2228"/>
      <c r="G175" s="2228"/>
      <c r="H175" s="2228"/>
      <c r="I175" s="2228"/>
      <c r="J175" s="2228"/>
      <c r="K175" s="2228"/>
      <c r="L175" s="2181"/>
      <c r="M175" s="2181"/>
      <c r="N175" s="2181"/>
      <c r="O175" s="2181"/>
      <c r="P175" s="2181"/>
      <c r="Q175" s="2181"/>
      <c r="R175" s="2175" t="s">
        <v>817</v>
      </c>
      <c r="S175" s="2175"/>
      <c r="T175" s="2175"/>
      <c r="U175" s="2175"/>
      <c r="V175" s="2175"/>
      <c r="W175" s="2175"/>
      <c r="X175" s="2175"/>
      <c r="Y175" s="2175"/>
      <c r="Z175" s="2175"/>
      <c r="AA175" s="2175"/>
      <c r="AB175" s="2175"/>
      <c r="AC175" s="2175"/>
      <c r="AD175" s="2175"/>
      <c r="AE175" s="2175"/>
      <c r="AF175" s="2175"/>
      <c r="AG175" s="2175"/>
      <c r="AH175" s="2180"/>
      <c r="AI175" s="2180"/>
      <c r="AJ175" s="2180"/>
      <c r="AK175" s="2180"/>
      <c r="AL175" s="2177"/>
      <c r="AM175" s="2177"/>
      <c r="AN175" s="2177"/>
      <c r="AO175" s="1078"/>
      <c r="AP175" s="1168">
        <v>4</v>
      </c>
      <c r="AQ175" s="1169"/>
      <c r="AR175" s="1169"/>
      <c r="AS175" s="1169"/>
      <c r="AT175" s="1169"/>
      <c r="AU175" s="1169"/>
      <c r="AV175" s="1169"/>
      <c r="AW175" s="1169"/>
      <c r="AX175" s="1169"/>
      <c r="AY175" s="1169"/>
      <c r="AZ175" s="1169"/>
      <c r="BA175" s="1078"/>
      <c r="BB175" s="1078"/>
      <c r="BC175" s="1846"/>
      <c r="BD175" s="1235"/>
    </row>
    <row r="176" spans="1:56">
      <c r="AO176" s="1082"/>
      <c r="AP176" s="1173"/>
      <c r="AQ176" s="1170"/>
      <c r="AR176" s="1170"/>
      <c r="AS176" s="1170"/>
      <c r="AT176" s="1170"/>
      <c r="AU176" s="1170"/>
      <c r="AV176" s="1170"/>
      <c r="AW176" s="1170"/>
      <c r="AX176" s="1170"/>
      <c r="AY176" s="1170"/>
      <c r="AZ176" s="1170"/>
      <c r="BA176" s="1166"/>
      <c r="BB176" s="1166"/>
      <c r="BC176" s="1846"/>
    </row>
    <row r="177" spans="1:56" s="90" customFormat="1" ht="18" customHeight="1">
      <c r="A177" s="2171" t="s">
        <v>759</v>
      </c>
      <c r="B177" s="2171" t="s">
        <v>759</v>
      </c>
      <c r="C177" s="2171" t="s">
        <v>759</v>
      </c>
      <c r="D177" s="2233" t="s">
        <v>727</v>
      </c>
      <c r="E177" s="2233"/>
      <c r="F177" s="2233"/>
      <c r="G177" s="2233"/>
      <c r="H177" s="2233"/>
      <c r="I177" s="2233"/>
      <c r="J177" s="2233"/>
      <c r="K177" s="2233"/>
      <c r="L177" s="2233"/>
      <c r="M177" s="2233"/>
      <c r="N177" s="2233"/>
      <c r="O177" s="2233"/>
      <c r="P177" s="2233"/>
      <c r="Q177" s="2233"/>
      <c r="R177" s="2171" t="s">
        <v>1168</v>
      </c>
      <c r="S177" s="2171"/>
      <c r="T177" s="2171"/>
      <c r="U177" s="2171"/>
      <c r="V177" s="2171"/>
      <c r="W177" s="2171"/>
      <c r="X177" s="2171"/>
      <c r="Y177" s="2171"/>
      <c r="Z177" s="2171"/>
      <c r="AA177" s="2171"/>
      <c r="AB177" s="2171"/>
      <c r="AC177" s="2171"/>
      <c r="AD177" s="2171"/>
      <c r="AE177" s="2171"/>
      <c r="AF177" s="2171"/>
      <c r="AG177" s="2171"/>
      <c r="AH177" s="2171" t="s">
        <v>801</v>
      </c>
      <c r="AI177" s="2171"/>
      <c r="AJ177" s="2171" t="s">
        <v>802</v>
      </c>
      <c r="AK177" s="2171"/>
      <c r="AL177" s="2171" t="s">
        <v>1258</v>
      </c>
      <c r="AM177" s="2171"/>
      <c r="AN177" s="2171"/>
      <c r="AO177" s="1083"/>
      <c r="AP177" s="1174"/>
      <c r="AQ177" s="1169"/>
      <c r="AR177" s="1169"/>
      <c r="AS177" s="1169"/>
      <c r="AT177" s="1169"/>
      <c r="AU177" s="1169"/>
      <c r="AV177" s="1169"/>
      <c r="AW177" s="1169"/>
      <c r="AX177" s="1169"/>
      <c r="AY177" s="1169"/>
      <c r="AZ177" s="1169"/>
      <c r="BA177" s="1083"/>
      <c r="BB177" s="1083"/>
      <c r="BC177" s="1846"/>
      <c r="BD177" s="303"/>
    </row>
    <row r="178" spans="1:56" s="89" customFormat="1" ht="24" customHeight="1">
      <c r="A178" s="2171"/>
      <c r="B178" s="2171"/>
      <c r="C178" s="2171"/>
      <c r="D178" s="2197" t="s">
        <v>1499</v>
      </c>
      <c r="E178" s="2197"/>
      <c r="F178" s="2197"/>
      <c r="G178" s="2197"/>
      <c r="H178" s="2171" t="s">
        <v>1498</v>
      </c>
      <c r="I178" s="2171"/>
      <c r="J178" s="2171"/>
      <c r="K178" s="2171"/>
      <c r="L178" s="2171" t="s">
        <v>1169</v>
      </c>
      <c r="M178" s="2171"/>
      <c r="N178" s="2171"/>
      <c r="O178" s="2171"/>
      <c r="P178" s="2171"/>
      <c r="Q178" s="2171"/>
      <c r="R178" s="2171"/>
      <c r="S178" s="2171"/>
      <c r="T178" s="2171"/>
      <c r="U178" s="2171"/>
      <c r="V178" s="2171"/>
      <c r="W178" s="2171"/>
      <c r="X178" s="2171"/>
      <c r="Y178" s="2171"/>
      <c r="Z178" s="2171"/>
      <c r="AA178" s="2171"/>
      <c r="AB178" s="2171"/>
      <c r="AC178" s="2171"/>
      <c r="AD178" s="2171"/>
      <c r="AE178" s="2171"/>
      <c r="AF178" s="2171"/>
      <c r="AG178" s="2171"/>
      <c r="AH178" s="2171"/>
      <c r="AI178" s="2171"/>
      <c r="AJ178" s="2171"/>
      <c r="AK178" s="2171"/>
      <c r="AL178" s="2171"/>
      <c r="AM178" s="2171"/>
      <c r="AN178" s="2171"/>
      <c r="AO178" s="1078"/>
      <c r="AP178" s="1168"/>
      <c r="AQ178" s="1169"/>
      <c r="AR178" s="1169"/>
      <c r="AS178" s="1169"/>
      <c r="AT178" s="1169"/>
      <c r="AU178" s="1169"/>
      <c r="AV178" s="1169"/>
      <c r="AW178" s="1169"/>
      <c r="AX178" s="1169"/>
      <c r="AY178" s="1169"/>
      <c r="AZ178" s="1169"/>
      <c r="BA178" s="1078"/>
      <c r="BB178" s="1078"/>
      <c r="BC178" s="1846"/>
      <c r="BD178" s="1235"/>
    </row>
    <row r="179" spans="1:56" s="89" customFormat="1" ht="39.950000000000003" customHeight="1">
      <c r="A179" s="848">
        <v>32</v>
      </c>
      <c r="B179" s="848">
        <v>31</v>
      </c>
      <c r="C179" s="848">
        <v>32</v>
      </c>
      <c r="D179" s="2228" t="s">
        <v>534</v>
      </c>
      <c r="E179" s="2228"/>
      <c r="F179" s="2228"/>
      <c r="G179" s="2228"/>
      <c r="H179" s="2228" t="s">
        <v>1312</v>
      </c>
      <c r="I179" s="2228"/>
      <c r="J179" s="2228"/>
      <c r="K179" s="2228"/>
      <c r="L179" s="2230" t="s">
        <v>776</v>
      </c>
      <c r="M179" s="2230"/>
      <c r="N179" s="2230"/>
      <c r="O179" s="2230"/>
      <c r="P179" s="2230"/>
      <c r="Q179" s="2230"/>
      <c r="R179" s="2181" t="s">
        <v>381</v>
      </c>
      <c r="S179" s="2181"/>
      <c r="T179" s="2181"/>
      <c r="U179" s="2181"/>
      <c r="V179" s="2181"/>
      <c r="W179" s="2181"/>
      <c r="X179" s="2181"/>
      <c r="Y179" s="2181"/>
      <c r="Z179" s="2181"/>
      <c r="AA179" s="2181"/>
      <c r="AB179" s="2181"/>
      <c r="AC179" s="2181"/>
      <c r="AD179" s="2181"/>
      <c r="AE179" s="2181"/>
      <c r="AF179" s="2181"/>
      <c r="AG179" s="2181"/>
      <c r="AH179" s="2173"/>
      <c r="AI179" s="2173"/>
      <c r="AJ179" s="2198" t="s">
        <v>889</v>
      </c>
      <c r="AK179" s="2198"/>
      <c r="AL179" s="2177" t="s">
        <v>505</v>
      </c>
      <c r="AM179" s="2177"/>
      <c r="AN179" s="2177"/>
      <c r="AO179" s="1078"/>
      <c r="AP179" s="1168">
        <v>3</v>
      </c>
      <c r="AQ179" s="1169"/>
      <c r="AR179" s="1169"/>
      <c r="AS179" s="1169"/>
      <c r="AT179" s="1169"/>
      <c r="AU179" s="1169"/>
      <c r="AV179" s="1169"/>
      <c r="AW179" s="1169"/>
      <c r="AX179" s="1169"/>
      <c r="AY179" s="1169"/>
      <c r="AZ179" s="1169"/>
      <c r="BA179" s="1078"/>
      <c r="BB179" s="1078"/>
      <c r="BC179" s="1846" t="str">
        <f t="shared" si="3"/>
        <v>確認32</v>
      </c>
      <c r="BD179" s="1235"/>
    </row>
    <row r="180" spans="1:56" s="89" customFormat="1" ht="39.950000000000003" customHeight="1">
      <c r="A180" s="2168">
        <v>33</v>
      </c>
      <c r="B180" s="2168">
        <v>32</v>
      </c>
      <c r="C180" s="2168">
        <v>33</v>
      </c>
      <c r="D180" s="2198" t="s">
        <v>889</v>
      </c>
      <c r="E180" s="2198"/>
      <c r="F180" s="2198"/>
      <c r="G180" s="2198"/>
      <c r="H180" s="2228" t="s">
        <v>1312</v>
      </c>
      <c r="I180" s="2228"/>
      <c r="J180" s="2228"/>
      <c r="K180" s="2228"/>
      <c r="L180" s="2230" t="s">
        <v>494</v>
      </c>
      <c r="M180" s="2230"/>
      <c r="N180" s="2230"/>
      <c r="O180" s="2230"/>
      <c r="P180" s="2230"/>
      <c r="Q180" s="2230"/>
      <c r="R180" s="2231" t="s">
        <v>751</v>
      </c>
      <c r="S180" s="2231"/>
      <c r="T180" s="2231"/>
      <c r="U180" s="2231"/>
      <c r="V180" s="2231"/>
      <c r="W180" s="2231"/>
      <c r="X180" s="2231"/>
      <c r="Y180" s="2231"/>
      <c r="Z180" s="2231"/>
      <c r="AA180" s="2231"/>
      <c r="AB180" s="2231"/>
      <c r="AC180" s="2231"/>
      <c r="AD180" s="2231"/>
      <c r="AE180" s="2231"/>
      <c r="AF180" s="2231"/>
      <c r="AG180" s="2231"/>
      <c r="AH180" s="2179"/>
      <c r="AI180" s="2179"/>
      <c r="AJ180" s="2179"/>
      <c r="AK180" s="2179"/>
      <c r="AL180" s="2176">
        <v>16</v>
      </c>
      <c r="AM180" s="2176"/>
      <c r="AN180" s="2176"/>
      <c r="AO180" s="1078"/>
      <c r="AP180" s="1168">
        <v>3</v>
      </c>
      <c r="AQ180" s="1169"/>
      <c r="AR180" s="1169"/>
      <c r="AS180" s="1169"/>
      <c r="AT180" s="1169"/>
      <c r="AU180" s="1169"/>
      <c r="AV180" s="1169"/>
      <c r="AW180" s="1169"/>
      <c r="AX180" s="1169"/>
      <c r="AY180" s="1169"/>
      <c r="AZ180" s="1169"/>
      <c r="BA180" s="1078"/>
      <c r="BB180" s="1078"/>
      <c r="BC180" s="1846" t="str">
        <f t="shared" ref="BC180:BC188" si="4">"確認"&amp;C180</f>
        <v>確認33</v>
      </c>
      <c r="BD180" s="1235"/>
    </row>
    <row r="181" spans="1:56" s="89" customFormat="1" ht="39.950000000000003" customHeight="1">
      <c r="A181" s="2168"/>
      <c r="B181" s="2168"/>
      <c r="C181" s="2168"/>
      <c r="D181" s="2198"/>
      <c r="E181" s="2198"/>
      <c r="F181" s="2198"/>
      <c r="G181" s="2198"/>
      <c r="H181" s="2228"/>
      <c r="I181" s="2228"/>
      <c r="J181" s="2228"/>
      <c r="K181" s="2228"/>
      <c r="L181" s="2230"/>
      <c r="M181" s="2230"/>
      <c r="N181" s="2230"/>
      <c r="O181" s="2230"/>
      <c r="P181" s="2230"/>
      <c r="Q181" s="2230"/>
      <c r="R181" s="2232" t="s">
        <v>530</v>
      </c>
      <c r="S181" s="2232"/>
      <c r="T181" s="2232"/>
      <c r="U181" s="2232"/>
      <c r="V181" s="2232"/>
      <c r="W181" s="2232"/>
      <c r="X181" s="2232"/>
      <c r="Y181" s="2232"/>
      <c r="Z181" s="2232"/>
      <c r="AA181" s="2232"/>
      <c r="AB181" s="2232"/>
      <c r="AC181" s="2232"/>
      <c r="AD181" s="2232"/>
      <c r="AE181" s="2232"/>
      <c r="AF181" s="2232"/>
      <c r="AG181" s="2232"/>
      <c r="AH181" s="2180"/>
      <c r="AI181" s="2180"/>
      <c r="AJ181" s="2180"/>
      <c r="AK181" s="2180"/>
      <c r="AL181" s="2176"/>
      <c r="AM181" s="2176"/>
      <c r="AN181" s="2176"/>
      <c r="AO181" s="1078"/>
      <c r="AP181" s="1168">
        <v>3</v>
      </c>
      <c r="AQ181" s="1169"/>
      <c r="AR181" s="1169"/>
      <c r="AS181" s="1169"/>
      <c r="AT181" s="1169"/>
      <c r="AU181" s="1169"/>
      <c r="AV181" s="1169"/>
      <c r="AW181" s="1169"/>
      <c r="AX181" s="1169"/>
      <c r="AY181" s="1169"/>
      <c r="AZ181" s="1169"/>
      <c r="BA181" s="1078"/>
      <c r="BB181" s="1078"/>
      <c r="BC181" s="1846"/>
      <c r="BD181" s="1235"/>
    </row>
    <row r="182" spans="1:56" s="89" customFormat="1" ht="30" customHeight="1">
      <c r="A182" s="2168">
        <v>34</v>
      </c>
      <c r="B182" s="2168">
        <v>33</v>
      </c>
      <c r="C182" s="2168">
        <v>34</v>
      </c>
      <c r="D182" s="2198" t="s">
        <v>818</v>
      </c>
      <c r="E182" s="2198"/>
      <c r="F182" s="2198"/>
      <c r="G182" s="2198"/>
      <c r="H182" s="2228" t="s">
        <v>1312</v>
      </c>
      <c r="I182" s="2228"/>
      <c r="J182" s="2228"/>
      <c r="K182" s="2228"/>
      <c r="L182" s="2230" t="s">
        <v>495</v>
      </c>
      <c r="M182" s="2230"/>
      <c r="N182" s="2230"/>
      <c r="O182" s="2230"/>
      <c r="P182" s="2230"/>
      <c r="Q182" s="2230"/>
      <c r="R182" s="2231" t="s">
        <v>752</v>
      </c>
      <c r="S182" s="2231"/>
      <c r="T182" s="2231"/>
      <c r="U182" s="2231"/>
      <c r="V182" s="2231"/>
      <c r="W182" s="2231"/>
      <c r="X182" s="2231"/>
      <c r="Y182" s="2231"/>
      <c r="Z182" s="2231"/>
      <c r="AA182" s="2231"/>
      <c r="AB182" s="2231"/>
      <c r="AC182" s="2231"/>
      <c r="AD182" s="2231"/>
      <c r="AE182" s="2231"/>
      <c r="AF182" s="2231"/>
      <c r="AG182" s="2231"/>
      <c r="AH182" s="2179"/>
      <c r="AI182" s="2179"/>
      <c r="AJ182" s="2179"/>
      <c r="AK182" s="2179"/>
      <c r="AL182" s="2176">
        <v>16</v>
      </c>
      <c r="AM182" s="2176"/>
      <c r="AN182" s="2176"/>
      <c r="AO182" s="1078"/>
      <c r="AP182" s="1168">
        <v>2</v>
      </c>
      <c r="AQ182" s="1169"/>
      <c r="AR182" s="1169"/>
      <c r="AS182" s="1169"/>
      <c r="AT182" s="1169"/>
      <c r="AU182" s="1169"/>
      <c r="AV182" s="1169"/>
      <c r="AW182" s="1169"/>
      <c r="AX182" s="1169"/>
      <c r="AY182" s="1169"/>
      <c r="AZ182" s="1169"/>
      <c r="BA182" s="1078"/>
      <c r="BB182" s="1078"/>
      <c r="BC182" s="1846" t="str">
        <f t="shared" si="4"/>
        <v>確認34</v>
      </c>
      <c r="BD182" s="1235"/>
    </row>
    <row r="183" spans="1:56" s="89" customFormat="1" ht="30" customHeight="1">
      <c r="A183" s="2168"/>
      <c r="B183" s="2168"/>
      <c r="C183" s="2168"/>
      <c r="D183" s="2198"/>
      <c r="E183" s="2198"/>
      <c r="F183" s="2198"/>
      <c r="G183" s="2198"/>
      <c r="H183" s="2228"/>
      <c r="I183" s="2228"/>
      <c r="J183" s="2228"/>
      <c r="K183" s="2228"/>
      <c r="L183" s="2230"/>
      <c r="M183" s="2230"/>
      <c r="N183" s="2230"/>
      <c r="O183" s="2230"/>
      <c r="P183" s="2230"/>
      <c r="Q183" s="2230"/>
      <c r="R183" s="2232" t="s">
        <v>178</v>
      </c>
      <c r="S183" s="2232"/>
      <c r="T183" s="2232"/>
      <c r="U183" s="2232"/>
      <c r="V183" s="2232"/>
      <c r="W183" s="2232"/>
      <c r="X183" s="2232"/>
      <c r="Y183" s="2232"/>
      <c r="Z183" s="2232"/>
      <c r="AA183" s="2232"/>
      <c r="AB183" s="2232"/>
      <c r="AC183" s="2232"/>
      <c r="AD183" s="2232"/>
      <c r="AE183" s="2232"/>
      <c r="AF183" s="2232"/>
      <c r="AG183" s="2232"/>
      <c r="AH183" s="2180"/>
      <c r="AI183" s="2180"/>
      <c r="AJ183" s="2180"/>
      <c r="AK183" s="2180"/>
      <c r="AL183" s="2176"/>
      <c r="AM183" s="2176"/>
      <c r="AN183" s="2176"/>
      <c r="AO183" s="1078"/>
      <c r="AP183" s="1168">
        <v>2</v>
      </c>
      <c r="AQ183" s="1169"/>
      <c r="AR183" s="1169"/>
      <c r="AS183" s="1169"/>
      <c r="AT183" s="1169"/>
      <c r="AU183" s="1169"/>
      <c r="AV183" s="1169"/>
      <c r="AW183" s="1169"/>
      <c r="AX183" s="1169"/>
      <c r="AY183" s="1169"/>
      <c r="AZ183" s="1169"/>
      <c r="BA183" s="1078"/>
      <c r="BB183" s="1078"/>
      <c r="BC183" s="1846"/>
      <c r="BD183" s="1235"/>
    </row>
    <row r="184" spans="1:56" s="89" customFormat="1" ht="39.950000000000003" customHeight="1">
      <c r="A184" s="2168">
        <v>35</v>
      </c>
      <c r="B184" s="2168">
        <v>34</v>
      </c>
      <c r="C184" s="2168">
        <v>35</v>
      </c>
      <c r="D184" s="2198" t="s">
        <v>819</v>
      </c>
      <c r="E184" s="2198"/>
      <c r="F184" s="2198"/>
      <c r="G184" s="2198"/>
      <c r="H184" s="2228" t="s">
        <v>1312</v>
      </c>
      <c r="I184" s="2228"/>
      <c r="J184" s="2228"/>
      <c r="K184" s="2228"/>
      <c r="L184" s="2181" t="s">
        <v>1357</v>
      </c>
      <c r="M184" s="2181"/>
      <c r="N184" s="2181"/>
      <c r="O184" s="2181"/>
      <c r="P184" s="2181"/>
      <c r="Q184" s="2181"/>
      <c r="R184" s="2231" t="s">
        <v>1358</v>
      </c>
      <c r="S184" s="2231"/>
      <c r="T184" s="2231"/>
      <c r="U184" s="2231"/>
      <c r="V184" s="2231"/>
      <c r="W184" s="2231"/>
      <c r="X184" s="2231"/>
      <c r="Y184" s="2231"/>
      <c r="Z184" s="2231"/>
      <c r="AA184" s="2231"/>
      <c r="AB184" s="2231"/>
      <c r="AC184" s="2231"/>
      <c r="AD184" s="2231"/>
      <c r="AE184" s="2231"/>
      <c r="AF184" s="2231"/>
      <c r="AG184" s="2231"/>
      <c r="AH184" s="2179"/>
      <c r="AI184" s="2179"/>
      <c r="AJ184" s="2179"/>
      <c r="AK184" s="2179"/>
      <c r="AL184" s="2176">
        <v>16</v>
      </c>
      <c r="AM184" s="2176"/>
      <c r="AN184" s="2176"/>
      <c r="AO184" s="1078"/>
      <c r="AP184" s="1168">
        <v>3</v>
      </c>
      <c r="AQ184" s="1169"/>
      <c r="AR184" s="1169"/>
      <c r="AS184" s="1169"/>
      <c r="AT184" s="1169"/>
      <c r="AU184" s="1169"/>
      <c r="AV184" s="1169"/>
      <c r="AW184" s="1169"/>
      <c r="AX184" s="1169"/>
      <c r="AY184" s="1169"/>
      <c r="AZ184" s="1169"/>
      <c r="BA184" s="1078"/>
      <c r="BB184" s="1078"/>
      <c r="BC184" s="1846" t="str">
        <f t="shared" si="4"/>
        <v>確認35</v>
      </c>
      <c r="BD184" s="1235"/>
    </row>
    <row r="185" spans="1:56" s="89" customFormat="1" ht="30" customHeight="1">
      <c r="A185" s="2168"/>
      <c r="B185" s="2168"/>
      <c r="C185" s="2168"/>
      <c r="D185" s="2198"/>
      <c r="E185" s="2198"/>
      <c r="F185" s="2198"/>
      <c r="G185" s="2198"/>
      <c r="H185" s="2228"/>
      <c r="I185" s="2228"/>
      <c r="J185" s="2228"/>
      <c r="K185" s="2228"/>
      <c r="L185" s="2181"/>
      <c r="M185" s="2181"/>
      <c r="N185" s="2181"/>
      <c r="O185" s="2181"/>
      <c r="P185" s="2181"/>
      <c r="Q185" s="2181"/>
      <c r="R185" s="2232" t="s">
        <v>1359</v>
      </c>
      <c r="S185" s="2232"/>
      <c r="T185" s="2232"/>
      <c r="U185" s="2232"/>
      <c r="V185" s="2232"/>
      <c r="W185" s="2232"/>
      <c r="X185" s="2232"/>
      <c r="Y185" s="2232"/>
      <c r="Z185" s="2232"/>
      <c r="AA185" s="2232"/>
      <c r="AB185" s="2232"/>
      <c r="AC185" s="2232"/>
      <c r="AD185" s="2232"/>
      <c r="AE185" s="2232"/>
      <c r="AF185" s="2232"/>
      <c r="AG185" s="2232"/>
      <c r="AH185" s="2180"/>
      <c r="AI185" s="2180"/>
      <c r="AJ185" s="2180"/>
      <c r="AK185" s="2180"/>
      <c r="AL185" s="2176"/>
      <c r="AM185" s="2176"/>
      <c r="AN185" s="2176"/>
      <c r="AO185" s="1078"/>
      <c r="AP185" s="1168">
        <v>2</v>
      </c>
      <c r="AQ185" s="1169"/>
      <c r="AR185" s="1169"/>
      <c r="AS185" s="1169"/>
      <c r="AT185" s="1169"/>
      <c r="AU185" s="1169"/>
      <c r="AV185" s="1169"/>
      <c r="AW185" s="1169"/>
      <c r="AX185" s="1169"/>
      <c r="AY185" s="1169"/>
      <c r="AZ185" s="1169"/>
      <c r="BA185" s="1078"/>
      <c r="BB185" s="1078"/>
      <c r="BC185" s="1846"/>
      <c r="BD185" s="1235"/>
    </row>
    <row r="186" spans="1:56" s="89" customFormat="1" ht="30" customHeight="1">
      <c r="A186" s="2168">
        <v>36</v>
      </c>
      <c r="B186" s="2168">
        <v>35</v>
      </c>
      <c r="C186" s="2168">
        <v>36</v>
      </c>
      <c r="D186" s="2198" t="s">
        <v>372</v>
      </c>
      <c r="E186" s="2198"/>
      <c r="F186" s="2198"/>
      <c r="G186" s="2198"/>
      <c r="H186" s="2228" t="s">
        <v>1312</v>
      </c>
      <c r="I186" s="2228"/>
      <c r="J186" s="2228"/>
      <c r="K186" s="2228"/>
      <c r="L186" s="2230" t="s">
        <v>355</v>
      </c>
      <c r="M186" s="2230"/>
      <c r="N186" s="2230"/>
      <c r="O186" s="2230"/>
      <c r="P186" s="2230"/>
      <c r="Q186" s="2230"/>
      <c r="R186" s="2231" t="s">
        <v>286</v>
      </c>
      <c r="S186" s="2231"/>
      <c r="T186" s="2231"/>
      <c r="U186" s="2231"/>
      <c r="V186" s="2231"/>
      <c r="W186" s="2231"/>
      <c r="X186" s="2231"/>
      <c r="Y186" s="2231"/>
      <c r="Z186" s="2231"/>
      <c r="AA186" s="2231"/>
      <c r="AB186" s="2231"/>
      <c r="AC186" s="2231"/>
      <c r="AD186" s="2231"/>
      <c r="AE186" s="2231"/>
      <c r="AF186" s="2231"/>
      <c r="AG186" s="2231"/>
      <c r="AH186" s="2179"/>
      <c r="AI186" s="2179"/>
      <c r="AJ186" s="2179"/>
      <c r="AK186" s="2179"/>
      <c r="AL186" s="2176">
        <v>16</v>
      </c>
      <c r="AM186" s="2176"/>
      <c r="AN186" s="2176"/>
      <c r="AO186" s="1078"/>
      <c r="AP186" s="1168">
        <v>2</v>
      </c>
      <c r="AQ186" s="1169"/>
      <c r="AR186" s="1169"/>
      <c r="AS186" s="1169"/>
      <c r="AT186" s="1169"/>
      <c r="AU186" s="1169"/>
      <c r="AV186" s="1169"/>
      <c r="AW186" s="1169"/>
      <c r="AX186" s="1169"/>
      <c r="AY186" s="1169"/>
      <c r="AZ186" s="1169"/>
      <c r="BA186" s="1078"/>
      <c r="BB186" s="1078"/>
      <c r="BC186" s="1846" t="str">
        <f t="shared" si="4"/>
        <v>確認36</v>
      </c>
      <c r="BD186" s="1235"/>
    </row>
    <row r="187" spans="1:56" s="89" customFormat="1" ht="66.95" customHeight="1">
      <c r="A187" s="2168"/>
      <c r="B187" s="2168"/>
      <c r="C187" s="2168"/>
      <c r="D187" s="2198"/>
      <c r="E187" s="2198"/>
      <c r="F187" s="2198"/>
      <c r="G187" s="2198"/>
      <c r="H187" s="2228"/>
      <c r="I187" s="2228"/>
      <c r="J187" s="2228"/>
      <c r="K187" s="2228"/>
      <c r="L187" s="2230"/>
      <c r="M187" s="2230"/>
      <c r="N187" s="2230"/>
      <c r="O187" s="2230"/>
      <c r="P187" s="2230"/>
      <c r="Q187" s="2230"/>
      <c r="R187" s="2232" t="s">
        <v>1006</v>
      </c>
      <c r="S187" s="2232"/>
      <c r="T187" s="2232"/>
      <c r="U187" s="2232"/>
      <c r="V187" s="2232"/>
      <c r="W187" s="2232"/>
      <c r="X187" s="2232"/>
      <c r="Y187" s="2232"/>
      <c r="Z187" s="2232"/>
      <c r="AA187" s="2232"/>
      <c r="AB187" s="2232"/>
      <c r="AC187" s="2232"/>
      <c r="AD187" s="2232"/>
      <c r="AE187" s="2232"/>
      <c r="AF187" s="2232"/>
      <c r="AG187" s="2232"/>
      <c r="AH187" s="2180"/>
      <c r="AI187" s="2180"/>
      <c r="AJ187" s="2180"/>
      <c r="AK187" s="2180"/>
      <c r="AL187" s="2176"/>
      <c r="AM187" s="2176"/>
      <c r="AN187" s="2176"/>
      <c r="AO187" s="1078"/>
      <c r="AP187" s="1168">
        <v>5</v>
      </c>
      <c r="AQ187" s="1169"/>
      <c r="AR187" s="1169"/>
      <c r="AS187" s="1169"/>
      <c r="AT187" s="1169"/>
      <c r="AU187" s="1169"/>
      <c r="AV187" s="1169"/>
      <c r="AW187" s="1169"/>
      <c r="AX187" s="1169"/>
      <c r="AY187" s="1169"/>
      <c r="AZ187" s="1169"/>
      <c r="BA187" s="1078"/>
      <c r="BB187" s="1078"/>
      <c r="BC187" s="1846"/>
      <c r="BD187" s="1235"/>
    </row>
    <row r="188" spans="1:56" s="89" customFormat="1" ht="39.950000000000003" customHeight="1">
      <c r="A188" s="848">
        <v>37</v>
      </c>
      <c r="B188" s="848">
        <v>36</v>
      </c>
      <c r="C188" s="848">
        <v>37</v>
      </c>
      <c r="D188" s="2198" t="s">
        <v>820</v>
      </c>
      <c r="E188" s="2198"/>
      <c r="F188" s="2198"/>
      <c r="G188" s="2198"/>
      <c r="H188" s="2228" t="s">
        <v>1312</v>
      </c>
      <c r="I188" s="2228"/>
      <c r="J188" s="2228"/>
      <c r="K188" s="2228"/>
      <c r="L188" s="2230" t="s">
        <v>1005</v>
      </c>
      <c r="M188" s="2230"/>
      <c r="N188" s="2230"/>
      <c r="O188" s="2230"/>
      <c r="P188" s="2230"/>
      <c r="Q188" s="2230"/>
      <c r="R188" s="2230" t="s">
        <v>287</v>
      </c>
      <c r="S188" s="2230"/>
      <c r="T188" s="2230"/>
      <c r="U188" s="2230"/>
      <c r="V188" s="2230"/>
      <c r="W188" s="2230"/>
      <c r="X188" s="2230"/>
      <c r="Y188" s="2230"/>
      <c r="Z188" s="2230"/>
      <c r="AA188" s="2230"/>
      <c r="AB188" s="2230"/>
      <c r="AC188" s="2230"/>
      <c r="AD188" s="2230"/>
      <c r="AE188" s="2230"/>
      <c r="AF188" s="2230"/>
      <c r="AG188" s="2230"/>
      <c r="AH188" s="2173"/>
      <c r="AI188" s="2173"/>
      <c r="AJ188" s="2173"/>
      <c r="AK188" s="2173"/>
      <c r="AL188" s="2176">
        <v>16</v>
      </c>
      <c r="AM188" s="2176"/>
      <c r="AN188" s="2176"/>
      <c r="AO188" s="1078"/>
      <c r="AP188" s="1168">
        <v>3</v>
      </c>
      <c r="AQ188" s="1169"/>
      <c r="AR188" s="1169"/>
      <c r="AS188" s="1169"/>
      <c r="AT188" s="1169"/>
      <c r="AU188" s="1169"/>
      <c r="AV188" s="1169"/>
      <c r="AW188" s="1169"/>
      <c r="AX188" s="1169"/>
      <c r="AY188" s="1169"/>
      <c r="AZ188" s="1169"/>
      <c r="BA188" s="1078"/>
      <c r="BB188" s="1078"/>
      <c r="BC188" s="1846" t="str">
        <f t="shared" si="4"/>
        <v>確認37</v>
      </c>
      <c r="BD188" s="1235"/>
    </row>
  </sheetData>
  <sheetProtection algorithmName="SHA-512" hashValue="pTDhmkgiF6cBSfzomjUOM8LpXN3xJuupc5K71OqSSCaw4edtmdUI1yll2vTbLIW0UDIPnLpHmx7B4grGUaLwVg==" saltValue="uQy5FaGRBcR+nmwCf3fuaA==" spinCount="100000" sheet="1" objects="1" scenarios="1"/>
  <mergeCells count="808">
    <mergeCell ref="AK83:AN83"/>
    <mergeCell ref="AL103:AN103"/>
    <mergeCell ref="AL101:AN102"/>
    <mergeCell ref="I43:W85"/>
    <mergeCell ref="X84:AF84"/>
    <mergeCell ref="AG84:AJ84"/>
    <mergeCell ref="AK84:AN84"/>
    <mergeCell ref="L104:Q104"/>
    <mergeCell ref="R104:AG104"/>
    <mergeCell ref="AH104:AI104"/>
    <mergeCell ref="AJ104:AK104"/>
    <mergeCell ref="AL104:AN104"/>
    <mergeCell ref="AG86:AJ86"/>
    <mergeCell ref="R101:AG102"/>
    <mergeCell ref="X74:AF74"/>
    <mergeCell ref="X65:AF65"/>
    <mergeCell ref="X67:AF67"/>
    <mergeCell ref="AG93:AJ93"/>
    <mergeCell ref="AK93:AN93"/>
    <mergeCell ref="R103:AG103"/>
    <mergeCell ref="AG89:AJ89"/>
    <mergeCell ref="X82:AF82"/>
    <mergeCell ref="AG82:AJ82"/>
    <mergeCell ref="AK82:AN82"/>
    <mergeCell ref="AL121:AN122"/>
    <mergeCell ref="AL124:AN124"/>
    <mergeCell ref="AL118:AN118"/>
    <mergeCell ref="AJ119:AK119"/>
    <mergeCell ref="AH125:AI125"/>
    <mergeCell ref="AH126:AI126"/>
    <mergeCell ref="AH127:AI127"/>
    <mergeCell ref="AJ129:AK129"/>
    <mergeCell ref="AL119:AN119"/>
    <mergeCell ref="AH121:AI122"/>
    <mergeCell ref="AL145:AN146"/>
    <mergeCell ref="AL143:AN144"/>
    <mergeCell ref="AJ145:AK145"/>
    <mergeCell ref="AJ146:AK146"/>
    <mergeCell ref="AJ143:AK144"/>
    <mergeCell ref="AH143:AI144"/>
    <mergeCell ref="AJ124:AK124"/>
    <mergeCell ref="AJ123:AK123"/>
    <mergeCell ref="AL123:AN123"/>
    <mergeCell ref="AJ130:AK130"/>
    <mergeCell ref="AH134:AI134"/>
    <mergeCell ref="AH135:AI135"/>
    <mergeCell ref="AH123:AI123"/>
    <mergeCell ref="AH124:AI124"/>
    <mergeCell ref="AL141:AN141"/>
    <mergeCell ref="A158:A159"/>
    <mergeCell ref="B158:B159"/>
    <mergeCell ref="A156:A157"/>
    <mergeCell ref="C162:C163"/>
    <mergeCell ref="C164:C167"/>
    <mergeCell ref="AH159:AI159"/>
    <mergeCell ref="AH160:AI160"/>
    <mergeCell ref="C168:C171"/>
    <mergeCell ref="C172:C175"/>
    <mergeCell ref="L172:Q175"/>
    <mergeCell ref="R174:AG174"/>
    <mergeCell ref="AH175:AI175"/>
    <mergeCell ref="R172:AG172"/>
    <mergeCell ref="R160:AG160"/>
    <mergeCell ref="AH166:AI166"/>
    <mergeCell ref="AH163:AI163"/>
    <mergeCell ref="R164:AG164"/>
    <mergeCell ref="AH171:AI171"/>
    <mergeCell ref="C158:C159"/>
    <mergeCell ref="C160:C161"/>
    <mergeCell ref="D160:G161"/>
    <mergeCell ref="H160:K161"/>
    <mergeCell ref="H157:K157"/>
    <mergeCell ref="L157:Q157"/>
    <mergeCell ref="A143:A144"/>
    <mergeCell ref="D143:Q143"/>
    <mergeCell ref="R150:AG150"/>
    <mergeCell ref="R146:AG146"/>
    <mergeCell ref="R147:AG147"/>
    <mergeCell ref="A145:A146"/>
    <mergeCell ref="L145:Q146"/>
    <mergeCell ref="H145:K146"/>
    <mergeCell ref="H147:K151"/>
    <mergeCell ref="D147:G151"/>
    <mergeCell ref="C143:C144"/>
    <mergeCell ref="C145:C146"/>
    <mergeCell ref="R151:AG151"/>
    <mergeCell ref="R149:AG149"/>
    <mergeCell ref="R143:AG144"/>
    <mergeCell ref="R148:AG148"/>
    <mergeCell ref="A147:A151"/>
    <mergeCell ref="C147:C151"/>
    <mergeCell ref="D144:G144"/>
    <mergeCell ref="H144:K144"/>
    <mergeCell ref="R145:AG145"/>
    <mergeCell ref="L144:Q144"/>
    <mergeCell ref="B145:B146"/>
    <mergeCell ref="D145:G146"/>
    <mergeCell ref="AJ140:AK140"/>
    <mergeCell ref="AJ141:AK141"/>
    <mergeCell ref="R152:AG152"/>
    <mergeCell ref="D152:G153"/>
    <mergeCell ref="AH147:AI147"/>
    <mergeCell ref="AH150:AI150"/>
    <mergeCell ref="AH149:AI149"/>
    <mergeCell ref="AH148:AI148"/>
    <mergeCell ref="AH110:AI110"/>
    <mergeCell ref="AJ121:AK122"/>
    <mergeCell ref="L160:Q161"/>
    <mergeCell ref="H154:K154"/>
    <mergeCell ref="L168:Q171"/>
    <mergeCell ref="L164:Q167"/>
    <mergeCell ref="AH152:AI152"/>
    <mergeCell ref="L154:Q154"/>
    <mergeCell ref="L152:Q153"/>
    <mergeCell ref="D154:G154"/>
    <mergeCell ref="H130:K130"/>
    <mergeCell ref="AH138:AI138"/>
    <mergeCell ref="AH133:AI133"/>
    <mergeCell ref="A24:AN24"/>
    <mergeCell ref="AK31:AN31"/>
    <mergeCell ref="X31:AF31"/>
    <mergeCell ref="I42:W42"/>
    <mergeCell ref="X42:AF42"/>
    <mergeCell ref="I28:W36"/>
    <mergeCell ref="I37:W40"/>
    <mergeCell ref="X37:AF37"/>
    <mergeCell ref="X38:AF38"/>
    <mergeCell ref="X30:AF30"/>
    <mergeCell ref="X39:AF39"/>
    <mergeCell ref="X36:AF36"/>
    <mergeCell ref="C28:C40"/>
    <mergeCell ref="AG38:AJ38"/>
    <mergeCell ref="AG36:AJ36"/>
    <mergeCell ref="AK38:AN38"/>
    <mergeCell ref="AG40:AJ40"/>
    <mergeCell ref="AK40:AN40"/>
    <mergeCell ref="AG37:AJ37"/>
    <mergeCell ref="AK33:AN33"/>
    <mergeCell ref="X34:AF34"/>
    <mergeCell ref="X40:AF40"/>
    <mergeCell ref="A27:H27"/>
    <mergeCell ref="AK39:AN39"/>
    <mergeCell ref="A21:AN21"/>
    <mergeCell ref="A28:A40"/>
    <mergeCell ref="D37:H40"/>
    <mergeCell ref="AK81:AN81"/>
    <mergeCell ref="AG32:AJ32"/>
    <mergeCell ref="L17:X17"/>
    <mergeCell ref="C15:C17"/>
    <mergeCell ref="C18:C19"/>
    <mergeCell ref="A22:AN22"/>
    <mergeCell ref="A23:AN23"/>
    <mergeCell ref="A43:A93"/>
    <mergeCell ref="D43:H85"/>
    <mergeCell ref="D90:H93"/>
    <mergeCell ref="X87:AF87"/>
    <mergeCell ref="X88:AF88"/>
    <mergeCell ref="X86:AF86"/>
    <mergeCell ref="X89:AF89"/>
    <mergeCell ref="X79:AF79"/>
    <mergeCell ref="X76:AF76"/>
    <mergeCell ref="X77:AF77"/>
    <mergeCell ref="X63:AF63"/>
    <mergeCell ref="AG33:AJ33"/>
    <mergeCell ref="X29:AF29"/>
    <mergeCell ref="X32:AF32"/>
    <mergeCell ref="Y11:AF11"/>
    <mergeCell ref="L16:X16"/>
    <mergeCell ref="A15:A17"/>
    <mergeCell ref="Y19:AB19"/>
    <mergeCell ref="AC19:AF19"/>
    <mergeCell ref="AG11:AN11"/>
    <mergeCell ref="Y12:AB12"/>
    <mergeCell ref="AG12:AJ12"/>
    <mergeCell ref="AK12:AN12"/>
    <mergeCell ref="AC15:AF15"/>
    <mergeCell ref="AK17:AN17"/>
    <mergeCell ref="Y15:AB15"/>
    <mergeCell ref="Y16:AB16"/>
    <mergeCell ref="Y17:AB17"/>
    <mergeCell ref="AC17:AF17"/>
    <mergeCell ref="AC16:AF16"/>
    <mergeCell ref="AK16:AN16"/>
    <mergeCell ref="AC18:AF18"/>
    <mergeCell ref="AK15:AN15"/>
    <mergeCell ref="AG15:AJ15"/>
    <mergeCell ref="AG19:AJ19"/>
    <mergeCell ref="AK19:AN19"/>
    <mergeCell ref="AK18:AN18"/>
    <mergeCell ref="Y18:AB18"/>
    <mergeCell ref="AG17:AJ17"/>
    <mergeCell ref="D19:K19"/>
    <mergeCell ref="L19:X19"/>
    <mergeCell ref="A18:A19"/>
    <mergeCell ref="D15:K15"/>
    <mergeCell ref="D18:K18"/>
    <mergeCell ref="L18:X18"/>
    <mergeCell ref="B18:B19"/>
    <mergeCell ref="B15:B17"/>
    <mergeCell ref="D17:K17"/>
    <mergeCell ref="D16:K16"/>
    <mergeCell ref="L15:X15"/>
    <mergeCell ref="AG18:AJ18"/>
    <mergeCell ref="AG16:AJ16"/>
    <mergeCell ref="AC5:AF5"/>
    <mergeCell ref="A10:AN10"/>
    <mergeCell ref="D6:K6"/>
    <mergeCell ref="AK5:AN5"/>
    <mergeCell ref="AK6:AN6"/>
    <mergeCell ref="AG6:AJ6"/>
    <mergeCell ref="L13:X13"/>
    <mergeCell ref="D13:K13"/>
    <mergeCell ref="AK14:AN14"/>
    <mergeCell ref="AK13:AN13"/>
    <mergeCell ref="B13:B14"/>
    <mergeCell ref="C13:C14"/>
    <mergeCell ref="Y14:AB14"/>
    <mergeCell ref="L14:X14"/>
    <mergeCell ref="D14:K14"/>
    <mergeCell ref="AC14:AF14"/>
    <mergeCell ref="AC12:AF12"/>
    <mergeCell ref="AC13:AF13"/>
    <mergeCell ref="A13:A14"/>
    <mergeCell ref="L11:X12"/>
    <mergeCell ref="Y13:AB13"/>
    <mergeCell ref="AG13:AJ13"/>
    <mergeCell ref="A11:K12"/>
    <mergeCell ref="AG14:AJ14"/>
    <mergeCell ref="AK37:AN37"/>
    <mergeCell ref="AG30:AJ30"/>
    <mergeCell ref="AK30:AN30"/>
    <mergeCell ref="AG31:AJ31"/>
    <mergeCell ref="AK32:AN32"/>
    <mergeCell ref="I27:W27"/>
    <mergeCell ref="X27:AF27"/>
    <mergeCell ref="AG29:AJ29"/>
    <mergeCell ref="AK29:AN29"/>
    <mergeCell ref="AK27:AN27"/>
    <mergeCell ref="AG28:AJ28"/>
    <mergeCell ref="AK28:AN28"/>
    <mergeCell ref="X35:AF35"/>
    <mergeCell ref="AG35:AJ35"/>
    <mergeCell ref="AK35:AN35"/>
    <mergeCell ref="AG34:AJ34"/>
    <mergeCell ref="AK34:AN34"/>
    <mergeCell ref="X33:AF33"/>
    <mergeCell ref="X28:AF28"/>
    <mergeCell ref="AG27:AJ27"/>
    <mergeCell ref="AK36:AN36"/>
    <mergeCell ref="AG39:AJ39"/>
    <mergeCell ref="AG43:AJ43"/>
    <mergeCell ref="AK43:AN43"/>
    <mergeCell ref="X43:AF43"/>
    <mergeCell ref="X56:AF56"/>
    <mergeCell ref="X57:AF57"/>
    <mergeCell ref="X58:AF58"/>
    <mergeCell ref="X59:AF59"/>
    <mergeCell ref="X64:AF64"/>
    <mergeCell ref="X52:AF52"/>
    <mergeCell ref="X53:AF53"/>
    <mergeCell ref="X54:AF54"/>
    <mergeCell ref="X55:AF55"/>
    <mergeCell ref="AG56:AJ56"/>
    <mergeCell ref="AK56:AN56"/>
    <mergeCell ref="AG57:AJ57"/>
    <mergeCell ref="AK62:AN62"/>
    <mergeCell ref="AG42:AJ42"/>
    <mergeCell ref="AK42:AN42"/>
    <mergeCell ref="AK64:AN64"/>
    <mergeCell ref="AG63:AJ63"/>
    <mergeCell ref="X62:AF62"/>
    <mergeCell ref="AK59:AN59"/>
    <mergeCell ref="AK60:AN60"/>
    <mergeCell ref="AK44:AN44"/>
    <mergeCell ref="AL109:AN109"/>
    <mergeCell ref="X44:AF44"/>
    <mergeCell ref="X45:AF45"/>
    <mergeCell ref="X46:AF46"/>
    <mergeCell ref="X47:AF47"/>
    <mergeCell ref="X48:AF48"/>
    <mergeCell ref="X49:AF49"/>
    <mergeCell ref="X60:AF60"/>
    <mergeCell ref="R106:AG106"/>
    <mergeCell ref="X50:AF50"/>
    <mergeCell ref="X51:AF51"/>
    <mergeCell ref="X61:AF61"/>
    <mergeCell ref="AG45:AJ45"/>
    <mergeCell ref="X91:AF91"/>
    <mergeCell ref="AG88:AJ88"/>
    <mergeCell ref="AG83:AJ83"/>
    <mergeCell ref="X73:AF73"/>
    <mergeCell ref="AG80:AJ80"/>
    <mergeCell ref="AK92:AN92"/>
    <mergeCell ref="AK53:AN53"/>
    <mergeCell ref="AK54:AN54"/>
    <mergeCell ref="X85:AF85"/>
    <mergeCell ref="AG81:AJ81"/>
    <mergeCell ref="AK80:AN80"/>
    <mergeCell ref="I86:W89"/>
    <mergeCell ref="H102:K102"/>
    <mergeCell ref="X80:AF80"/>
    <mergeCell ref="X81:AF81"/>
    <mergeCell ref="A101:A102"/>
    <mergeCell ref="AK90:AN90"/>
    <mergeCell ref="AG91:AJ91"/>
    <mergeCell ref="AK91:AN91"/>
    <mergeCell ref="C101:C102"/>
    <mergeCell ref="A96:AN96"/>
    <mergeCell ref="A95:AN95"/>
    <mergeCell ref="X92:AF92"/>
    <mergeCell ref="X83:AF83"/>
    <mergeCell ref="AK86:AN86"/>
    <mergeCell ref="A98:AN98"/>
    <mergeCell ref="I90:W93"/>
    <mergeCell ref="AK85:AN85"/>
    <mergeCell ref="AG85:AJ85"/>
    <mergeCell ref="AG87:AJ87"/>
    <mergeCell ref="AK88:AN88"/>
    <mergeCell ref="B43:B93"/>
    <mergeCell ref="AK87:AN87"/>
    <mergeCell ref="AG44:AJ44"/>
    <mergeCell ref="X68:AF68"/>
    <mergeCell ref="C43:C93"/>
    <mergeCell ref="R105:AG105"/>
    <mergeCell ref="H107:K107"/>
    <mergeCell ref="X90:AF90"/>
    <mergeCell ref="AG92:AJ92"/>
    <mergeCell ref="L102:Q102"/>
    <mergeCell ref="L103:Q103"/>
    <mergeCell ref="L105:Q105"/>
    <mergeCell ref="L106:Q106"/>
    <mergeCell ref="AG90:AJ90"/>
    <mergeCell ref="X93:AF93"/>
    <mergeCell ref="D101:Q101"/>
    <mergeCell ref="D102:G102"/>
    <mergeCell ref="AH107:AI107"/>
    <mergeCell ref="R107:AG107"/>
    <mergeCell ref="X69:AF69"/>
    <mergeCell ref="X70:AF70"/>
    <mergeCell ref="X71:AF71"/>
    <mergeCell ref="X72:AF72"/>
    <mergeCell ref="AG53:AJ53"/>
    <mergeCell ref="AG54:AJ54"/>
    <mergeCell ref="AG55:AJ55"/>
    <mergeCell ref="AG60:AJ60"/>
    <mergeCell ref="AK45:AN45"/>
    <mergeCell ref="AG46:AJ46"/>
    <mergeCell ref="AK46:AN46"/>
    <mergeCell ref="AG47:AJ47"/>
    <mergeCell ref="AK47:AN47"/>
    <mergeCell ref="AG48:AJ48"/>
    <mergeCell ref="AK48:AN48"/>
    <mergeCell ref="AK52:AN52"/>
    <mergeCell ref="AG52:AJ52"/>
    <mergeCell ref="AG49:AJ49"/>
    <mergeCell ref="AK49:AN49"/>
    <mergeCell ref="AG50:AJ50"/>
    <mergeCell ref="AK50:AN50"/>
    <mergeCell ref="AG51:AJ51"/>
    <mergeCell ref="AK51:AN51"/>
    <mergeCell ref="AK58:AN58"/>
    <mergeCell ref="AG65:AJ65"/>
    <mergeCell ref="AK65:AN65"/>
    <mergeCell ref="AG67:AJ67"/>
    <mergeCell ref="AK67:AN67"/>
    <mergeCell ref="AG59:AJ59"/>
    <mergeCell ref="AK55:AN55"/>
    <mergeCell ref="AG68:AJ68"/>
    <mergeCell ref="AK63:AN63"/>
    <mergeCell ref="AG64:AJ64"/>
    <mergeCell ref="AK68:AN68"/>
    <mergeCell ref="AK57:AN57"/>
    <mergeCell ref="AG61:AJ61"/>
    <mergeCell ref="AK61:AN61"/>
    <mergeCell ref="AG62:AJ62"/>
    <mergeCell ref="AG58:AJ58"/>
    <mergeCell ref="AK72:AN72"/>
    <mergeCell ref="AG73:AJ73"/>
    <mergeCell ref="AK73:AN73"/>
    <mergeCell ref="AG70:AJ70"/>
    <mergeCell ref="AK70:AN70"/>
    <mergeCell ref="AG71:AJ71"/>
    <mergeCell ref="AK71:AN71"/>
    <mergeCell ref="AG72:AJ72"/>
    <mergeCell ref="AG69:AJ69"/>
    <mergeCell ref="AK69:AN69"/>
    <mergeCell ref="AG74:AJ74"/>
    <mergeCell ref="AK74:AN74"/>
    <mergeCell ref="AG75:AJ75"/>
    <mergeCell ref="AK75:AN75"/>
    <mergeCell ref="AG79:AJ79"/>
    <mergeCell ref="AK79:AN79"/>
    <mergeCell ref="AK76:AN76"/>
    <mergeCell ref="AG77:AJ77"/>
    <mergeCell ref="AK77:AN77"/>
    <mergeCell ref="AG76:AJ76"/>
    <mergeCell ref="AG78:AJ78"/>
    <mergeCell ref="AK78:AN78"/>
    <mergeCell ref="AL111:AN111"/>
    <mergeCell ref="AL112:AN114"/>
    <mergeCell ref="AJ111:AK111"/>
    <mergeCell ref="AL106:AN106"/>
    <mergeCell ref="AJ101:AK102"/>
    <mergeCell ref="AL115:AN117"/>
    <mergeCell ref="AL105:AN105"/>
    <mergeCell ref="AL107:AN107"/>
    <mergeCell ref="AL108:AN108"/>
    <mergeCell ref="AJ115:AK115"/>
    <mergeCell ref="AJ113:AK113"/>
    <mergeCell ref="AJ114:AK114"/>
    <mergeCell ref="AL110:AN110"/>
    <mergeCell ref="AJ109:AK109"/>
    <mergeCell ref="AJ110:AK110"/>
    <mergeCell ref="AH101:AI102"/>
    <mergeCell ref="AH103:AI103"/>
    <mergeCell ref="AH105:AI105"/>
    <mergeCell ref="AH106:AI106"/>
    <mergeCell ref="AJ118:AK118"/>
    <mergeCell ref="AH118:AI118"/>
    <mergeCell ref="AH119:AI119"/>
    <mergeCell ref="AJ103:AK103"/>
    <mergeCell ref="AJ105:AK105"/>
    <mergeCell ref="AJ106:AK106"/>
    <mergeCell ref="AJ107:AK107"/>
    <mergeCell ref="AJ108:AK108"/>
    <mergeCell ref="AJ112:AK112"/>
    <mergeCell ref="AJ116:AK116"/>
    <mergeCell ref="AJ117:AK117"/>
    <mergeCell ref="AH116:AI116"/>
    <mergeCell ref="AH117:AI117"/>
    <mergeCell ref="AH112:AI112"/>
    <mergeCell ref="AH113:AI113"/>
    <mergeCell ref="AH114:AI114"/>
    <mergeCell ref="AH115:AI115"/>
    <mergeCell ref="AH111:AI111"/>
    <mergeCell ref="AH108:AI108"/>
    <mergeCell ref="AH109:AI109"/>
    <mergeCell ref="A115:A117"/>
    <mergeCell ref="C112:C114"/>
    <mergeCell ref="C115:C117"/>
    <mergeCell ref="D112:G114"/>
    <mergeCell ref="H112:K114"/>
    <mergeCell ref="R113:AG113"/>
    <mergeCell ref="A112:A114"/>
    <mergeCell ref="X75:AF75"/>
    <mergeCell ref="X78:AF78"/>
    <mergeCell ref="R112:AG112"/>
    <mergeCell ref="R108:AG108"/>
    <mergeCell ref="R109:AG109"/>
    <mergeCell ref="R110:AG110"/>
    <mergeCell ref="D86:H89"/>
    <mergeCell ref="R133:AG133"/>
    <mergeCell ref="R134:AG134"/>
    <mergeCell ref="R115:AG115"/>
    <mergeCell ref="R114:AG114"/>
    <mergeCell ref="B115:B117"/>
    <mergeCell ref="L115:Q117"/>
    <mergeCell ref="R116:AG116"/>
    <mergeCell ref="R117:AG117"/>
    <mergeCell ref="H115:K117"/>
    <mergeCell ref="L112:Q114"/>
    <mergeCell ref="H131:K132"/>
    <mergeCell ref="L130:Q130"/>
    <mergeCell ref="H129:K129"/>
    <mergeCell ref="L129:Q129"/>
    <mergeCell ref="L124:Q124"/>
    <mergeCell ref="R125:AG125"/>
    <mergeCell ref="R126:AG126"/>
    <mergeCell ref="R127:AG127"/>
    <mergeCell ref="R132:AG132"/>
    <mergeCell ref="A139:A140"/>
    <mergeCell ref="D133:G133"/>
    <mergeCell ref="D123:G123"/>
    <mergeCell ref="A131:A132"/>
    <mergeCell ref="A134:A138"/>
    <mergeCell ref="D119:G119"/>
    <mergeCell ref="D121:Q121"/>
    <mergeCell ref="D128:G128"/>
    <mergeCell ref="D129:G129"/>
    <mergeCell ref="D130:G130"/>
    <mergeCell ref="H125:K125"/>
    <mergeCell ref="H128:K128"/>
    <mergeCell ref="H123:K123"/>
    <mergeCell ref="A121:A122"/>
    <mergeCell ref="B121:B122"/>
    <mergeCell ref="C121:C122"/>
    <mergeCell ref="D124:G124"/>
    <mergeCell ref="D131:G132"/>
    <mergeCell ref="A126:A127"/>
    <mergeCell ref="D125:G125"/>
    <mergeCell ref="D126:G127"/>
    <mergeCell ref="C126:C127"/>
    <mergeCell ref="L137:Q137"/>
    <mergeCell ref="L134:Q134"/>
    <mergeCell ref="R111:AG111"/>
    <mergeCell ref="H110:K110"/>
    <mergeCell ref="H111:K111"/>
    <mergeCell ref="L111:Q111"/>
    <mergeCell ref="D109:G109"/>
    <mergeCell ref="H103:K103"/>
    <mergeCell ref="D106:G106"/>
    <mergeCell ref="L107:Q107"/>
    <mergeCell ref="H124:K124"/>
    <mergeCell ref="L110:Q110"/>
    <mergeCell ref="L118:Q118"/>
    <mergeCell ref="L119:Q119"/>
    <mergeCell ref="L109:Q109"/>
    <mergeCell ref="L108:Q108"/>
    <mergeCell ref="H108:K108"/>
    <mergeCell ref="D111:G111"/>
    <mergeCell ref="H109:K109"/>
    <mergeCell ref="R118:AG118"/>
    <mergeCell ref="R124:AG124"/>
    <mergeCell ref="R121:AG122"/>
    <mergeCell ref="L123:Q123"/>
    <mergeCell ref="R119:AG119"/>
    <mergeCell ref="R123:AG123"/>
    <mergeCell ref="B126:B127"/>
    <mergeCell ref="D103:G103"/>
    <mergeCell ref="D107:G107"/>
    <mergeCell ref="H105:K105"/>
    <mergeCell ref="H106:K106"/>
    <mergeCell ref="D105:G105"/>
    <mergeCell ref="L128:Q128"/>
    <mergeCell ref="L125:Q125"/>
    <mergeCell ref="L126:Q127"/>
    <mergeCell ref="D108:G108"/>
    <mergeCell ref="D110:G110"/>
    <mergeCell ref="D115:G117"/>
    <mergeCell ref="D118:G118"/>
    <mergeCell ref="H119:K119"/>
    <mergeCell ref="H122:K122"/>
    <mergeCell ref="L122:Q122"/>
    <mergeCell ref="H126:K127"/>
    <mergeCell ref="H118:K118"/>
    <mergeCell ref="L147:Q151"/>
    <mergeCell ref="AH129:AI129"/>
    <mergeCell ref="AH130:AI130"/>
    <mergeCell ref="AH131:AI131"/>
    <mergeCell ref="AH132:AI132"/>
    <mergeCell ref="AH139:AI139"/>
    <mergeCell ref="R139:AG139"/>
    <mergeCell ref="C131:C132"/>
    <mergeCell ref="C134:C138"/>
    <mergeCell ref="AH140:AI140"/>
    <mergeCell ref="R140:AG140"/>
    <mergeCell ref="R141:AG141"/>
    <mergeCell ref="AH146:AI146"/>
    <mergeCell ref="AH145:AI145"/>
    <mergeCell ref="D139:G140"/>
    <mergeCell ref="H139:K140"/>
    <mergeCell ref="H141:K141"/>
    <mergeCell ref="L139:Q140"/>
    <mergeCell ref="L138:Q138"/>
    <mergeCell ref="L131:Q132"/>
    <mergeCell ref="L133:Q133"/>
    <mergeCell ref="L136:Q136"/>
    <mergeCell ref="R129:AG129"/>
    <mergeCell ref="R138:AG138"/>
    <mergeCell ref="A152:A153"/>
    <mergeCell ref="AH151:AI151"/>
    <mergeCell ref="L141:Q141"/>
    <mergeCell ref="R158:AG158"/>
    <mergeCell ref="R159:AG159"/>
    <mergeCell ref="AH158:AI158"/>
    <mergeCell ref="C139:C140"/>
    <mergeCell ref="B152:B153"/>
    <mergeCell ref="AH154:AI154"/>
    <mergeCell ref="AH153:AI153"/>
    <mergeCell ref="H152:K153"/>
    <mergeCell ref="R153:AG153"/>
    <mergeCell ref="R154:AG154"/>
    <mergeCell ref="C152:C153"/>
    <mergeCell ref="D156:Q156"/>
    <mergeCell ref="R156:AG157"/>
    <mergeCell ref="AH156:AI157"/>
    <mergeCell ref="B156:B157"/>
    <mergeCell ref="C156:C157"/>
    <mergeCell ref="D141:G141"/>
    <mergeCell ref="L158:Q159"/>
    <mergeCell ref="D158:G159"/>
    <mergeCell ref="H158:K159"/>
    <mergeCell ref="D157:G157"/>
    <mergeCell ref="AL154:AN154"/>
    <mergeCell ref="AJ156:AK157"/>
    <mergeCell ref="AL156:AN157"/>
    <mergeCell ref="AJ158:AK158"/>
    <mergeCell ref="AJ159:AK159"/>
    <mergeCell ref="AL147:AN151"/>
    <mergeCell ref="AL152:AN153"/>
    <mergeCell ref="AJ147:AK147"/>
    <mergeCell ref="AJ148:AK148"/>
    <mergeCell ref="AJ149:AK149"/>
    <mergeCell ref="AJ150:AK150"/>
    <mergeCell ref="AJ153:AK153"/>
    <mergeCell ref="AJ152:AK152"/>
    <mergeCell ref="AJ154:AK154"/>
    <mergeCell ref="AJ151:AK151"/>
    <mergeCell ref="AL158:AN159"/>
    <mergeCell ref="AJ160:AK160"/>
    <mergeCell ref="AH161:AI161"/>
    <mergeCell ref="AJ170:AK170"/>
    <mergeCell ref="AL162:AN163"/>
    <mergeCell ref="AJ168:AK168"/>
    <mergeCell ref="AJ169:AK169"/>
    <mergeCell ref="AJ166:AK166"/>
    <mergeCell ref="AJ167:AK167"/>
    <mergeCell ref="AJ162:AK162"/>
    <mergeCell ref="AJ164:AK164"/>
    <mergeCell ref="AJ165:AK165"/>
    <mergeCell ref="AL164:AN167"/>
    <mergeCell ref="AJ163:AK163"/>
    <mergeCell ref="AL168:AN171"/>
    <mergeCell ref="AL160:AN161"/>
    <mergeCell ref="A164:A167"/>
    <mergeCell ref="D168:G171"/>
    <mergeCell ref="D164:G167"/>
    <mergeCell ref="R171:AG171"/>
    <mergeCell ref="AJ161:AK161"/>
    <mergeCell ref="R170:AG170"/>
    <mergeCell ref="R168:AG168"/>
    <mergeCell ref="AH162:AI162"/>
    <mergeCell ref="AH165:AI165"/>
    <mergeCell ref="AH164:AI164"/>
    <mergeCell ref="A162:A163"/>
    <mergeCell ref="B162:B163"/>
    <mergeCell ref="R161:AG161"/>
    <mergeCell ref="R162:AG162"/>
    <mergeCell ref="H162:K163"/>
    <mergeCell ref="A160:A161"/>
    <mergeCell ref="AH167:AI167"/>
    <mergeCell ref="R163:AG163"/>
    <mergeCell ref="AH169:AI169"/>
    <mergeCell ref="AH168:AI168"/>
    <mergeCell ref="B160:B161"/>
    <mergeCell ref="AJ171:AK171"/>
    <mergeCell ref="L162:Q163"/>
    <mergeCell ref="D162:G163"/>
    <mergeCell ref="B172:B175"/>
    <mergeCell ref="H164:K167"/>
    <mergeCell ref="B164:B167"/>
    <mergeCell ref="H168:K171"/>
    <mergeCell ref="AH174:AI174"/>
    <mergeCell ref="A172:A175"/>
    <mergeCell ref="D172:G175"/>
    <mergeCell ref="H172:K175"/>
    <mergeCell ref="A182:A183"/>
    <mergeCell ref="A180:A181"/>
    <mergeCell ref="A168:A171"/>
    <mergeCell ref="B168:B171"/>
    <mergeCell ref="AH177:AI178"/>
    <mergeCell ref="L179:Q179"/>
    <mergeCell ref="L180:Q181"/>
    <mergeCell ref="L182:Q183"/>
    <mergeCell ref="B180:B181"/>
    <mergeCell ref="B182:B183"/>
    <mergeCell ref="AH172:AI172"/>
    <mergeCell ref="AH173:AI173"/>
    <mergeCell ref="R175:AG175"/>
    <mergeCell ref="R173:AG173"/>
    <mergeCell ref="R165:AG165"/>
    <mergeCell ref="AH170:AI170"/>
    <mergeCell ref="AH183:AI183"/>
    <mergeCell ref="A177:A178"/>
    <mergeCell ref="D177:Q177"/>
    <mergeCell ref="B177:B178"/>
    <mergeCell ref="R177:AG178"/>
    <mergeCell ref="D178:G178"/>
    <mergeCell ref="H178:K178"/>
    <mergeCell ref="L178:Q178"/>
    <mergeCell ref="C182:C183"/>
    <mergeCell ref="D182:G183"/>
    <mergeCell ref="AH180:AI180"/>
    <mergeCell ref="AH181:AI181"/>
    <mergeCell ref="C180:C181"/>
    <mergeCell ref="C177:C178"/>
    <mergeCell ref="A186:A187"/>
    <mergeCell ref="D186:G187"/>
    <mergeCell ref="L186:Q187"/>
    <mergeCell ref="A184:A185"/>
    <mergeCell ref="L184:Q185"/>
    <mergeCell ref="B184:B185"/>
    <mergeCell ref="B186:B187"/>
    <mergeCell ref="C186:C187"/>
    <mergeCell ref="C184:C185"/>
    <mergeCell ref="D184:G185"/>
    <mergeCell ref="R187:AG187"/>
    <mergeCell ref="D188:G188"/>
    <mergeCell ref="H179:K179"/>
    <mergeCell ref="H180:K181"/>
    <mergeCell ref="H182:K183"/>
    <mergeCell ref="H184:K185"/>
    <mergeCell ref="H186:K187"/>
    <mergeCell ref="H188:K188"/>
    <mergeCell ref="D179:G179"/>
    <mergeCell ref="D180:G181"/>
    <mergeCell ref="L188:Q188"/>
    <mergeCell ref="R179:AG179"/>
    <mergeCell ref="R180:AG180"/>
    <mergeCell ref="R181:AG181"/>
    <mergeCell ref="R182:AG182"/>
    <mergeCell ref="R183:AG183"/>
    <mergeCell ref="AL172:AN175"/>
    <mergeCell ref="AJ174:AK174"/>
    <mergeCell ref="AJ175:AK175"/>
    <mergeCell ref="AJ173:AK173"/>
    <mergeCell ref="AJ172:AK172"/>
    <mergeCell ref="AL179:AN179"/>
    <mergeCell ref="AJ177:AK178"/>
    <mergeCell ref="R188:AG188"/>
    <mergeCell ref="AH188:AI188"/>
    <mergeCell ref="AH186:AI186"/>
    <mergeCell ref="AH187:AI187"/>
    <mergeCell ref="AL184:AN185"/>
    <mergeCell ref="AL177:AN178"/>
    <mergeCell ref="AL180:AN181"/>
    <mergeCell ref="R184:AG184"/>
    <mergeCell ref="R185:AG185"/>
    <mergeCell ref="R186:AG186"/>
    <mergeCell ref="AH184:AI184"/>
    <mergeCell ref="AH185:AI185"/>
    <mergeCell ref="AJ179:AK179"/>
    <mergeCell ref="AJ180:AK180"/>
    <mergeCell ref="AJ181:AK181"/>
    <mergeCell ref="AH182:AI182"/>
    <mergeCell ref="AH179:AI179"/>
    <mergeCell ref="AL186:AN187"/>
    <mergeCell ref="AL188:AN188"/>
    <mergeCell ref="AJ182:AK182"/>
    <mergeCell ref="AJ183:AK183"/>
    <mergeCell ref="AJ184:AK184"/>
    <mergeCell ref="AJ185:AK185"/>
    <mergeCell ref="AJ188:AK188"/>
    <mergeCell ref="AJ186:AK186"/>
    <mergeCell ref="AJ187:AK187"/>
    <mergeCell ref="AL182:AN183"/>
    <mergeCell ref="D122:G122"/>
    <mergeCell ref="B112:B114"/>
    <mergeCell ref="B101:B102"/>
    <mergeCell ref="A97:AN97"/>
    <mergeCell ref="H134:K138"/>
    <mergeCell ref="AL125:AN125"/>
    <mergeCell ref="AL129:AN129"/>
    <mergeCell ref="AL130:AN130"/>
    <mergeCell ref="AL126:AN127"/>
    <mergeCell ref="AL128:AN128"/>
    <mergeCell ref="AL138:AN138"/>
    <mergeCell ref="AL131:AN132"/>
    <mergeCell ref="AJ131:AK131"/>
    <mergeCell ref="AJ132:AK132"/>
    <mergeCell ref="AJ135:AK135"/>
    <mergeCell ref="AJ136:AK136"/>
    <mergeCell ref="AJ138:AK138"/>
    <mergeCell ref="B134:B138"/>
    <mergeCell ref="D134:G138"/>
    <mergeCell ref="H133:K133"/>
    <mergeCell ref="AH137:AI137"/>
    <mergeCell ref="R135:AG135"/>
    <mergeCell ref="R136:AG136"/>
    <mergeCell ref="L135:Q135"/>
    <mergeCell ref="B28:B40"/>
    <mergeCell ref="B139:B140"/>
    <mergeCell ref="AL136:AN136"/>
    <mergeCell ref="AL137:AN137"/>
    <mergeCell ref="AJ125:AK125"/>
    <mergeCell ref="X66:AF66"/>
    <mergeCell ref="AG66:AJ66"/>
    <mergeCell ref="AK66:AN66"/>
    <mergeCell ref="A2:AN2"/>
    <mergeCell ref="A3:AN3"/>
    <mergeCell ref="A8:AN8"/>
    <mergeCell ref="A9:AN9"/>
    <mergeCell ref="A4:K5"/>
    <mergeCell ref="L6:X6"/>
    <mergeCell ref="L4:X5"/>
    <mergeCell ref="AC6:AF6"/>
    <mergeCell ref="Y6:AB6"/>
    <mergeCell ref="Y5:AB5"/>
    <mergeCell ref="AG4:AN4"/>
    <mergeCell ref="Y4:AF4"/>
    <mergeCell ref="AG5:AJ5"/>
    <mergeCell ref="A42:H42"/>
    <mergeCell ref="D28:H36"/>
    <mergeCell ref="B131:B132"/>
    <mergeCell ref="R169:AG169"/>
    <mergeCell ref="AK89:AN89"/>
    <mergeCell ref="B147:B151"/>
    <mergeCell ref="AL134:AN134"/>
    <mergeCell ref="AL135:AN135"/>
    <mergeCell ref="B143:B144"/>
    <mergeCell ref="AJ137:AK137"/>
    <mergeCell ref="AH141:AI141"/>
    <mergeCell ref="R166:AG166"/>
    <mergeCell ref="R167:AG167"/>
    <mergeCell ref="AL133:AN133"/>
    <mergeCell ref="AL139:AN140"/>
    <mergeCell ref="AJ139:AK139"/>
    <mergeCell ref="AJ133:AK133"/>
    <mergeCell ref="AJ134:AK134"/>
    <mergeCell ref="AJ126:AK126"/>
    <mergeCell ref="AJ127:AK127"/>
    <mergeCell ref="AJ128:AK128"/>
    <mergeCell ref="AH136:AI136"/>
    <mergeCell ref="R137:AG137"/>
    <mergeCell ref="R128:AG128"/>
    <mergeCell ref="AH128:AI128"/>
    <mergeCell ref="R130:AG130"/>
    <mergeCell ref="R131:AG131"/>
  </mergeCells>
  <phoneticPr fontId="4"/>
  <dataValidations count="1">
    <dataValidation type="list" allowBlank="1" showInputMessage="1" showErrorMessage="1" sqref="AJ180:AK188 Y6:AN6 AG15:AJ18 Y18:AB18 AK19:AN19 AC19:AF19 AJ104:AK104 AH123:AK138 AJ119:AK119 AJ116:AK117 AJ113:AK114 AJ111:AK111 Y13:AB14 AJ170:AK171 AH158:AI175 AH179:AI188 AJ174:AK175 AJ166:AK167 AJ163:AK163 AJ159:AK161 AH145:AK154 AH140:AK141 AH139:AI139 AG28:AJ40 AH103:AI119 AG43:AN93" xr:uid="{00000000-0002-0000-0300-000000000000}">
      <formula1>確認済</formula1>
    </dataValidation>
  </dataValidations>
  <pageMargins left="0.16" right="0.16" top="0.57999999999999996" bottom="0.25" header="0.51200000000000001" footer="0.16"/>
  <pageSetup paperSize="9" scale="99" orientation="portrait" r:id="rId1"/>
  <headerFooter alignWithMargins="0"/>
  <rowBreaks count="7" manualBreakCount="7">
    <brk id="20" max="37" man="1"/>
    <brk id="41" max="37" man="1"/>
    <brk id="94" max="37" man="1"/>
    <brk id="120" max="37" man="1"/>
    <brk id="142" max="37" man="1"/>
    <brk id="155" max="37" man="1"/>
    <brk id="176"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Button 3">
              <controlPr defaultSize="0" print="0" autoFill="0" autoPict="0" macro="[0]!セル高さの設定">
                <anchor moveWithCells="1" sizeWithCells="1">
                  <from>
                    <xdr:col>40</xdr:col>
                    <xdr:colOff>1476375</xdr:colOff>
                    <xdr:row>98</xdr:row>
                    <xdr:rowOff>161925</xdr:rowOff>
                  </from>
                  <to>
                    <xdr:col>43</xdr:col>
                    <xdr:colOff>57150</xdr:colOff>
                    <xdr:row>100</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2:J17"/>
  <sheetViews>
    <sheetView showGridLines="0" zoomScaleNormal="100" zoomScaleSheetLayoutView="100" workbookViewId="0"/>
  </sheetViews>
  <sheetFormatPr defaultRowHeight="13.5"/>
  <cols>
    <col min="1" max="9" width="9" style="711"/>
    <col min="10" max="10" width="0" style="711" hidden="1" customWidth="1"/>
    <col min="11" max="16384" width="9" style="711"/>
  </cols>
  <sheetData>
    <row r="12" spans="1:10" ht="18.75" hidden="1">
      <c r="A12" s="2350" t="s">
        <v>841</v>
      </c>
      <c r="B12" s="2350"/>
      <c r="C12" s="2350"/>
      <c r="D12" s="2350"/>
      <c r="E12" s="2350"/>
      <c r="F12" s="2350"/>
      <c r="G12" s="2350"/>
      <c r="H12" s="2350"/>
      <c r="I12" s="2350"/>
      <c r="J12" s="1085" t="s">
        <v>533</v>
      </c>
    </row>
    <row r="13" spans="1:10" ht="18.75">
      <c r="A13" s="2350" t="s">
        <v>863</v>
      </c>
      <c r="B13" s="2350"/>
      <c r="C13" s="2350"/>
      <c r="D13" s="2350"/>
      <c r="E13" s="2350"/>
      <c r="F13" s="2350"/>
      <c r="G13" s="2350"/>
      <c r="H13" s="2350"/>
      <c r="I13" s="2350"/>
      <c r="J13" s="1086" t="s">
        <v>835</v>
      </c>
    </row>
    <row r="15" spans="1:10">
      <c r="D15" s="711" t="s">
        <v>877</v>
      </c>
    </row>
    <row r="17" spans="1:9">
      <c r="A17" s="2351"/>
      <c r="B17" s="2351"/>
      <c r="C17" s="2351"/>
      <c r="D17" s="2351"/>
      <c r="E17" s="2351"/>
      <c r="F17" s="2351"/>
      <c r="G17" s="2351"/>
      <c r="H17" s="2351"/>
      <c r="I17" s="2351"/>
    </row>
  </sheetData>
  <sheetProtection algorithmName="SHA-512" hashValue="IpIdKiqOwkVcEbeY29a0Z7qksknC6suJe9rwtizets4TE2gDXx8nHDEjNDql4tXJzCOc6t098Tc5HUWbXUTVPw==" saltValue="orxMPA+C9dB/PcmpaqPdkQ==" spinCount="100000" sheet="1" objects="1" scenarios="1"/>
  <mergeCells count="3">
    <mergeCell ref="A12:I12"/>
    <mergeCell ref="A17:I17"/>
    <mergeCell ref="A13:I13"/>
  </mergeCells>
  <phoneticPr fontId="4"/>
  <pageMargins left="0.75" right="0.75" top="1" bottom="1" header="0.51200000000000001" footer="0.1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8"/>
  <sheetViews>
    <sheetView showGridLines="0" zoomScaleNormal="100" zoomScaleSheetLayoutView="100" workbookViewId="0"/>
  </sheetViews>
  <sheetFormatPr defaultRowHeight="13.5"/>
  <cols>
    <col min="1" max="2" width="3.625" style="20" customWidth="1"/>
    <col min="3" max="4" width="5.125" style="20" customWidth="1"/>
    <col min="5" max="5" width="3.625" style="20" customWidth="1"/>
    <col min="6" max="6" width="8.125" style="20" bestFit="1" customWidth="1"/>
    <col min="7" max="7" width="31.5" style="20" customWidth="1"/>
    <col min="8" max="8" width="3.375" style="75" customWidth="1"/>
    <col min="9" max="9" width="14.25" style="20" customWidth="1"/>
    <col min="10" max="10" width="10.75" style="15" customWidth="1"/>
    <col min="11" max="11" width="16.125" style="20" customWidth="1"/>
    <col min="12" max="12" width="13.125" style="20" customWidth="1"/>
    <col min="13" max="22" width="5.5" style="20" hidden="1" customWidth="1"/>
    <col min="23" max="23" width="25" style="20" hidden="1" customWidth="1"/>
    <col min="24" max="25" width="0" style="20" hidden="1" customWidth="1"/>
    <col min="26" max="26" width="3.875" style="20" customWidth="1"/>
    <col min="27" max="16384" width="9" style="20"/>
  </cols>
  <sheetData>
    <row r="1" spans="1:22" ht="19.5" customHeight="1">
      <c r="A1" s="703" t="s">
        <v>864</v>
      </c>
    </row>
    <row r="2" spans="1:22" s="23" customFormat="1" ht="6.75" customHeight="1">
      <c r="C2" s="3"/>
      <c r="H2" s="75"/>
      <c r="J2" s="276"/>
    </row>
    <row r="3" spans="1:22" ht="28.5" customHeight="1">
      <c r="A3" s="775" t="s">
        <v>674</v>
      </c>
      <c r="B3" s="700" t="s">
        <v>1086</v>
      </c>
      <c r="C3" s="77"/>
      <c r="D3" s="701"/>
      <c r="E3" s="776"/>
      <c r="F3" s="23"/>
      <c r="G3" s="23"/>
      <c r="I3" s="91" t="s">
        <v>1087</v>
      </c>
    </row>
    <row r="4" spans="1:22" ht="20.100000000000001" customHeight="1">
      <c r="A4" s="1"/>
      <c r="B4" s="48" t="s">
        <v>730</v>
      </c>
      <c r="C4" s="48"/>
      <c r="D4" s="396"/>
      <c r="E4" s="396"/>
      <c r="F4" s="396"/>
      <c r="G4" s="396"/>
      <c r="H4" s="397"/>
      <c r="I4" s="26" t="s">
        <v>535</v>
      </c>
      <c r="J4" s="2355" t="s">
        <v>1223</v>
      </c>
      <c r="K4" s="2356"/>
      <c r="L4" s="2356"/>
    </row>
    <row r="5" spans="1:22" ht="13.5" customHeight="1">
      <c r="A5" s="1"/>
      <c r="B5" s="78" t="s">
        <v>253</v>
      </c>
      <c r="C5" s="777" t="s">
        <v>1088</v>
      </c>
      <c r="D5" s="777"/>
      <c r="E5" s="778"/>
      <c r="F5" s="778"/>
      <c r="G5" s="704"/>
      <c r="H5" s="904" t="s">
        <v>1220</v>
      </c>
      <c r="I5" s="896">
        <v>320779</v>
      </c>
      <c r="J5" s="80"/>
    </row>
    <row r="6" spans="1:22" ht="13.5" customHeight="1">
      <c r="A6" s="1"/>
      <c r="B6" s="81"/>
      <c r="C6" s="779" t="s">
        <v>1089</v>
      </c>
      <c r="D6" s="777" t="s">
        <v>268</v>
      </c>
      <c r="E6" s="777"/>
      <c r="F6" s="777"/>
      <c r="G6" s="780"/>
      <c r="H6" s="906" t="s">
        <v>1221</v>
      </c>
      <c r="I6" s="896"/>
    </row>
    <row r="7" spans="1:22" ht="13.5" customHeight="1">
      <c r="B7" s="32"/>
      <c r="C7" s="779" t="s">
        <v>1239</v>
      </c>
      <c r="D7" s="1847" t="s">
        <v>1496</v>
      </c>
      <c r="E7" s="777"/>
      <c r="F7" s="777"/>
      <c r="G7" s="780"/>
      <c r="H7" s="1315" t="s">
        <v>850</v>
      </c>
      <c r="I7" s="79">
        <v>0</v>
      </c>
      <c r="J7" s="1806"/>
    </row>
    <row r="8" spans="1:22" ht="13.5" customHeight="1">
      <c r="B8" s="32"/>
      <c r="C8" s="779" t="s">
        <v>1090</v>
      </c>
      <c r="D8" s="777" t="s">
        <v>269</v>
      </c>
      <c r="E8" s="777"/>
      <c r="F8" s="777"/>
      <c r="G8" s="780"/>
      <c r="H8" s="1857" t="s">
        <v>1221</v>
      </c>
      <c r="I8" s="896"/>
    </row>
    <row r="9" spans="1:22" ht="13.5" customHeight="1">
      <c r="B9" s="32"/>
      <c r="C9" s="783"/>
      <c r="D9" s="1856" t="s">
        <v>1502</v>
      </c>
      <c r="E9" s="1863" t="s">
        <v>1500</v>
      </c>
      <c r="F9" s="1863"/>
      <c r="G9" s="1279"/>
      <c r="H9" s="905" t="s">
        <v>854</v>
      </c>
      <c r="I9" s="1862"/>
    </row>
    <row r="10" spans="1:22" ht="13.5" customHeight="1">
      <c r="B10" s="32"/>
      <c r="C10" s="1280"/>
      <c r="D10" s="1858" t="s">
        <v>1503</v>
      </c>
      <c r="E10" s="1859" t="s">
        <v>1501</v>
      </c>
      <c r="F10" s="1859"/>
      <c r="G10" s="1860"/>
      <c r="H10" s="906" t="s">
        <v>854</v>
      </c>
      <c r="I10" s="1861"/>
    </row>
    <row r="11" spans="1:22" ht="13.5" customHeight="1">
      <c r="B11" s="32"/>
      <c r="C11" s="781" t="s">
        <v>1091</v>
      </c>
      <c r="D11" s="778" t="s">
        <v>1240</v>
      </c>
      <c r="E11" s="777"/>
      <c r="F11" s="777"/>
      <c r="G11" s="780"/>
      <c r="H11" s="906" t="s">
        <v>1221</v>
      </c>
      <c r="I11" s="896"/>
    </row>
    <row r="12" spans="1:22" ht="13.5" customHeight="1">
      <c r="B12" s="32"/>
      <c r="C12" s="781" t="s">
        <v>1241</v>
      </c>
      <c r="D12" s="778" t="s">
        <v>1208</v>
      </c>
      <c r="E12" s="777"/>
      <c r="F12" s="777"/>
      <c r="G12" s="780"/>
      <c r="H12" s="1315" t="s">
        <v>850</v>
      </c>
      <c r="I12" s="79">
        <v>0</v>
      </c>
    </row>
    <row r="13" spans="1:22" ht="13.5" customHeight="1">
      <c r="B13" s="32"/>
      <c r="C13" s="781" t="s">
        <v>1092</v>
      </c>
      <c r="D13" s="777" t="s">
        <v>278</v>
      </c>
      <c r="E13" s="777"/>
      <c r="F13" s="777"/>
      <c r="G13" s="780"/>
      <c r="H13" s="906" t="s">
        <v>1221</v>
      </c>
      <c r="I13" s="896"/>
      <c r="M13" s="1284"/>
      <c r="N13" s="1284"/>
      <c r="O13" s="1284"/>
      <c r="P13" s="1284"/>
      <c r="Q13" s="1284"/>
      <c r="R13" s="1284"/>
      <c r="S13" s="1284"/>
      <c r="T13" s="1284"/>
      <c r="U13" s="1284"/>
    </row>
    <row r="14" spans="1:22" ht="13.5" hidden="1" customHeight="1">
      <c r="B14" s="32"/>
      <c r="C14" s="1689"/>
      <c r="D14" s="777"/>
      <c r="E14" s="777"/>
      <c r="F14" s="777"/>
      <c r="G14" s="780"/>
      <c r="H14" s="368"/>
      <c r="I14" s="1690"/>
      <c r="M14" s="1284"/>
      <c r="N14" s="1284"/>
      <c r="O14" s="1284"/>
      <c r="P14" s="1284"/>
      <c r="Q14" s="1284"/>
      <c r="R14" s="1284"/>
      <c r="S14" s="1284"/>
      <c r="T14" s="1284"/>
      <c r="U14" s="1284"/>
    </row>
    <row r="15" spans="1:22" ht="13.5" customHeight="1">
      <c r="B15" s="32"/>
      <c r="C15" s="1864" t="s">
        <v>1504</v>
      </c>
      <c r="D15" s="1865" t="s">
        <v>30</v>
      </c>
      <c r="E15" s="1865"/>
      <c r="F15" s="1865"/>
      <c r="G15" s="1866"/>
      <c r="H15" s="740" t="s">
        <v>850</v>
      </c>
      <c r="I15" s="1871">
        <v>852</v>
      </c>
      <c r="J15" s="2355" t="s">
        <v>598</v>
      </c>
      <c r="K15" s="2356"/>
      <c r="L15" s="2356"/>
      <c r="M15" s="1284"/>
      <c r="N15" s="1284"/>
      <c r="O15" s="1284"/>
      <c r="P15" s="1284"/>
      <c r="Q15" s="1284"/>
      <c r="R15" s="1284"/>
      <c r="S15" s="1284"/>
      <c r="T15" s="1284"/>
      <c r="U15" s="1284"/>
    </row>
    <row r="16" spans="1:22" ht="13.5" customHeight="1">
      <c r="B16" s="32"/>
      <c r="C16" s="1867"/>
      <c r="D16" s="1868" t="s">
        <v>83</v>
      </c>
      <c r="E16" s="1869" t="s">
        <v>1334</v>
      </c>
      <c r="F16" s="1869"/>
      <c r="G16" s="1870"/>
      <c r="H16" s="248"/>
      <c r="I16" s="1872">
        <v>153</v>
      </c>
      <c r="J16" s="903"/>
      <c r="M16" s="1163" t="s">
        <v>533</v>
      </c>
      <c r="N16" s="1163" t="s">
        <v>119</v>
      </c>
      <c r="O16" s="1163" t="s">
        <v>120</v>
      </c>
      <c r="P16" s="1163" t="s">
        <v>520</v>
      </c>
      <c r="Q16" s="1163" t="s">
        <v>121</v>
      </c>
      <c r="R16" s="1163" t="s">
        <v>1084</v>
      </c>
      <c r="S16" s="1163" t="s">
        <v>1206</v>
      </c>
      <c r="T16" s="1163" t="s">
        <v>132</v>
      </c>
      <c r="U16" s="1335" t="s">
        <v>421</v>
      </c>
      <c r="V16" s="1163" t="s">
        <v>1216</v>
      </c>
    </row>
    <row r="17" spans="2:26" ht="13.5" hidden="1" customHeight="1">
      <c r="B17" s="32"/>
      <c r="C17" s="783"/>
      <c r="D17" s="1277"/>
      <c r="E17" s="1278"/>
      <c r="F17" s="446"/>
      <c r="G17" s="1279"/>
      <c r="H17" s="363"/>
      <c r="I17" s="718"/>
      <c r="M17" s="1172" t="s">
        <v>1215</v>
      </c>
      <c r="N17" s="1172" t="s">
        <v>1215</v>
      </c>
      <c r="O17" s="1172" t="s">
        <v>1215</v>
      </c>
      <c r="P17" s="1172" t="s">
        <v>1215</v>
      </c>
      <c r="Q17" s="1172" t="s">
        <v>1215</v>
      </c>
      <c r="R17" s="1164" t="s">
        <v>1214</v>
      </c>
      <c r="S17" s="1172" t="s">
        <v>1215</v>
      </c>
      <c r="T17" s="1172" t="s">
        <v>1215</v>
      </c>
      <c r="U17" s="1172"/>
      <c r="V17" s="1164" t="s">
        <v>1214</v>
      </c>
    </row>
    <row r="18" spans="2:26" ht="13.5" hidden="1" customHeight="1">
      <c r="B18" s="32"/>
      <c r="C18" s="1712" t="s">
        <v>1319</v>
      </c>
      <c r="D18" s="777" t="s">
        <v>1320</v>
      </c>
      <c r="E18" s="777"/>
      <c r="F18" s="777"/>
      <c r="G18" s="780"/>
      <c r="H18" s="368"/>
      <c r="I18" s="1690">
        <v>0</v>
      </c>
      <c r="M18" s="1172" t="s">
        <v>1215</v>
      </c>
      <c r="N18" s="1172" t="s">
        <v>1215</v>
      </c>
      <c r="O18" s="1172" t="s">
        <v>1215</v>
      </c>
      <c r="P18" s="1172" t="s">
        <v>1215</v>
      </c>
      <c r="Q18" s="1172" t="s">
        <v>1215</v>
      </c>
      <c r="R18" s="1164" t="s">
        <v>1214</v>
      </c>
      <c r="S18" s="1172" t="s">
        <v>1215</v>
      </c>
      <c r="T18" s="1172" t="s">
        <v>1215</v>
      </c>
      <c r="U18" s="1172"/>
      <c r="V18" s="1164" t="s">
        <v>1214</v>
      </c>
    </row>
    <row r="19" spans="2:26" ht="13.5" customHeight="1">
      <c r="B19" s="779" t="s">
        <v>254</v>
      </c>
      <c r="C19" s="777" t="s">
        <v>239</v>
      </c>
      <c r="D19" s="777"/>
      <c r="E19" s="778"/>
      <c r="F19" s="778"/>
      <c r="G19" s="782"/>
      <c r="H19" s="9"/>
      <c r="I19" s="60">
        <f>SUM(I20,I39:I42)</f>
        <v>93258</v>
      </c>
      <c r="J19" s="1252"/>
      <c r="K19" s="19"/>
      <c r="L19" s="19"/>
    </row>
    <row r="20" spans="2:26" ht="13.5" customHeight="1">
      <c r="B20" s="783"/>
      <c r="C20" s="779" t="s">
        <v>1093</v>
      </c>
      <c r="D20" s="25" t="s">
        <v>1243</v>
      </c>
      <c r="E20" s="22"/>
      <c r="F20" s="25"/>
      <c r="G20" s="701"/>
      <c r="H20" s="9"/>
      <c r="I20" s="60">
        <f>SUM(I21,I35:I37)</f>
        <v>37329</v>
      </c>
      <c r="J20" s="6"/>
      <c r="K20" s="19"/>
      <c r="L20" s="19"/>
    </row>
    <row r="21" spans="2:26" ht="13.5" customHeight="1">
      <c r="B21" s="32"/>
      <c r="C21" s="32"/>
      <c r="D21" s="779" t="s">
        <v>1094</v>
      </c>
      <c r="E21" s="25" t="s">
        <v>1278</v>
      </c>
      <c r="F21" s="25"/>
      <c r="G21" s="25"/>
      <c r="H21" s="1092"/>
      <c r="I21" s="476">
        <f>SUM(I22,I23,I26:I34)</f>
        <v>12072</v>
      </c>
      <c r="J21" s="20"/>
      <c r="K21" s="19"/>
      <c r="L21" s="19"/>
    </row>
    <row r="22" spans="2:26" ht="13.5" customHeight="1">
      <c r="B22" s="32"/>
      <c r="C22" s="32"/>
      <c r="D22" s="32"/>
      <c r="E22" s="705" t="s">
        <v>1095</v>
      </c>
      <c r="F22" s="706" t="s">
        <v>240</v>
      </c>
      <c r="G22" s="707"/>
      <c r="H22" s="364" t="s">
        <v>850</v>
      </c>
      <c r="I22" s="477">
        <v>1302</v>
      </c>
    </row>
    <row r="23" spans="2:26" ht="13.5" customHeight="1">
      <c r="B23" s="32"/>
      <c r="C23" s="32"/>
      <c r="D23" s="32"/>
      <c r="E23" s="784" t="s">
        <v>271</v>
      </c>
      <c r="F23" s="706" t="s">
        <v>241</v>
      </c>
      <c r="G23" s="707"/>
      <c r="H23" s="364"/>
      <c r="I23" s="478">
        <f>SUM(I24:I25)</f>
        <v>0</v>
      </c>
    </row>
    <row r="24" spans="2:26" ht="13.5" customHeight="1">
      <c r="B24" s="32"/>
      <c r="C24" s="32"/>
      <c r="D24" s="32"/>
      <c r="E24" s="785"/>
      <c r="F24" s="706" t="s">
        <v>1244</v>
      </c>
      <c r="G24" s="707"/>
      <c r="H24" s="364" t="s">
        <v>850</v>
      </c>
      <c r="I24" s="477">
        <v>0</v>
      </c>
    </row>
    <row r="25" spans="2:26" ht="13.5" customHeight="1">
      <c r="B25" s="32"/>
      <c r="C25" s="32"/>
      <c r="D25" s="32"/>
      <c r="E25" s="786"/>
      <c r="F25" s="706" t="s">
        <v>1245</v>
      </c>
      <c r="G25" s="707"/>
      <c r="H25" s="364" t="s">
        <v>850</v>
      </c>
      <c r="I25" s="477">
        <v>0</v>
      </c>
    </row>
    <row r="26" spans="2:26" ht="13.5" customHeight="1">
      <c r="B26" s="32"/>
      <c r="C26" s="32"/>
      <c r="D26" s="32"/>
      <c r="E26" s="705" t="s">
        <v>1096</v>
      </c>
      <c r="F26" s="708" t="s">
        <v>415</v>
      </c>
      <c r="G26" s="707"/>
      <c r="H26" s="364" t="s">
        <v>850</v>
      </c>
      <c r="I26" s="477">
        <v>1786</v>
      </c>
      <c r="J26" s="1873" t="s">
        <v>1505</v>
      </c>
      <c r="K26" s="1874"/>
      <c r="L26" s="1874"/>
    </row>
    <row r="27" spans="2:26" ht="13.5" customHeight="1">
      <c r="B27" s="32"/>
      <c r="C27" s="32"/>
      <c r="D27" s="32"/>
      <c r="E27" s="784" t="s">
        <v>272</v>
      </c>
      <c r="F27" s="706" t="s">
        <v>242</v>
      </c>
      <c r="G27" s="707"/>
      <c r="H27" s="364" t="s">
        <v>850</v>
      </c>
      <c r="I27" s="1717">
        <v>1576</v>
      </c>
      <c r="J27" s="1875" t="s">
        <v>1506</v>
      </c>
      <c r="K27" s="1876"/>
      <c r="L27" s="1877" t="s">
        <v>1420</v>
      </c>
      <c r="M27" s="21"/>
      <c r="N27" s="21"/>
      <c r="O27" s="21"/>
      <c r="P27" s="21"/>
      <c r="Q27" s="21"/>
      <c r="R27" s="21"/>
      <c r="S27" s="21"/>
      <c r="T27" s="21"/>
      <c r="U27" s="21"/>
      <c r="V27" s="21"/>
      <c r="W27" s="21"/>
      <c r="X27" s="21"/>
      <c r="Y27" s="21"/>
    </row>
    <row r="28" spans="2:26" ht="37.5" customHeight="1">
      <c r="B28" s="32"/>
      <c r="C28" s="32"/>
      <c r="D28" s="32"/>
      <c r="E28" s="785"/>
      <c r="F28" s="2357" t="s">
        <v>1560</v>
      </c>
      <c r="G28" s="2358"/>
      <c r="H28" s="364"/>
      <c r="I28" s="477">
        <v>0</v>
      </c>
      <c r="J28" s="1307"/>
      <c r="K28" s="1307"/>
      <c r="L28" s="1307"/>
      <c r="Z28" s="1715"/>
    </row>
    <row r="29" spans="2:26" ht="13.5" hidden="1" customHeight="1">
      <c r="B29" s="32"/>
      <c r="C29" s="32"/>
      <c r="D29" s="32"/>
      <c r="E29" s="786"/>
      <c r="F29" s="1716" t="s">
        <v>1323</v>
      </c>
      <c r="G29" s="707"/>
      <c r="H29" s="364"/>
      <c r="I29" s="477">
        <v>0</v>
      </c>
      <c r="J29" s="1307"/>
      <c r="K29" s="1307"/>
      <c r="L29" s="1307"/>
      <c r="Z29" s="1715"/>
    </row>
    <row r="30" spans="2:26" ht="13.5" customHeight="1">
      <c r="B30" s="32"/>
      <c r="C30" s="32"/>
      <c r="D30" s="32"/>
      <c r="E30" s="705" t="s">
        <v>273</v>
      </c>
      <c r="F30" s="706" t="s">
        <v>243</v>
      </c>
      <c r="G30" s="707"/>
      <c r="H30" s="364" t="s">
        <v>850</v>
      </c>
      <c r="I30" s="477">
        <v>4909</v>
      </c>
    </row>
    <row r="31" spans="2:26" ht="13.5" customHeight="1">
      <c r="B31" s="32"/>
      <c r="C31" s="32"/>
      <c r="D31" s="32"/>
      <c r="E31" s="705" t="s">
        <v>274</v>
      </c>
      <c r="F31" s="706" t="s">
        <v>244</v>
      </c>
      <c r="G31" s="707"/>
      <c r="H31" s="364" t="s">
        <v>850</v>
      </c>
      <c r="I31" s="477">
        <v>205</v>
      </c>
    </row>
    <row r="32" spans="2:26" ht="13.5" customHeight="1">
      <c r="B32" s="32"/>
      <c r="C32" s="32"/>
      <c r="D32" s="32"/>
      <c r="E32" s="784" t="s">
        <v>275</v>
      </c>
      <c r="F32" s="706" t="s">
        <v>245</v>
      </c>
      <c r="G32" s="707"/>
      <c r="H32" s="364" t="s">
        <v>850</v>
      </c>
      <c r="I32" s="477">
        <v>2294</v>
      </c>
      <c r="W32" s="1248" t="s">
        <v>1061</v>
      </c>
      <c r="X32" s="1248" t="s">
        <v>357</v>
      </c>
      <c r="Y32" s="1248" t="s">
        <v>520</v>
      </c>
    </row>
    <row r="33" spans="1:29">
      <c r="B33" s="32"/>
      <c r="C33" s="32"/>
      <c r="D33" s="32"/>
      <c r="E33" s="786"/>
      <c r="F33" s="2357" t="s">
        <v>1599</v>
      </c>
      <c r="G33" s="2358"/>
      <c r="H33" s="364"/>
      <c r="I33" s="477">
        <v>0</v>
      </c>
      <c r="J33" s="1307"/>
      <c r="K33" s="1307"/>
      <c r="L33" s="1307"/>
      <c r="Z33" s="1715"/>
    </row>
    <row r="34" spans="1:29" ht="13.5" customHeight="1">
      <c r="B34" s="32"/>
      <c r="C34" s="32"/>
      <c r="D34" s="35"/>
      <c r="E34" s="787" t="s">
        <v>276</v>
      </c>
      <c r="F34" s="448" t="s">
        <v>246</v>
      </c>
      <c r="G34" s="788"/>
      <c r="H34" s="368" t="s">
        <v>850</v>
      </c>
      <c r="I34" s="479">
        <v>0</v>
      </c>
      <c r="W34" s="1249" t="s">
        <v>30</v>
      </c>
      <c r="X34" s="1250">
        <v>0</v>
      </c>
      <c r="Y34" s="1250">
        <v>6000</v>
      </c>
    </row>
    <row r="35" spans="1:29" ht="13.5" customHeight="1">
      <c r="B35" s="32"/>
      <c r="C35" s="32"/>
      <c r="D35" s="781" t="s">
        <v>416</v>
      </c>
      <c r="E35" s="22" t="s">
        <v>247</v>
      </c>
      <c r="F35" s="22"/>
      <c r="G35" s="702"/>
      <c r="H35" s="368" t="s">
        <v>850</v>
      </c>
      <c r="I35" s="79">
        <v>25257</v>
      </c>
      <c r="J35" s="1878" t="s">
        <v>1511</v>
      </c>
      <c r="M35" s="1163" t="s">
        <v>533</v>
      </c>
      <c r="N35" s="1163" t="s">
        <v>119</v>
      </c>
      <c r="O35" s="1163" t="s">
        <v>120</v>
      </c>
      <c r="P35" s="1163" t="s">
        <v>520</v>
      </c>
      <c r="Q35" s="1163" t="s">
        <v>121</v>
      </c>
      <c r="R35" s="1163" t="s">
        <v>1084</v>
      </c>
      <c r="S35" s="1163" t="s">
        <v>1206</v>
      </c>
      <c r="T35" s="1163" t="s">
        <v>132</v>
      </c>
      <c r="U35" s="1335" t="s">
        <v>421</v>
      </c>
      <c r="V35" s="1163" t="s">
        <v>1216</v>
      </c>
      <c r="W35" s="1248"/>
      <c r="X35" s="1251"/>
      <c r="Y35" s="1251"/>
    </row>
    <row r="36" spans="1:29" ht="13.5" customHeight="1">
      <c r="B36" s="32"/>
      <c r="C36" s="32"/>
      <c r="D36" s="781" t="s">
        <v>1507</v>
      </c>
      <c r="E36" s="22" t="s">
        <v>1508</v>
      </c>
      <c r="F36" s="22"/>
      <c r="G36" s="702"/>
      <c r="H36" s="368" t="s">
        <v>850</v>
      </c>
      <c r="I36" s="79">
        <v>0</v>
      </c>
      <c r="J36" s="1878" t="s">
        <v>1511</v>
      </c>
      <c r="M36" s="1164" t="s">
        <v>1214</v>
      </c>
      <c r="N36" s="1164" t="s">
        <v>1214</v>
      </c>
      <c r="O36" s="1164" t="s">
        <v>1214</v>
      </c>
      <c r="P36" s="1172" t="s">
        <v>1215</v>
      </c>
      <c r="Q36" s="1164" t="s">
        <v>1214</v>
      </c>
      <c r="R36" s="1164" t="s">
        <v>1214</v>
      </c>
      <c r="S36" s="1164" t="s">
        <v>1214</v>
      </c>
      <c r="T36" s="1164" t="s">
        <v>1214</v>
      </c>
      <c r="U36" s="1164" t="s">
        <v>1214</v>
      </c>
      <c r="V36" s="1164" t="s">
        <v>1214</v>
      </c>
      <c r="W36" s="1249" t="s">
        <v>248</v>
      </c>
      <c r="X36" s="1250">
        <v>6000</v>
      </c>
      <c r="Y36" s="1250">
        <v>0</v>
      </c>
    </row>
    <row r="37" spans="1:29" ht="13.5" customHeight="1">
      <c r="B37" s="32"/>
      <c r="C37" s="32"/>
      <c r="D37" s="781" t="s">
        <v>1509</v>
      </c>
      <c r="E37" s="22" t="s">
        <v>1510</v>
      </c>
      <c r="F37" s="22"/>
      <c r="G37" s="702"/>
      <c r="H37" s="368" t="s">
        <v>850</v>
      </c>
      <c r="I37" s="79">
        <v>0</v>
      </c>
      <c r="J37" s="1878"/>
      <c r="M37" s="1164" t="s">
        <v>1214</v>
      </c>
      <c r="N37" s="1164" t="s">
        <v>1214</v>
      </c>
      <c r="O37" s="1164" t="s">
        <v>1214</v>
      </c>
      <c r="P37" s="1172" t="s">
        <v>1215</v>
      </c>
      <c r="Q37" s="1164" t="s">
        <v>1214</v>
      </c>
      <c r="R37" s="1164" t="s">
        <v>1214</v>
      </c>
      <c r="S37" s="1164" t="s">
        <v>1214</v>
      </c>
      <c r="T37" s="1164" t="s">
        <v>1214</v>
      </c>
      <c r="U37" s="1164" t="s">
        <v>1214</v>
      </c>
      <c r="V37" s="1164" t="s">
        <v>1214</v>
      </c>
      <c r="W37" s="1253"/>
      <c r="X37" s="1254"/>
      <c r="Y37" s="1254"/>
    </row>
    <row r="38" spans="1:29" s="1853" customFormat="1" ht="13.5" customHeight="1">
      <c r="B38" s="2043"/>
      <c r="C38" s="2043"/>
      <c r="D38" s="1864" t="s">
        <v>1566</v>
      </c>
      <c r="E38" s="2036" t="s">
        <v>1567</v>
      </c>
      <c r="F38" s="1691"/>
      <c r="G38" s="2037"/>
      <c r="H38" s="2038"/>
      <c r="I38" s="1690">
        <v>50</v>
      </c>
      <c r="J38" s="6"/>
      <c r="Q38" s="2041"/>
      <c r="R38" s="2041"/>
      <c r="S38" s="2041"/>
      <c r="T38" s="2042"/>
      <c r="U38" s="2041"/>
      <c r="V38" s="2041"/>
      <c r="W38" s="2041"/>
      <c r="X38" s="2041"/>
      <c r="Y38" s="2041"/>
      <c r="Z38" s="2041"/>
      <c r="AA38" s="806"/>
      <c r="AB38" s="2035"/>
      <c r="AC38" s="2035"/>
    </row>
    <row r="39" spans="1:29" ht="13.5" customHeight="1">
      <c r="B39" s="32"/>
      <c r="C39" s="709" t="s">
        <v>417</v>
      </c>
      <c r="D39" s="22" t="s">
        <v>249</v>
      </c>
      <c r="E39" s="22"/>
      <c r="F39" s="22"/>
      <c r="G39" s="702"/>
      <c r="H39" s="368" t="s">
        <v>850</v>
      </c>
      <c r="I39" s="79">
        <v>0</v>
      </c>
      <c r="J39" s="1878"/>
    </row>
    <row r="40" spans="1:29" ht="13.5" customHeight="1">
      <c r="B40" s="32"/>
      <c r="C40" s="2060" t="s">
        <v>418</v>
      </c>
      <c r="D40" s="25" t="s">
        <v>419</v>
      </c>
      <c r="E40" s="25"/>
      <c r="F40" s="25"/>
      <c r="G40" s="701"/>
      <c r="H40" s="740" t="s">
        <v>850</v>
      </c>
      <c r="I40" s="805">
        <v>55879</v>
      </c>
      <c r="J40" s="1878" t="s">
        <v>1511</v>
      </c>
      <c r="M40" s="1163" t="s">
        <v>533</v>
      </c>
      <c r="N40" s="1163" t="s">
        <v>119</v>
      </c>
      <c r="O40" s="1163" t="s">
        <v>120</v>
      </c>
      <c r="P40" s="1163" t="s">
        <v>520</v>
      </c>
      <c r="Q40" s="1163" t="s">
        <v>121</v>
      </c>
      <c r="R40" s="1163" t="s">
        <v>1084</v>
      </c>
      <c r="S40" s="1163" t="s">
        <v>1206</v>
      </c>
      <c r="T40" s="1163" t="s">
        <v>132</v>
      </c>
      <c r="U40" s="1335" t="s">
        <v>421</v>
      </c>
      <c r="V40" s="1163" t="s">
        <v>1216</v>
      </c>
    </row>
    <row r="41" spans="1:29" s="2021" customFormat="1" ht="13.5" customHeight="1">
      <c r="B41" s="2043"/>
      <c r="C41" s="2128"/>
      <c r="D41" s="2129" t="s">
        <v>1600</v>
      </c>
      <c r="E41" s="2130" t="s">
        <v>1567</v>
      </c>
      <c r="F41" s="2057"/>
      <c r="G41" s="2058"/>
      <c r="H41" s="2131"/>
      <c r="I41" s="1872">
        <v>50</v>
      </c>
      <c r="J41" s="6"/>
      <c r="Q41" s="2041"/>
      <c r="R41" s="2041"/>
      <c r="S41" s="2041"/>
      <c r="T41" s="2042"/>
      <c r="U41" s="2041"/>
      <c r="V41" s="2041"/>
      <c r="W41" s="2041"/>
      <c r="X41" s="2041"/>
      <c r="Y41" s="2041"/>
      <c r="Z41" s="2041"/>
      <c r="AA41" s="806"/>
      <c r="AB41" s="2035"/>
      <c r="AC41" s="2035"/>
    </row>
    <row r="42" spans="1:29" s="317" customFormat="1" ht="13.5" customHeight="1">
      <c r="A42" s="20"/>
      <c r="B42" s="32"/>
      <c r="C42" s="715" t="s">
        <v>429</v>
      </c>
      <c r="D42" s="2368" t="s">
        <v>430</v>
      </c>
      <c r="E42" s="2368"/>
      <c r="F42" s="2368"/>
      <c r="G42" s="2369"/>
      <c r="H42" s="368" t="s">
        <v>850</v>
      </c>
      <c r="I42" s="60">
        <f>SUM(I43:I44)</f>
        <v>0</v>
      </c>
      <c r="J42" s="15"/>
      <c r="M42" s="1164" t="s">
        <v>1214</v>
      </c>
      <c r="N42" s="1164" t="s">
        <v>1214</v>
      </c>
      <c r="O42" s="1164" t="s">
        <v>1214</v>
      </c>
      <c r="P42" s="1164" t="s">
        <v>1214</v>
      </c>
      <c r="Q42" s="1164" t="s">
        <v>1214</v>
      </c>
      <c r="R42" s="1172" t="s">
        <v>1215</v>
      </c>
      <c r="S42" s="1164" t="s">
        <v>1214</v>
      </c>
      <c r="T42" s="1164" t="s">
        <v>1214</v>
      </c>
      <c r="U42" s="1172" t="s">
        <v>1215</v>
      </c>
      <c r="V42" s="1164" t="s">
        <v>1214</v>
      </c>
    </row>
    <row r="43" spans="1:29" s="317" customFormat="1" ht="27.75" customHeight="1">
      <c r="B43" s="398"/>
      <c r="C43" s="716"/>
      <c r="D43" s="722" t="s">
        <v>431</v>
      </c>
      <c r="E43" s="2373" t="s">
        <v>1075</v>
      </c>
      <c r="F43" s="2373"/>
      <c r="G43" s="2374"/>
      <c r="H43" s="363" t="s">
        <v>850</v>
      </c>
      <c r="I43" s="718">
        <v>0</v>
      </c>
      <c r="J43" s="15"/>
      <c r="M43" s="1164" t="s">
        <v>1214</v>
      </c>
      <c r="N43" s="1164" t="s">
        <v>1214</v>
      </c>
      <c r="O43" s="1164" t="s">
        <v>1214</v>
      </c>
      <c r="P43" s="1164" t="s">
        <v>1214</v>
      </c>
      <c r="Q43" s="1164" t="s">
        <v>1214</v>
      </c>
      <c r="R43" s="1172" t="s">
        <v>1215</v>
      </c>
      <c r="S43" s="1164" t="s">
        <v>1214</v>
      </c>
      <c r="T43" s="1164" t="s">
        <v>1214</v>
      </c>
      <c r="U43" s="1172" t="s">
        <v>1215</v>
      </c>
      <c r="V43" s="1164" t="s">
        <v>1214</v>
      </c>
    </row>
    <row r="44" spans="1:29" s="317" customFormat="1" ht="27.75" customHeight="1">
      <c r="B44" s="398"/>
      <c r="C44" s="717"/>
      <c r="D44" s="723" t="s">
        <v>1076</v>
      </c>
      <c r="E44" s="2375" t="s">
        <v>1077</v>
      </c>
      <c r="F44" s="2375"/>
      <c r="G44" s="2376"/>
      <c r="H44" s="368" t="s">
        <v>850</v>
      </c>
      <c r="I44" s="479">
        <v>0</v>
      </c>
      <c r="J44" s="15"/>
      <c r="M44" s="1164" t="s">
        <v>1214</v>
      </c>
      <c r="N44" s="1164" t="s">
        <v>1214</v>
      </c>
      <c r="O44" s="1164" t="s">
        <v>1214</v>
      </c>
      <c r="P44" s="1164" t="s">
        <v>1214</v>
      </c>
      <c r="Q44" s="1164" t="s">
        <v>1214</v>
      </c>
      <c r="R44" s="1172" t="s">
        <v>1215</v>
      </c>
      <c r="S44" s="1164" t="s">
        <v>1214</v>
      </c>
      <c r="T44" s="1164" t="s">
        <v>1214</v>
      </c>
      <c r="U44" s="1172" t="s">
        <v>1215</v>
      </c>
      <c r="V44" s="1164" t="s">
        <v>1214</v>
      </c>
    </row>
    <row r="45" spans="1:29" s="1853" customFormat="1" ht="18" customHeight="1">
      <c r="B45" s="2039"/>
      <c r="C45" s="715" t="s">
        <v>621</v>
      </c>
      <c r="D45" s="2359" t="s">
        <v>1568</v>
      </c>
      <c r="E45" s="2359"/>
      <c r="F45" s="2359"/>
      <c r="G45" s="2360"/>
      <c r="H45" s="2038"/>
      <c r="I45" s="2040">
        <v>0</v>
      </c>
      <c r="J45" s="6"/>
      <c r="Q45" s="2041"/>
      <c r="R45" s="2041"/>
      <c r="S45" s="2041"/>
      <c r="T45" s="2041"/>
      <c r="U45" s="2041"/>
      <c r="V45" s="2042"/>
      <c r="W45" s="2041"/>
      <c r="X45" s="2041"/>
      <c r="Y45" s="2042"/>
      <c r="Z45" s="2041"/>
    </row>
    <row r="46" spans="1:29" s="317" customFormat="1" ht="13.5" customHeight="1">
      <c r="B46" s="720" t="s">
        <v>1078</v>
      </c>
      <c r="C46" s="400" t="s">
        <v>251</v>
      </c>
      <c r="D46" s="400"/>
      <c r="E46" s="400"/>
      <c r="F46" s="400"/>
      <c r="G46" s="401"/>
      <c r="H46" s="368" t="s">
        <v>850</v>
      </c>
      <c r="I46" s="79">
        <v>40400</v>
      </c>
      <c r="J46" s="15"/>
    </row>
    <row r="47" spans="1:29" s="317" customFormat="1" ht="30" customHeight="1">
      <c r="B47" s="720" t="s">
        <v>1079</v>
      </c>
      <c r="C47" s="2370" t="s">
        <v>1080</v>
      </c>
      <c r="D47" s="2371"/>
      <c r="E47" s="2371"/>
      <c r="F47" s="2371"/>
      <c r="G47" s="2372"/>
      <c r="H47" s="368" t="s">
        <v>850</v>
      </c>
      <c r="I47" s="79">
        <v>0</v>
      </c>
      <c r="J47" s="15"/>
      <c r="K47" s="402"/>
      <c r="M47" s="2370" t="s">
        <v>1080</v>
      </c>
      <c r="N47" s="2371"/>
      <c r="O47" s="2371"/>
      <c r="P47" s="2371"/>
      <c r="Q47" s="2372"/>
    </row>
    <row r="48" spans="1:29" ht="13.5" customHeight="1">
      <c r="B48" s="781" t="s">
        <v>420</v>
      </c>
      <c r="C48" s="778" t="s">
        <v>422</v>
      </c>
      <c r="D48" s="778"/>
      <c r="E48" s="778"/>
      <c r="F48" s="778"/>
      <c r="G48" s="782"/>
      <c r="H48" s="368" t="s">
        <v>850</v>
      </c>
      <c r="I48" s="79">
        <v>0</v>
      </c>
    </row>
    <row r="49" spans="1:22" ht="13.5" customHeight="1">
      <c r="B49" s="781" t="s">
        <v>423</v>
      </c>
      <c r="C49" s="778" t="s">
        <v>252</v>
      </c>
      <c r="D49" s="778"/>
      <c r="E49" s="778"/>
      <c r="F49" s="778"/>
      <c r="G49" s="782"/>
      <c r="H49" s="9"/>
      <c r="I49" s="60">
        <f>SUM(I5,I19,I46:I48)</f>
        <v>454437</v>
      </c>
      <c r="J49" s="278"/>
    </row>
    <row r="50" spans="1:22" s="21" customFormat="1" ht="3.75" customHeight="1">
      <c r="B50" s="789"/>
      <c r="H50" s="31"/>
      <c r="I50" s="17"/>
      <c r="J50" s="82"/>
      <c r="K50" s="277"/>
      <c r="M50" s="1163" t="s">
        <v>533</v>
      </c>
      <c r="N50" s="1163" t="s">
        <v>119</v>
      </c>
      <c r="O50" s="1163" t="s">
        <v>120</v>
      </c>
      <c r="P50" s="1163" t="s">
        <v>520</v>
      </c>
      <c r="Q50" s="1163" t="s">
        <v>121</v>
      </c>
      <c r="R50" s="1163" t="s">
        <v>1084</v>
      </c>
      <c r="S50" s="1163" t="s">
        <v>1206</v>
      </c>
      <c r="T50" s="1163" t="s">
        <v>132</v>
      </c>
      <c r="U50" s="1335" t="s">
        <v>421</v>
      </c>
      <c r="V50" s="1163" t="s">
        <v>1216</v>
      </c>
    </row>
    <row r="51" spans="1:22" ht="13.5" customHeight="1">
      <c r="B51" s="59" t="s">
        <v>424</v>
      </c>
      <c r="C51" s="710" t="s">
        <v>425</v>
      </c>
      <c r="D51" s="22"/>
      <c r="E51" s="22"/>
      <c r="F51" s="22"/>
      <c r="G51" s="702"/>
      <c r="H51" s="904" t="s">
        <v>1222</v>
      </c>
      <c r="I51" s="896">
        <v>322000</v>
      </c>
      <c r="J51" s="80"/>
      <c r="M51" s="1172" t="s">
        <v>1215</v>
      </c>
      <c r="N51" s="1164" t="s">
        <v>1214</v>
      </c>
      <c r="O51" s="1164" t="s">
        <v>1214</v>
      </c>
      <c r="P51" s="1164" t="s">
        <v>1214</v>
      </c>
      <c r="Q51" s="1164" t="s">
        <v>1214</v>
      </c>
      <c r="R51" s="1164" t="s">
        <v>1214</v>
      </c>
      <c r="S51" s="1164" t="s">
        <v>1214</v>
      </c>
      <c r="T51" s="1164" t="s">
        <v>1214</v>
      </c>
      <c r="U51" s="1164" t="s">
        <v>1214</v>
      </c>
      <c r="V51" s="1164" t="s">
        <v>1214</v>
      </c>
    </row>
    <row r="52" spans="1:22" ht="13.5" customHeight="1">
      <c r="A52" s="3"/>
      <c r="B52" s="775"/>
      <c r="C52" s="790" t="s">
        <v>893</v>
      </c>
      <c r="D52" s="22"/>
      <c r="E52" s="22"/>
      <c r="F52" s="22"/>
      <c r="G52" s="702"/>
      <c r="H52" s="9"/>
      <c r="I52" s="475">
        <f>I5+I7+I12+I26+I25-I83</f>
        <v>322565</v>
      </c>
      <c r="J52" s="2355" t="s">
        <v>807</v>
      </c>
      <c r="K52" s="2356"/>
      <c r="L52" s="2356"/>
      <c r="M52" s="1172" t="s">
        <v>1215</v>
      </c>
      <c r="N52" s="1164" t="s">
        <v>1214</v>
      </c>
      <c r="O52" s="1164" t="s">
        <v>1214</v>
      </c>
      <c r="P52" s="1164" t="s">
        <v>1214</v>
      </c>
      <c r="Q52" s="1164" t="s">
        <v>1214</v>
      </c>
      <c r="R52" s="1164" t="s">
        <v>1214</v>
      </c>
      <c r="S52" s="1164" t="s">
        <v>1214</v>
      </c>
      <c r="T52" s="1164" t="s">
        <v>1214</v>
      </c>
      <c r="U52" s="1164" t="s">
        <v>1214</v>
      </c>
      <c r="V52" s="1164" t="s">
        <v>1214</v>
      </c>
    </row>
    <row r="53" spans="1:22" ht="13.5" hidden="1" customHeight="1">
      <c r="B53" s="775"/>
      <c r="C53" s="790" t="s">
        <v>866</v>
      </c>
      <c r="D53" s="22"/>
      <c r="E53" s="22"/>
      <c r="F53" s="22"/>
      <c r="G53" s="702"/>
      <c r="H53" s="1314"/>
      <c r="I53" s="475">
        <f>(SUM(I5,I7,I12,I26,I25))</f>
        <v>322565</v>
      </c>
      <c r="J53" s="278"/>
      <c r="M53" s="1164" t="s">
        <v>1214</v>
      </c>
      <c r="N53" s="1172" t="s">
        <v>1215</v>
      </c>
      <c r="O53" s="1172" t="s">
        <v>1215</v>
      </c>
      <c r="P53" s="1172" t="s">
        <v>1215</v>
      </c>
      <c r="Q53" s="1172" t="s">
        <v>1215</v>
      </c>
      <c r="R53" s="1172" t="s">
        <v>1215</v>
      </c>
      <c r="S53" s="1172" t="s">
        <v>1215</v>
      </c>
      <c r="T53" s="1172" t="s">
        <v>1215</v>
      </c>
      <c r="U53" s="1172" t="s">
        <v>1215</v>
      </c>
      <c r="V53" s="1164" t="s">
        <v>1214</v>
      </c>
    </row>
    <row r="54" spans="1:22" ht="60.75" hidden="1" customHeight="1">
      <c r="B54" s="2381" t="s">
        <v>772</v>
      </c>
      <c r="C54" s="2382"/>
      <c r="D54" s="2382"/>
      <c r="E54" s="2382"/>
      <c r="F54" s="2382"/>
      <c r="G54" s="2382"/>
      <c r="H54" s="2382"/>
      <c r="I54" s="2382"/>
      <c r="J54" s="279"/>
      <c r="K54" s="279"/>
      <c r="L54" s="279"/>
      <c r="M54" s="1164" t="s">
        <v>1214</v>
      </c>
      <c r="N54" s="1172" t="s">
        <v>1215</v>
      </c>
      <c r="O54" s="1172" t="s">
        <v>1215</v>
      </c>
      <c r="P54" s="1172" t="s">
        <v>1215</v>
      </c>
      <c r="Q54" s="1172" t="s">
        <v>1215</v>
      </c>
      <c r="R54" s="1172" t="s">
        <v>1215</v>
      </c>
      <c r="S54" s="1172" t="s">
        <v>1215</v>
      </c>
      <c r="T54" s="1172" t="s">
        <v>1215</v>
      </c>
      <c r="U54" s="1172" t="s">
        <v>1215</v>
      </c>
      <c r="V54" s="1164" t="s">
        <v>1214</v>
      </c>
    </row>
    <row r="55" spans="1:22" ht="48.75" customHeight="1">
      <c r="B55" s="2381" t="s">
        <v>773</v>
      </c>
      <c r="C55" s="2382"/>
      <c r="D55" s="2382"/>
      <c r="E55" s="2382"/>
      <c r="F55" s="2382"/>
      <c r="G55" s="2382"/>
      <c r="H55" s="2382"/>
      <c r="I55" s="2382"/>
      <c r="J55" s="279"/>
      <c r="K55" s="279"/>
      <c r="L55" s="279"/>
      <c r="M55" s="1172" t="s">
        <v>1215</v>
      </c>
      <c r="N55" s="1164" t="s">
        <v>1214</v>
      </c>
      <c r="O55" s="1164" t="s">
        <v>1214</v>
      </c>
      <c r="P55" s="1164" t="s">
        <v>1214</v>
      </c>
      <c r="Q55" s="1164" t="s">
        <v>1214</v>
      </c>
      <c r="R55" s="1164" t="s">
        <v>1214</v>
      </c>
      <c r="S55" s="1164" t="s">
        <v>1214</v>
      </c>
      <c r="T55" s="1164" t="s">
        <v>1214</v>
      </c>
      <c r="U55" s="1164" t="s">
        <v>1214</v>
      </c>
      <c r="V55" s="1164" t="s">
        <v>1214</v>
      </c>
    </row>
    <row r="56" spans="1:22" ht="2.25" customHeight="1">
      <c r="B56" s="1312"/>
      <c r="C56" s="1313"/>
      <c r="D56" s="1313"/>
      <c r="E56" s="1313"/>
      <c r="F56" s="1313"/>
      <c r="G56" s="1313"/>
      <c r="H56" s="1313"/>
      <c r="I56" s="1313"/>
      <c r="J56" s="279"/>
      <c r="K56" s="279"/>
      <c r="L56" s="279"/>
      <c r="M56" s="1172" t="s">
        <v>1215</v>
      </c>
      <c r="N56" s="1164" t="s">
        <v>1214</v>
      </c>
      <c r="O56" s="1164" t="s">
        <v>1214</v>
      </c>
      <c r="P56" s="1164" t="s">
        <v>1214</v>
      </c>
      <c r="Q56" s="1164" t="s">
        <v>1214</v>
      </c>
      <c r="R56" s="1164" t="s">
        <v>1214</v>
      </c>
      <c r="S56" s="1164" t="s">
        <v>1214</v>
      </c>
      <c r="T56" s="1164" t="s">
        <v>1214</v>
      </c>
      <c r="U56" s="1164" t="s">
        <v>1214</v>
      </c>
      <c r="V56" s="1164" t="s">
        <v>1214</v>
      </c>
    </row>
    <row r="57" spans="1:22" ht="12.75" hidden="1" customHeight="1">
      <c r="A57" s="1087" t="s">
        <v>1118</v>
      </c>
      <c r="B57" s="700" t="s">
        <v>356</v>
      </c>
      <c r="C57" s="1088"/>
      <c r="D57" s="1088"/>
      <c r="E57" s="1088"/>
      <c r="F57" s="1088"/>
      <c r="G57" s="1088"/>
      <c r="H57" s="810"/>
      <c r="I57" s="791"/>
      <c r="J57" s="792"/>
      <c r="K57" s="279"/>
      <c r="L57" s="279"/>
      <c r="M57" s="1172" t="s">
        <v>1215</v>
      </c>
      <c r="N57" s="1164" t="s">
        <v>1214</v>
      </c>
      <c r="O57" s="1164" t="s">
        <v>1214</v>
      </c>
      <c r="P57" s="1164" t="s">
        <v>1214</v>
      </c>
      <c r="Q57" s="1164" t="s">
        <v>1214</v>
      </c>
      <c r="R57" s="1164" t="s">
        <v>1214</v>
      </c>
      <c r="S57" s="1164" t="s">
        <v>1214</v>
      </c>
      <c r="T57" s="1164" t="s">
        <v>1214</v>
      </c>
      <c r="U57" s="1164" t="s">
        <v>1214</v>
      </c>
      <c r="V57" s="1164" t="s">
        <v>1214</v>
      </c>
    </row>
    <row r="58" spans="1:22" ht="12.75" hidden="1" customHeight="1">
      <c r="A58" s="342"/>
      <c r="B58" s="54" t="s">
        <v>675</v>
      </c>
      <c r="C58" s="714"/>
      <c r="D58" s="714"/>
      <c r="E58" s="714"/>
      <c r="F58" s="714"/>
      <c r="G58" s="714"/>
      <c r="H58" s="810"/>
      <c r="I58" s="791"/>
      <c r="J58" s="792"/>
      <c r="K58" s="279"/>
      <c r="L58" s="279"/>
      <c r="M58" s="1172" t="s">
        <v>1215</v>
      </c>
      <c r="N58" s="1164" t="s">
        <v>1214</v>
      </c>
      <c r="O58" s="1164" t="s">
        <v>1214</v>
      </c>
      <c r="P58" s="1164" t="s">
        <v>1214</v>
      </c>
      <c r="Q58" s="1164" t="s">
        <v>1214</v>
      </c>
      <c r="R58" s="1172" t="s">
        <v>1215</v>
      </c>
      <c r="S58" s="1164" t="s">
        <v>1214</v>
      </c>
      <c r="T58" s="1164" t="s">
        <v>1214</v>
      </c>
      <c r="U58" s="1172" t="s">
        <v>1215</v>
      </c>
      <c r="V58" s="1164" t="s">
        <v>1214</v>
      </c>
    </row>
    <row r="59" spans="1:22" ht="12.75" hidden="1" customHeight="1">
      <c r="A59" s="342"/>
      <c r="B59" s="54" t="s">
        <v>738</v>
      </c>
      <c r="C59" s="714"/>
      <c r="D59" s="714"/>
      <c r="E59" s="714"/>
      <c r="F59" s="714"/>
      <c r="G59" s="714"/>
      <c r="H59" s="810"/>
      <c r="I59" s="791"/>
      <c r="J59" s="792"/>
      <c r="K59" s="279"/>
      <c r="L59" s="279"/>
      <c r="M59" s="1172" t="s">
        <v>1215</v>
      </c>
      <c r="N59" s="1172" t="s">
        <v>1215</v>
      </c>
      <c r="O59" s="1172" t="s">
        <v>1215</v>
      </c>
      <c r="P59" s="1172" t="s">
        <v>1215</v>
      </c>
      <c r="Q59" s="1172" t="s">
        <v>1215</v>
      </c>
      <c r="R59" s="1164" t="s">
        <v>1214</v>
      </c>
      <c r="S59" s="1172" t="s">
        <v>1215</v>
      </c>
      <c r="T59" s="1172" t="s">
        <v>1215</v>
      </c>
      <c r="U59" s="1164" t="s">
        <v>1214</v>
      </c>
      <c r="V59" s="1164" t="s">
        <v>1214</v>
      </c>
    </row>
    <row r="60" spans="1:22" ht="12.75" hidden="1" customHeight="1">
      <c r="A60" s="3"/>
      <c r="B60" s="2378" t="s">
        <v>1116</v>
      </c>
      <c r="C60" s="2379"/>
      <c r="D60" s="2353" t="s">
        <v>676</v>
      </c>
      <c r="E60" s="2353"/>
      <c r="F60" s="2353"/>
      <c r="G60" s="2353"/>
      <c r="H60" s="2353"/>
      <c r="I60" s="2353"/>
      <c r="J60" s="2353"/>
      <c r="K60" s="279"/>
      <c r="L60" s="279"/>
      <c r="M60" s="1172" t="s">
        <v>1215</v>
      </c>
      <c r="N60" s="1164" t="s">
        <v>1214</v>
      </c>
      <c r="O60" s="1164" t="s">
        <v>1214</v>
      </c>
      <c r="P60" s="1164" t="s">
        <v>1214</v>
      </c>
      <c r="Q60" s="1164" t="s">
        <v>1214</v>
      </c>
      <c r="R60" s="1172" t="s">
        <v>1215</v>
      </c>
      <c r="S60" s="1164" t="s">
        <v>1214</v>
      </c>
      <c r="T60" s="1164" t="s">
        <v>1214</v>
      </c>
      <c r="U60" s="1172" t="s">
        <v>1215</v>
      </c>
      <c r="V60" s="1164" t="s">
        <v>1214</v>
      </c>
    </row>
    <row r="61" spans="1:22" ht="12.75" hidden="1" customHeight="1">
      <c r="A61" s="3"/>
      <c r="B61" s="2353">
        <v>1</v>
      </c>
      <c r="C61" s="2353"/>
      <c r="D61" s="2354" t="s">
        <v>677</v>
      </c>
      <c r="E61" s="2354"/>
      <c r="F61" s="2354"/>
      <c r="G61" s="2354"/>
      <c r="H61" s="2354"/>
      <c r="I61" s="2354"/>
      <c r="J61" s="2354"/>
      <c r="K61" s="279"/>
      <c r="L61" s="279"/>
      <c r="M61" s="1172" t="s">
        <v>1215</v>
      </c>
      <c r="N61" s="1164" t="s">
        <v>1214</v>
      </c>
      <c r="O61" s="1164" t="s">
        <v>1214</v>
      </c>
      <c r="P61" s="1164" t="s">
        <v>1214</v>
      </c>
      <c r="Q61" s="1164" t="s">
        <v>1214</v>
      </c>
      <c r="R61" s="1172" t="s">
        <v>1215</v>
      </c>
      <c r="S61" s="1164" t="s">
        <v>1214</v>
      </c>
      <c r="T61" s="1164" t="s">
        <v>1214</v>
      </c>
      <c r="U61" s="1172" t="s">
        <v>1215</v>
      </c>
      <c r="V61" s="1164" t="s">
        <v>1214</v>
      </c>
    </row>
    <row r="62" spans="1:22" ht="12.75" hidden="1" customHeight="1">
      <c r="A62" s="3"/>
      <c r="B62" s="2353">
        <v>2</v>
      </c>
      <c r="C62" s="2353"/>
      <c r="D62" s="2365" t="s">
        <v>678</v>
      </c>
      <c r="E62" s="2383"/>
      <c r="F62" s="2383"/>
      <c r="G62" s="2383"/>
      <c r="H62" s="2383"/>
      <c r="I62" s="2383"/>
      <c r="J62" s="2384"/>
      <c r="K62" s="279"/>
      <c r="L62" s="279"/>
      <c r="M62" s="1172" t="s">
        <v>1215</v>
      </c>
      <c r="N62" s="1164" t="s">
        <v>1214</v>
      </c>
      <c r="O62" s="1164" t="s">
        <v>1214</v>
      </c>
      <c r="P62" s="1164" t="s">
        <v>1214</v>
      </c>
      <c r="Q62" s="1164" t="s">
        <v>1214</v>
      </c>
      <c r="R62" s="1172" t="s">
        <v>1215</v>
      </c>
      <c r="S62" s="1164" t="s">
        <v>1214</v>
      </c>
      <c r="T62" s="1164" t="s">
        <v>1214</v>
      </c>
      <c r="U62" s="1172" t="s">
        <v>1215</v>
      </c>
      <c r="V62" s="1164" t="s">
        <v>1214</v>
      </c>
    </row>
    <row r="63" spans="1:22" ht="12.75" hidden="1" customHeight="1">
      <c r="A63" s="3"/>
      <c r="B63" s="2353">
        <v>5</v>
      </c>
      <c r="C63" s="2353"/>
      <c r="D63" s="2377" t="s">
        <v>1112</v>
      </c>
      <c r="E63" s="2377"/>
      <c r="F63" s="2377"/>
      <c r="G63" s="2377"/>
      <c r="H63" s="2377"/>
      <c r="I63" s="2377"/>
      <c r="J63" s="2377"/>
      <c r="K63" s="279"/>
      <c r="L63" s="279"/>
      <c r="M63" s="1172" t="s">
        <v>1215</v>
      </c>
      <c r="N63" s="1164" t="s">
        <v>1214</v>
      </c>
      <c r="O63" s="1164" t="s">
        <v>1214</v>
      </c>
      <c r="P63" s="1164" t="s">
        <v>1214</v>
      </c>
      <c r="Q63" s="1164" t="s">
        <v>1214</v>
      </c>
      <c r="R63" s="1172" t="s">
        <v>1215</v>
      </c>
      <c r="S63" s="1164" t="s">
        <v>1214</v>
      </c>
      <c r="T63" s="1164" t="s">
        <v>1214</v>
      </c>
      <c r="U63" s="1172" t="s">
        <v>1215</v>
      </c>
      <c r="V63" s="1164" t="s">
        <v>1214</v>
      </c>
    </row>
    <row r="64" spans="1:22" ht="12.75" hidden="1" customHeight="1">
      <c r="A64" s="3"/>
      <c r="B64" s="2353">
        <v>7</v>
      </c>
      <c r="C64" s="2353"/>
      <c r="D64" s="2354" t="s">
        <v>1113</v>
      </c>
      <c r="E64" s="2354"/>
      <c r="F64" s="2354"/>
      <c r="G64" s="2354"/>
      <c r="H64" s="2354"/>
      <c r="I64" s="2354"/>
      <c r="J64" s="2354"/>
      <c r="K64" s="279"/>
      <c r="L64" s="279"/>
      <c r="M64" s="1172" t="s">
        <v>1215</v>
      </c>
      <c r="N64" s="1164" t="s">
        <v>1214</v>
      </c>
      <c r="O64" s="1164" t="s">
        <v>1214</v>
      </c>
      <c r="P64" s="1164" t="s">
        <v>1214</v>
      </c>
      <c r="Q64" s="1164" t="s">
        <v>1214</v>
      </c>
      <c r="R64" s="1172" t="s">
        <v>1215</v>
      </c>
      <c r="S64" s="1164" t="s">
        <v>1214</v>
      </c>
      <c r="T64" s="1164" t="s">
        <v>1214</v>
      </c>
      <c r="U64" s="1172" t="s">
        <v>1215</v>
      </c>
      <c r="V64" s="1164" t="s">
        <v>1214</v>
      </c>
    </row>
    <row r="65" spans="1:22" ht="12.75" hidden="1" customHeight="1">
      <c r="A65" s="3"/>
      <c r="B65" s="2380">
        <v>8</v>
      </c>
      <c r="C65" s="2380"/>
      <c r="D65" s="2352" t="s">
        <v>929</v>
      </c>
      <c r="E65" s="2352"/>
      <c r="F65" s="2352"/>
      <c r="G65" s="2352"/>
      <c r="H65" s="2352"/>
      <c r="I65" s="2352"/>
      <c r="J65" s="2352"/>
      <c r="K65" s="279"/>
      <c r="L65" s="279"/>
      <c r="M65" s="1172" t="s">
        <v>1215</v>
      </c>
      <c r="N65" s="1164" t="s">
        <v>1214</v>
      </c>
      <c r="O65" s="1164" t="s">
        <v>1214</v>
      </c>
      <c r="P65" s="1164" t="s">
        <v>1214</v>
      </c>
      <c r="Q65" s="1164" t="s">
        <v>1214</v>
      </c>
      <c r="R65" s="1172" t="s">
        <v>1215</v>
      </c>
      <c r="S65" s="1164" t="s">
        <v>1214</v>
      </c>
      <c r="T65" s="1164" t="s">
        <v>1214</v>
      </c>
      <c r="U65" s="1172" t="s">
        <v>1215</v>
      </c>
      <c r="V65" s="1164" t="s">
        <v>1214</v>
      </c>
    </row>
    <row r="66" spans="1:22" s="21" customFormat="1" ht="15" hidden="1" customHeight="1">
      <c r="A66" s="3"/>
      <c r="B66" s="2353">
        <v>9</v>
      </c>
      <c r="C66" s="2353"/>
      <c r="D66" s="2354" t="s">
        <v>1114</v>
      </c>
      <c r="E66" s="2354"/>
      <c r="F66" s="2354"/>
      <c r="G66" s="2354"/>
      <c r="H66" s="2354"/>
      <c r="I66" s="2354"/>
      <c r="J66" s="2354"/>
      <c r="L66" s="277"/>
      <c r="M66" s="1172" t="s">
        <v>1215</v>
      </c>
      <c r="N66" s="1164" t="s">
        <v>1214</v>
      </c>
      <c r="O66" s="1164" t="s">
        <v>1214</v>
      </c>
      <c r="P66" s="1164" t="s">
        <v>1214</v>
      </c>
      <c r="Q66" s="1164" t="s">
        <v>1214</v>
      </c>
      <c r="R66" s="1172" t="s">
        <v>1215</v>
      </c>
      <c r="S66" s="1164" t="s">
        <v>1214</v>
      </c>
      <c r="T66" s="1164" t="s">
        <v>1214</v>
      </c>
      <c r="U66" s="1172" t="s">
        <v>1215</v>
      </c>
      <c r="V66" s="1164" t="s">
        <v>1214</v>
      </c>
    </row>
    <row r="67" spans="1:22" s="342" customFormat="1" hidden="1">
      <c r="A67" s="3"/>
      <c r="B67" s="2353" t="s">
        <v>1117</v>
      </c>
      <c r="C67" s="2353"/>
      <c r="D67" s="2354" t="s">
        <v>1115</v>
      </c>
      <c r="E67" s="2354"/>
      <c r="F67" s="2354"/>
      <c r="G67" s="2354"/>
      <c r="H67" s="2354"/>
      <c r="I67" s="2354"/>
      <c r="J67" s="2354"/>
      <c r="M67" s="1172" t="s">
        <v>1215</v>
      </c>
      <c r="N67" s="1164" t="s">
        <v>1214</v>
      </c>
      <c r="O67" s="1164" t="s">
        <v>1214</v>
      </c>
      <c r="P67" s="1164" t="s">
        <v>1214</v>
      </c>
      <c r="Q67" s="1164" t="s">
        <v>1214</v>
      </c>
      <c r="R67" s="1172" t="s">
        <v>1215</v>
      </c>
      <c r="S67" s="1164" t="s">
        <v>1214</v>
      </c>
      <c r="T67" s="1164" t="s">
        <v>1214</v>
      </c>
      <c r="U67" s="1172" t="s">
        <v>1215</v>
      </c>
      <c r="V67" s="1164" t="s">
        <v>1214</v>
      </c>
    </row>
    <row r="68" spans="1:22" s="342" customFormat="1" ht="5.25" hidden="1" customHeight="1">
      <c r="B68" s="54"/>
      <c r="C68" s="714"/>
      <c r="D68" s="714"/>
      <c r="E68" s="714"/>
      <c r="F68" s="714"/>
      <c r="G68" s="714"/>
      <c r="H68" s="810"/>
      <c r="I68" s="791"/>
      <c r="J68" s="792"/>
      <c r="M68" s="1172" t="s">
        <v>1215</v>
      </c>
      <c r="N68" s="1164" t="s">
        <v>1214</v>
      </c>
      <c r="O68" s="1164" t="s">
        <v>1214</v>
      </c>
      <c r="P68" s="1164" t="s">
        <v>1214</v>
      </c>
      <c r="Q68" s="1164" t="s">
        <v>1214</v>
      </c>
      <c r="R68" s="1172" t="s">
        <v>1215</v>
      </c>
      <c r="S68" s="1164" t="s">
        <v>1214</v>
      </c>
      <c r="T68" s="1164" t="s">
        <v>1214</v>
      </c>
      <c r="U68" s="1172" t="s">
        <v>1215</v>
      </c>
      <c r="V68" s="1164" t="s">
        <v>1214</v>
      </c>
    </row>
    <row r="69" spans="1:22" ht="15" hidden="1" customHeight="1">
      <c r="B69" s="700"/>
      <c r="C69" s="793" t="s">
        <v>1209</v>
      </c>
      <c r="D69" s="794"/>
      <c r="E69" s="794"/>
      <c r="F69" s="794"/>
      <c r="G69" s="795"/>
      <c r="H69" s="796"/>
      <c r="I69" s="797" t="s">
        <v>426</v>
      </c>
      <c r="J69" s="798" t="s">
        <v>427</v>
      </c>
      <c r="M69" s="1172" t="s">
        <v>1215</v>
      </c>
      <c r="N69" s="1164" t="s">
        <v>1214</v>
      </c>
      <c r="O69" s="1164" t="s">
        <v>1214</v>
      </c>
      <c r="P69" s="1164" t="s">
        <v>1214</v>
      </c>
      <c r="Q69" s="1164" t="s">
        <v>1214</v>
      </c>
      <c r="R69" s="1164" t="s">
        <v>1214</v>
      </c>
      <c r="S69" s="1164" t="s">
        <v>1214</v>
      </c>
      <c r="T69" s="1164" t="s">
        <v>1214</v>
      </c>
      <c r="U69" s="1164" t="s">
        <v>1214</v>
      </c>
      <c r="V69" s="1164" t="s">
        <v>1214</v>
      </c>
    </row>
    <row r="70" spans="1:22" ht="15" hidden="1" customHeight="1">
      <c r="B70" s="1089">
        <v>1</v>
      </c>
      <c r="C70" s="799" t="s">
        <v>1362</v>
      </c>
      <c r="D70" s="799"/>
      <c r="E70" s="799"/>
      <c r="F70" s="799"/>
      <c r="G70" s="713"/>
      <c r="H70" s="904" t="s">
        <v>850</v>
      </c>
      <c r="I70" s="79">
        <v>0</v>
      </c>
      <c r="J70" s="800"/>
      <c r="M70" s="1172" t="s">
        <v>1215</v>
      </c>
      <c r="N70" s="1164" t="s">
        <v>1214</v>
      </c>
      <c r="O70" s="1164" t="s">
        <v>1214</v>
      </c>
      <c r="P70" s="1164" t="s">
        <v>1214</v>
      </c>
      <c r="Q70" s="1164" t="s">
        <v>1214</v>
      </c>
      <c r="R70" s="1164" t="s">
        <v>1214</v>
      </c>
      <c r="S70" s="1164" t="s">
        <v>1214</v>
      </c>
      <c r="T70" s="1164" t="s">
        <v>1214</v>
      </c>
      <c r="U70" s="1164" t="s">
        <v>1214</v>
      </c>
      <c r="V70" s="1164" t="s">
        <v>1214</v>
      </c>
    </row>
    <row r="71" spans="1:22" ht="15" hidden="1" customHeight="1">
      <c r="B71" s="1089">
        <v>2</v>
      </c>
      <c r="C71" s="799" t="s">
        <v>1363</v>
      </c>
      <c r="D71" s="799"/>
      <c r="E71" s="799"/>
      <c r="F71" s="799"/>
      <c r="G71" s="713"/>
      <c r="H71" s="904" t="s">
        <v>850</v>
      </c>
      <c r="I71" s="79">
        <v>0</v>
      </c>
      <c r="J71" s="800"/>
      <c r="M71" s="1172" t="s">
        <v>1215</v>
      </c>
      <c r="N71" s="1164" t="s">
        <v>1214</v>
      </c>
      <c r="O71" s="1164" t="s">
        <v>1214</v>
      </c>
      <c r="P71" s="1164" t="s">
        <v>1214</v>
      </c>
      <c r="Q71" s="1164" t="s">
        <v>1214</v>
      </c>
      <c r="R71" s="1164" t="s">
        <v>1214</v>
      </c>
      <c r="S71" s="1164" t="s">
        <v>1214</v>
      </c>
      <c r="T71" s="1164" t="s">
        <v>1214</v>
      </c>
      <c r="U71" s="1164" t="s">
        <v>1214</v>
      </c>
      <c r="V71" s="1164" t="s">
        <v>1214</v>
      </c>
    </row>
    <row r="72" spans="1:22" ht="15" hidden="1" customHeight="1">
      <c r="B72" s="1089">
        <v>3</v>
      </c>
      <c r="C72" s="799" t="s">
        <v>1364</v>
      </c>
      <c r="D72" s="799"/>
      <c r="E72" s="799"/>
      <c r="F72" s="799"/>
      <c r="G72" s="713"/>
      <c r="H72" s="904" t="s">
        <v>850</v>
      </c>
      <c r="I72" s="79">
        <v>0</v>
      </c>
      <c r="J72" s="800"/>
      <c r="M72" s="1172" t="s">
        <v>1215</v>
      </c>
      <c r="N72" s="1164" t="s">
        <v>1214</v>
      </c>
      <c r="O72" s="1164" t="s">
        <v>1214</v>
      </c>
      <c r="P72" s="1164" t="s">
        <v>1214</v>
      </c>
      <c r="Q72" s="1164" t="s">
        <v>1214</v>
      </c>
      <c r="R72" s="1164" t="s">
        <v>1214</v>
      </c>
      <c r="S72" s="1164" t="s">
        <v>1214</v>
      </c>
      <c r="T72" s="1164" t="s">
        <v>1214</v>
      </c>
      <c r="U72" s="1164" t="s">
        <v>1214</v>
      </c>
      <c r="V72" s="1164" t="s">
        <v>1214</v>
      </c>
    </row>
    <row r="73" spans="1:22" ht="15" hidden="1" customHeight="1">
      <c r="B73" s="1089">
        <v>4</v>
      </c>
      <c r="C73" s="799" t="s">
        <v>1365</v>
      </c>
      <c r="D73" s="799"/>
      <c r="E73" s="799"/>
      <c r="F73" s="799"/>
      <c r="G73" s="713"/>
      <c r="H73" s="904" t="s">
        <v>850</v>
      </c>
      <c r="I73" s="79">
        <v>0</v>
      </c>
      <c r="J73" s="800"/>
      <c r="M73" s="1172" t="s">
        <v>1215</v>
      </c>
      <c r="N73" s="1164" t="s">
        <v>1214</v>
      </c>
      <c r="O73" s="1164" t="s">
        <v>1214</v>
      </c>
      <c r="P73" s="1164" t="s">
        <v>1214</v>
      </c>
      <c r="Q73" s="1164" t="s">
        <v>1214</v>
      </c>
      <c r="R73" s="1164" t="s">
        <v>1214</v>
      </c>
      <c r="S73" s="1164" t="s">
        <v>1214</v>
      </c>
      <c r="T73" s="1164" t="s">
        <v>1214</v>
      </c>
      <c r="U73" s="1164" t="s">
        <v>1214</v>
      </c>
      <c r="V73" s="1164" t="s">
        <v>1214</v>
      </c>
    </row>
    <row r="74" spans="1:22" ht="15" hidden="1" customHeight="1">
      <c r="B74" s="1089">
        <v>5</v>
      </c>
      <c r="C74" s="799" t="s">
        <v>1366</v>
      </c>
      <c r="D74" s="799"/>
      <c r="E74" s="799"/>
      <c r="F74" s="799"/>
      <c r="G74" s="713"/>
      <c r="H74" s="904" t="s">
        <v>850</v>
      </c>
      <c r="I74" s="79">
        <v>0</v>
      </c>
      <c r="J74" s="800"/>
      <c r="M74" s="1172" t="s">
        <v>1215</v>
      </c>
      <c r="N74" s="1164" t="s">
        <v>1214</v>
      </c>
      <c r="O74" s="1164" t="s">
        <v>1214</v>
      </c>
      <c r="P74" s="1164" t="s">
        <v>1214</v>
      </c>
      <c r="Q74" s="1164" t="s">
        <v>1214</v>
      </c>
      <c r="R74" s="1164" t="s">
        <v>1214</v>
      </c>
      <c r="S74" s="1164" t="s">
        <v>1214</v>
      </c>
      <c r="T74" s="1164" t="s">
        <v>1214</v>
      </c>
      <c r="U74" s="1164" t="s">
        <v>1214</v>
      </c>
      <c r="V74" s="1164" t="s">
        <v>1214</v>
      </c>
    </row>
    <row r="75" spans="1:22" ht="15" hidden="1" customHeight="1">
      <c r="B75" s="1089">
        <v>6</v>
      </c>
      <c r="C75" s="1748" t="s">
        <v>1367</v>
      </c>
      <c r="D75" s="1748"/>
      <c r="E75" s="1748"/>
      <c r="F75" s="1748"/>
      <c r="G75" s="1749"/>
      <c r="H75" s="904"/>
      <c r="I75" s="79">
        <v>0</v>
      </c>
      <c r="J75" s="800"/>
      <c r="M75" s="1172"/>
      <c r="N75" s="1164"/>
      <c r="O75" s="1164"/>
      <c r="P75" s="1164"/>
      <c r="Q75" s="1164"/>
      <c r="R75" s="1164"/>
      <c r="S75" s="1164"/>
      <c r="T75" s="1164"/>
      <c r="U75" s="1164"/>
      <c r="V75" s="1164"/>
    </row>
    <row r="76" spans="1:22" ht="15" hidden="1" customHeight="1">
      <c r="B76" s="1089">
        <v>7</v>
      </c>
      <c r="C76" s="799" t="s">
        <v>1368</v>
      </c>
      <c r="D76" s="799"/>
      <c r="E76" s="799"/>
      <c r="F76" s="799"/>
      <c r="G76" s="713"/>
      <c r="H76" s="904" t="s">
        <v>850</v>
      </c>
      <c r="I76" s="79">
        <v>0</v>
      </c>
      <c r="J76" s="800"/>
      <c r="M76" s="1172" t="s">
        <v>1215</v>
      </c>
      <c r="N76" s="1164" t="s">
        <v>1214</v>
      </c>
      <c r="O76" s="1164" t="s">
        <v>1214</v>
      </c>
      <c r="P76" s="1164" t="s">
        <v>1214</v>
      </c>
      <c r="Q76" s="1164" t="s">
        <v>1214</v>
      </c>
      <c r="R76" s="1164" t="s">
        <v>1214</v>
      </c>
      <c r="S76" s="1164" t="s">
        <v>1214</v>
      </c>
      <c r="T76" s="1164" t="s">
        <v>1214</v>
      </c>
      <c r="U76" s="1164" t="s">
        <v>1214</v>
      </c>
      <c r="V76" s="1164" t="s">
        <v>1214</v>
      </c>
    </row>
    <row r="77" spans="1:22" ht="24.75" hidden="1" customHeight="1">
      <c r="B77" s="1089">
        <v>8</v>
      </c>
      <c r="C77" s="2365" t="s">
        <v>428</v>
      </c>
      <c r="D77" s="2366"/>
      <c r="E77" s="2366"/>
      <c r="F77" s="2366"/>
      <c r="G77" s="2367"/>
      <c r="H77" s="904" t="s">
        <v>850</v>
      </c>
      <c r="I77" s="79">
        <v>0</v>
      </c>
      <c r="J77" s="800"/>
      <c r="M77" s="1172" t="s">
        <v>1215</v>
      </c>
      <c r="N77" s="1164" t="s">
        <v>1214</v>
      </c>
      <c r="O77" s="1164" t="s">
        <v>1214</v>
      </c>
      <c r="P77" s="1164" t="s">
        <v>1214</v>
      </c>
      <c r="Q77" s="1164" t="s">
        <v>1214</v>
      </c>
      <c r="R77" s="1164" t="s">
        <v>1214</v>
      </c>
      <c r="S77" s="1164" t="s">
        <v>1214</v>
      </c>
      <c r="T77" s="1164" t="s">
        <v>1214</v>
      </c>
      <c r="U77" s="1164" t="s">
        <v>1214</v>
      </c>
      <c r="V77" s="1164" t="s">
        <v>1214</v>
      </c>
    </row>
    <row r="78" spans="1:22" ht="15" hidden="1" customHeight="1">
      <c r="B78" s="1089">
        <v>9</v>
      </c>
      <c r="C78" s="799" t="s">
        <v>957</v>
      </c>
      <c r="D78" s="799"/>
      <c r="E78" s="799"/>
      <c r="F78" s="799"/>
      <c r="G78" s="713"/>
      <c r="H78" s="904" t="s">
        <v>850</v>
      </c>
      <c r="I78" s="79">
        <v>0</v>
      </c>
      <c r="J78" s="800"/>
      <c r="M78" s="1172" t="s">
        <v>1215</v>
      </c>
      <c r="N78" s="1164" t="s">
        <v>1214</v>
      </c>
      <c r="O78" s="1164" t="s">
        <v>1214</v>
      </c>
      <c r="P78" s="1164" t="s">
        <v>1214</v>
      </c>
      <c r="Q78" s="1164" t="s">
        <v>1214</v>
      </c>
      <c r="R78" s="1164" t="s">
        <v>1214</v>
      </c>
      <c r="S78" s="1164" t="s">
        <v>1214</v>
      </c>
      <c r="T78" s="1164" t="s">
        <v>1214</v>
      </c>
      <c r="U78" s="1164" t="s">
        <v>1214</v>
      </c>
      <c r="V78" s="1164" t="s">
        <v>1214</v>
      </c>
    </row>
    <row r="79" spans="1:22" ht="15" hidden="1" customHeight="1">
      <c r="B79" s="1089">
        <v>10</v>
      </c>
      <c r="C79" s="1238" t="s">
        <v>743</v>
      </c>
      <c r="D79" s="1239"/>
      <c r="E79" s="1239"/>
      <c r="F79" s="1239"/>
      <c r="G79" s="1240"/>
      <c r="H79" s="904" t="s">
        <v>850</v>
      </c>
      <c r="I79" s="79">
        <v>0</v>
      </c>
      <c r="J79" s="800"/>
      <c r="M79" s="1172" t="s">
        <v>1215</v>
      </c>
      <c r="N79" s="1172" t="s">
        <v>1215</v>
      </c>
      <c r="O79" s="1172" t="s">
        <v>1215</v>
      </c>
      <c r="P79" s="1172" t="s">
        <v>1215</v>
      </c>
      <c r="Q79" s="1172" t="s">
        <v>1215</v>
      </c>
      <c r="R79" s="1164" t="s">
        <v>1214</v>
      </c>
      <c r="S79" s="1172" t="s">
        <v>1215</v>
      </c>
      <c r="T79" s="1172" t="s">
        <v>1215</v>
      </c>
      <c r="U79" s="1164" t="s">
        <v>1214</v>
      </c>
      <c r="V79" s="1172" t="s">
        <v>1215</v>
      </c>
    </row>
    <row r="80" spans="1:22" s="21" customFormat="1" ht="18" hidden="1" customHeight="1">
      <c r="A80" s="20"/>
      <c r="B80" s="20"/>
      <c r="C80" s="20"/>
      <c r="D80" s="20"/>
      <c r="E80" s="20"/>
      <c r="F80" s="20"/>
      <c r="G80" s="801"/>
      <c r="H80" s="75"/>
      <c r="I80" s="20"/>
      <c r="J80" s="15"/>
      <c r="M80" s="1172" t="s">
        <v>1215</v>
      </c>
      <c r="N80" s="1164" t="s">
        <v>1214</v>
      </c>
      <c r="O80" s="1164" t="s">
        <v>1214</v>
      </c>
      <c r="P80" s="1164" t="s">
        <v>1214</v>
      </c>
      <c r="Q80" s="1164" t="s">
        <v>1214</v>
      </c>
      <c r="R80" s="1172" t="s">
        <v>1215</v>
      </c>
      <c r="S80" s="1164" t="s">
        <v>1214</v>
      </c>
      <c r="T80" s="1164" t="s">
        <v>1214</v>
      </c>
      <c r="U80" s="1172" t="s">
        <v>1215</v>
      </c>
      <c r="V80" s="1164" t="s">
        <v>1214</v>
      </c>
    </row>
    <row r="81" spans="2:22" hidden="1">
      <c r="B81" s="2363" t="s">
        <v>1369</v>
      </c>
      <c r="C81" s="802" t="s">
        <v>436</v>
      </c>
      <c r="D81" s="803"/>
      <c r="E81" s="803"/>
      <c r="F81" s="803"/>
      <c r="G81" s="804"/>
      <c r="H81" s="905" t="s">
        <v>850</v>
      </c>
      <c r="I81" s="805">
        <v>0</v>
      </c>
      <c r="J81" s="2361"/>
      <c r="M81" s="1172" t="s">
        <v>1215</v>
      </c>
      <c r="N81" s="1164" t="s">
        <v>1214</v>
      </c>
      <c r="O81" s="1164" t="s">
        <v>1214</v>
      </c>
      <c r="P81" s="1164" t="s">
        <v>1214</v>
      </c>
      <c r="Q81" s="1164" t="s">
        <v>1214</v>
      </c>
      <c r="R81" s="1164" t="s">
        <v>1214</v>
      </c>
      <c r="S81" s="1164" t="s">
        <v>1214</v>
      </c>
      <c r="T81" s="1164" t="s">
        <v>1214</v>
      </c>
      <c r="U81" s="1164" t="s">
        <v>1214</v>
      </c>
      <c r="V81" s="1164" t="s">
        <v>1214</v>
      </c>
    </row>
    <row r="82" spans="2:22" hidden="1">
      <c r="B82" s="2364"/>
      <c r="C82" s="806"/>
      <c r="D82" s="807"/>
      <c r="E82" s="808" t="s">
        <v>437</v>
      </c>
      <c r="F82" s="809"/>
      <c r="G82" s="809"/>
      <c r="H82" s="906" t="s">
        <v>850</v>
      </c>
      <c r="I82" s="18"/>
      <c r="J82" s="2362"/>
      <c r="M82" s="1172" t="s">
        <v>1215</v>
      </c>
      <c r="N82" s="1164" t="s">
        <v>1214</v>
      </c>
      <c r="O82" s="1164" t="s">
        <v>1214</v>
      </c>
      <c r="P82" s="1164" t="s">
        <v>1214</v>
      </c>
      <c r="Q82" s="1164" t="s">
        <v>1214</v>
      </c>
      <c r="R82" s="1164" t="s">
        <v>1214</v>
      </c>
      <c r="S82" s="1164" t="s">
        <v>1214</v>
      </c>
      <c r="T82" s="1164" t="s">
        <v>1214</v>
      </c>
      <c r="U82" s="1164" t="s">
        <v>1214</v>
      </c>
      <c r="V82" s="1164" t="s">
        <v>1214</v>
      </c>
    </row>
    <row r="83" spans="2:22" hidden="1">
      <c r="B83" s="48" t="s">
        <v>438</v>
      </c>
      <c r="C83" s="794"/>
      <c r="D83" s="794"/>
      <c r="E83" s="794"/>
      <c r="F83" s="794"/>
      <c r="G83" s="795"/>
      <c r="H83" s="904"/>
      <c r="I83" s="60">
        <v>0</v>
      </c>
      <c r="J83" s="6"/>
      <c r="M83" s="1172" t="s">
        <v>1215</v>
      </c>
      <c r="N83" s="1164" t="s">
        <v>1214</v>
      </c>
      <c r="O83" s="1164" t="s">
        <v>1214</v>
      </c>
      <c r="P83" s="1164" t="s">
        <v>1214</v>
      </c>
      <c r="Q83" s="1164" t="s">
        <v>1214</v>
      </c>
      <c r="R83" s="1164" t="s">
        <v>1214</v>
      </c>
      <c r="S83" s="1164" t="s">
        <v>1214</v>
      </c>
      <c r="T83" s="1164" t="s">
        <v>1214</v>
      </c>
      <c r="U83" s="1164" t="s">
        <v>1214</v>
      </c>
      <c r="V83" s="1164" t="s">
        <v>1214</v>
      </c>
    </row>
    <row r="84" spans="2:22" hidden="1">
      <c r="M84" s="1172" t="s">
        <v>1215</v>
      </c>
      <c r="N84" s="1164" t="s">
        <v>1214</v>
      </c>
      <c r="O84" s="1164" t="s">
        <v>1214</v>
      </c>
      <c r="P84" s="1164" t="s">
        <v>1214</v>
      </c>
      <c r="Q84" s="1164" t="s">
        <v>1214</v>
      </c>
      <c r="R84" s="1164" t="s">
        <v>1214</v>
      </c>
      <c r="S84" s="1164" t="s">
        <v>1214</v>
      </c>
      <c r="T84" s="1164" t="s">
        <v>1214</v>
      </c>
      <c r="U84" s="1164" t="s">
        <v>1214</v>
      </c>
      <c r="V84" s="1164" t="s">
        <v>1214</v>
      </c>
    </row>
    <row r="85" spans="2:22" hidden="1">
      <c r="M85" s="1172" t="s">
        <v>1215</v>
      </c>
      <c r="N85" s="1164" t="s">
        <v>1214</v>
      </c>
      <c r="O85" s="1164" t="s">
        <v>1214</v>
      </c>
      <c r="P85" s="1164" t="s">
        <v>1214</v>
      </c>
      <c r="Q85" s="1164" t="s">
        <v>1214</v>
      </c>
      <c r="R85" s="1164" t="s">
        <v>1214</v>
      </c>
      <c r="S85" s="1164" t="s">
        <v>1214</v>
      </c>
      <c r="T85" s="1164" t="s">
        <v>1214</v>
      </c>
      <c r="U85" s="1164" t="s">
        <v>1214</v>
      </c>
      <c r="V85" s="1164" t="s">
        <v>1214</v>
      </c>
    </row>
    <row r="86" spans="2:22">
      <c r="M86" s="1172" t="s">
        <v>1215</v>
      </c>
      <c r="N86" s="1164" t="s">
        <v>1214</v>
      </c>
      <c r="O86" s="1164" t="s">
        <v>1214</v>
      </c>
      <c r="P86" s="1164" t="s">
        <v>1214</v>
      </c>
      <c r="Q86" s="1164" t="s">
        <v>1214</v>
      </c>
      <c r="R86" s="1164" t="s">
        <v>1214</v>
      </c>
      <c r="S86" s="1164" t="s">
        <v>1214</v>
      </c>
      <c r="T86" s="1164" t="s">
        <v>1214</v>
      </c>
      <c r="U86" s="1164" t="s">
        <v>1214</v>
      </c>
      <c r="V86" s="1164" t="s">
        <v>1214</v>
      </c>
    </row>
    <row r="87" spans="2:22">
      <c r="M87" s="1172" t="s">
        <v>1215</v>
      </c>
      <c r="N87" s="1164" t="s">
        <v>1214</v>
      </c>
      <c r="O87" s="1164" t="s">
        <v>1214</v>
      </c>
      <c r="P87" s="1164" t="s">
        <v>1214</v>
      </c>
      <c r="Q87" s="1164" t="s">
        <v>1214</v>
      </c>
      <c r="R87" s="1164" t="s">
        <v>1214</v>
      </c>
      <c r="S87" s="1164" t="s">
        <v>1214</v>
      </c>
      <c r="T87" s="1164" t="s">
        <v>1214</v>
      </c>
      <c r="U87" s="1164" t="s">
        <v>1214</v>
      </c>
      <c r="V87" s="1164" t="s">
        <v>1214</v>
      </c>
    </row>
    <row r="88" spans="2:22">
      <c r="M88" s="1172" t="s">
        <v>1215</v>
      </c>
      <c r="N88" s="1164" t="s">
        <v>1214</v>
      </c>
      <c r="O88" s="1164" t="s">
        <v>1214</v>
      </c>
      <c r="P88" s="1164" t="s">
        <v>1214</v>
      </c>
      <c r="Q88" s="1164" t="s">
        <v>1214</v>
      </c>
      <c r="R88" s="1164" t="s">
        <v>1214</v>
      </c>
      <c r="S88" s="1164" t="s">
        <v>1214</v>
      </c>
      <c r="T88" s="1164" t="s">
        <v>1214</v>
      </c>
      <c r="U88" s="1164" t="s">
        <v>1214</v>
      </c>
      <c r="V88" s="1164" t="s">
        <v>1214</v>
      </c>
    </row>
  </sheetData>
  <sheetProtection algorithmName="SHA-512" hashValue="megQmvPNd7HzMPFrPOE7axUVPHcvQHhqieQ0nxW/NmyNk88zJk1WNNdrfXhMbqJX/TdrOeVEGDIlDttVTwZFqg==" saltValue="SeHOUwA3lNmQrktwcQTN8w==" spinCount="100000" sheet="1" objects="1" scenarios="1"/>
  <mergeCells count="32">
    <mergeCell ref="M47:Q47"/>
    <mergeCell ref="B64:C64"/>
    <mergeCell ref="D64:J64"/>
    <mergeCell ref="B54:I54"/>
    <mergeCell ref="B55:I55"/>
    <mergeCell ref="D61:J61"/>
    <mergeCell ref="B62:C62"/>
    <mergeCell ref="D62:J62"/>
    <mergeCell ref="B63:C63"/>
    <mergeCell ref="J81:J82"/>
    <mergeCell ref="B81:B82"/>
    <mergeCell ref="J52:L52"/>
    <mergeCell ref="J15:L15"/>
    <mergeCell ref="C77:G77"/>
    <mergeCell ref="D42:G42"/>
    <mergeCell ref="C47:G47"/>
    <mergeCell ref="E43:G43"/>
    <mergeCell ref="E44:G44"/>
    <mergeCell ref="B67:C67"/>
    <mergeCell ref="D67:J67"/>
    <mergeCell ref="D63:J63"/>
    <mergeCell ref="B60:C60"/>
    <mergeCell ref="D60:J60"/>
    <mergeCell ref="B61:C61"/>
    <mergeCell ref="B65:C65"/>
    <mergeCell ref="D65:J65"/>
    <mergeCell ref="B66:C66"/>
    <mergeCell ref="D66:J66"/>
    <mergeCell ref="J4:L4"/>
    <mergeCell ref="F28:G28"/>
    <mergeCell ref="D45:G45"/>
    <mergeCell ref="F33:G33"/>
  </mergeCells>
  <phoneticPr fontId="4"/>
  <dataValidations xWindow="752" yWindow="383" count="4">
    <dataValidation type="whole" allowBlank="1" showInputMessage="1" showErrorMessage="1" sqref="I81 I70:I77 I43:I45" xr:uid="{00000000-0002-0000-0500-000000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78:I79" xr:uid="{00000000-0002-0000-0500-000001000000}">
      <formula1>0</formula1>
      <formula2>9999999999</formula2>
    </dataValidation>
    <dataValidation type="list" allowBlank="1" showInputMessage="1" showErrorMessage="1" sqref="J70:J79 J81" xr:uid="{00000000-0002-0000-0500-000002000000}">
      <formula1>$V$47:$V$50</formula1>
    </dataValidation>
    <dataValidation type="list" allowBlank="1" showInputMessage="1" showErrorMessage="1" sqref="Z28:Z29 Z33" xr:uid="{00000000-0002-0000-0500-000003000000}">
      <formula1>$X$30:$X$31</formula1>
    </dataValidation>
  </dataValidations>
  <pageMargins left="0.75" right="0.2" top="0.2" bottom="0.26" header="0.17" footer="0.16"/>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S85"/>
  <sheetViews>
    <sheetView showGridLines="0" zoomScaleNormal="100" zoomScaleSheetLayoutView="100" workbookViewId="0"/>
  </sheetViews>
  <sheetFormatPr defaultRowHeight="13.5"/>
  <cols>
    <col min="1" max="2" width="3.625" style="20" customWidth="1"/>
    <col min="3" max="3" width="25.75" style="20" customWidth="1"/>
    <col min="4" max="4" width="4.125" style="73" bestFit="1" customWidth="1"/>
    <col min="5" max="5" width="3.375" style="27" customWidth="1"/>
    <col min="6" max="6" width="35.375" style="20" customWidth="1"/>
    <col min="7" max="7" width="17.5" style="20" customWidth="1"/>
    <col min="8" max="8" width="0" style="5" hidden="1" customWidth="1"/>
    <col min="9" max="17" width="4.75" style="20" hidden="1" customWidth="1"/>
    <col min="18" max="18" width="4.625" style="20" hidden="1" customWidth="1"/>
    <col min="19" max="16384" width="9" style="20"/>
  </cols>
  <sheetData>
    <row r="1" spans="1:18" ht="17.25">
      <c r="A1" s="179" t="s">
        <v>865</v>
      </c>
      <c r="B1" s="317"/>
      <c r="C1" s="317"/>
      <c r="D1" s="719"/>
      <c r="E1" s="306"/>
      <c r="F1" s="317"/>
      <c r="G1" s="317"/>
    </row>
    <row r="2" spans="1:18" ht="6" customHeight="1">
      <c r="A2" s="180"/>
      <c r="B2" s="317"/>
      <c r="C2" s="317"/>
      <c r="D2" s="719"/>
      <c r="E2" s="306"/>
      <c r="F2" s="317"/>
      <c r="G2" s="317"/>
    </row>
    <row r="3" spans="1:18" s="317" customFormat="1" ht="15.75" customHeight="1">
      <c r="A3" s="24"/>
      <c r="B3" s="20" t="s">
        <v>521</v>
      </c>
      <c r="C3" s="3"/>
      <c r="D3" s="719"/>
      <c r="E3" s="306"/>
      <c r="H3" s="5"/>
    </row>
    <row r="4" spans="1:18" s="317" customFormat="1" ht="4.5" customHeight="1">
      <c r="A4" s="406"/>
      <c r="C4" s="3"/>
      <c r="D4" s="719"/>
      <c r="E4" s="306"/>
      <c r="H4" s="5"/>
    </row>
    <row r="5" spans="1:18" s="317" customFormat="1">
      <c r="A5" s="393"/>
      <c r="B5" s="404"/>
      <c r="C5" s="724" t="s">
        <v>1210</v>
      </c>
      <c r="D5" s="346"/>
      <c r="E5" s="397" t="s">
        <v>850</v>
      </c>
      <c r="F5" s="1099" t="s">
        <v>672</v>
      </c>
      <c r="G5" s="20"/>
      <c r="H5" s="1082"/>
      <c r="I5" s="1163" t="s">
        <v>533</v>
      </c>
      <c r="J5" s="1163" t="s">
        <v>119</v>
      </c>
      <c r="K5" s="1163" t="s">
        <v>120</v>
      </c>
      <c r="L5" s="1163" t="s">
        <v>520</v>
      </c>
      <c r="M5" s="1163" t="s">
        <v>121</v>
      </c>
      <c r="N5" s="1163" t="s">
        <v>1084</v>
      </c>
      <c r="O5" s="1163" t="s">
        <v>1206</v>
      </c>
      <c r="P5" s="1163" t="s">
        <v>132</v>
      </c>
      <c r="Q5" s="1335" t="s">
        <v>421</v>
      </c>
      <c r="R5" s="1163" t="s">
        <v>1216</v>
      </c>
    </row>
    <row r="6" spans="1:18" s="726" customFormat="1" hidden="1">
      <c r="A6" s="393"/>
      <c r="B6" s="404"/>
      <c r="C6" s="725" t="s">
        <v>1211</v>
      </c>
      <c r="D6" s="8">
        <v>1</v>
      </c>
      <c r="E6" s="397" t="s">
        <v>850</v>
      </c>
      <c r="F6" s="1095" t="s">
        <v>1119</v>
      </c>
      <c r="G6" s="386" t="s">
        <v>850</v>
      </c>
      <c r="H6" s="1076" t="s">
        <v>133</v>
      </c>
      <c r="I6" s="1164" t="s">
        <v>1214</v>
      </c>
      <c r="J6" s="1172" t="s">
        <v>1215</v>
      </c>
      <c r="K6" s="1172" t="s">
        <v>1215</v>
      </c>
      <c r="L6" s="1172" t="s">
        <v>1215</v>
      </c>
      <c r="M6" s="1172" t="s">
        <v>1215</v>
      </c>
      <c r="N6" s="1172" t="s">
        <v>1215</v>
      </c>
      <c r="O6" s="1172" t="s">
        <v>1215</v>
      </c>
      <c r="P6" s="1164" t="s">
        <v>1214</v>
      </c>
      <c r="Q6" s="1172" t="s">
        <v>1215</v>
      </c>
      <c r="R6" s="1164" t="s">
        <v>1214</v>
      </c>
    </row>
    <row r="7" spans="1:18" s="726" customFormat="1" hidden="1">
      <c r="A7" s="393"/>
      <c r="B7" s="404"/>
      <c r="C7" s="725" t="s">
        <v>1211</v>
      </c>
      <c r="D7" s="8">
        <v>2</v>
      </c>
      <c r="E7" s="397"/>
      <c r="F7" s="1095" t="s">
        <v>1120</v>
      </c>
      <c r="G7" s="386"/>
      <c r="H7" s="1101" t="s">
        <v>119</v>
      </c>
      <c r="I7" s="1172" t="s">
        <v>1215</v>
      </c>
      <c r="J7" s="1164" t="s">
        <v>1214</v>
      </c>
      <c r="K7" s="1172" t="s">
        <v>1215</v>
      </c>
      <c r="L7" s="1172" t="s">
        <v>1215</v>
      </c>
      <c r="M7" s="1172" t="s">
        <v>1215</v>
      </c>
      <c r="N7" s="1172" t="s">
        <v>1215</v>
      </c>
      <c r="O7" s="1172" t="s">
        <v>1215</v>
      </c>
      <c r="P7" s="1172" t="s">
        <v>1215</v>
      </c>
      <c r="Q7" s="1172" t="s">
        <v>1215</v>
      </c>
      <c r="R7" s="1164" t="s">
        <v>1214</v>
      </c>
    </row>
    <row r="8" spans="1:18" s="726" customFormat="1" hidden="1">
      <c r="A8" s="393"/>
      <c r="B8" s="404"/>
      <c r="C8" s="725" t="s">
        <v>1211</v>
      </c>
      <c r="D8" s="1090">
        <v>3</v>
      </c>
      <c r="E8" s="397"/>
      <c r="F8" s="1096" t="s">
        <v>852</v>
      </c>
      <c r="G8" s="386"/>
      <c r="H8" s="1102" t="s">
        <v>120</v>
      </c>
      <c r="I8" s="1172" t="s">
        <v>1215</v>
      </c>
      <c r="J8" s="1172" t="s">
        <v>1215</v>
      </c>
      <c r="K8" s="1164" t="s">
        <v>1214</v>
      </c>
      <c r="L8" s="1172" t="s">
        <v>1215</v>
      </c>
      <c r="M8" s="1172" t="s">
        <v>1215</v>
      </c>
      <c r="N8" s="1172" t="s">
        <v>1215</v>
      </c>
      <c r="O8" s="1172" t="s">
        <v>1215</v>
      </c>
      <c r="P8" s="1172" t="s">
        <v>1215</v>
      </c>
      <c r="Q8" s="1172" t="s">
        <v>1215</v>
      </c>
      <c r="R8" s="1164" t="s">
        <v>1214</v>
      </c>
    </row>
    <row r="9" spans="1:18" s="726" customFormat="1">
      <c r="A9" s="393"/>
      <c r="B9" s="404"/>
      <c r="C9" s="1854" t="s">
        <v>1211</v>
      </c>
      <c r="D9" s="2028"/>
      <c r="E9" s="397"/>
      <c r="F9" s="1096" t="s">
        <v>853</v>
      </c>
      <c r="G9" s="386"/>
      <c r="H9" s="1100" t="s">
        <v>520</v>
      </c>
      <c r="I9" s="1172" t="s">
        <v>1215</v>
      </c>
      <c r="J9" s="1172" t="s">
        <v>1215</v>
      </c>
      <c r="K9" s="1172" t="s">
        <v>1215</v>
      </c>
      <c r="L9" s="1164" t="s">
        <v>1214</v>
      </c>
      <c r="M9" s="1172" t="s">
        <v>1215</v>
      </c>
      <c r="N9" s="1172" t="s">
        <v>1215</v>
      </c>
      <c r="O9" s="1172" t="s">
        <v>1215</v>
      </c>
      <c r="P9" s="1172" t="s">
        <v>1215</v>
      </c>
      <c r="Q9" s="1172" t="s">
        <v>1215</v>
      </c>
      <c r="R9" s="1164" t="s">
        <v>1214</v>
      </c>
    </row>
    <row r="10" spans="1:18" s="726" customFormat="1" hidden="1">
      <c r="A10" s="393"/>
      <c r="B10" s="404"/>
      <c r="C10" s="1854" t="s">
        <v>1211</v>
      </c>
      <c r="D10" s="2028"/>
      <c r="E10" s="397"/>
      <c r="F10" s="1096" t="s">
        <v>758</v>
      </c>
      <c r="G10" s="386"/>
      <c r="H10" s="1080" t="s">
        <v>121</v>
      </c>
      <c r="I10" s="1172" t="s">
        <v>1215</v>
      </c>
      <c r="J10" s="1172" t="s">
        <v>1215</v>
      </c>
      <c r="K10" s="1172" t="s">
        <v>1215</v>
      </c>
      <c r="L10" s="1172" t="s">
        <v>1215</v>
      </c>
      <c r="M10" s="1164" t="s">
        <v>1214</v>
      </c>
      <c r="N10" s="1172" t="s">
        <v>1215</v>
      </c>
      <c r="O10" s="1172" t="s">
        <v>1215</v>
      </c>
      <c r="P10" s="1172" t="s">
        <v>1215</v>
      </c>
      <c r="Q10" s="1172" t="s">
        <v>1215</v>
      </c>
      <c r="R10" s="1164" t="s">
        <v>1214</v>
      </c>
    </row>
    <row r="11" spans="1:18" s="726" customFormat="1" ht="36" hidden="1">
      <c r="A11" s="393"/>
      <c r="B11" s="404"/>
      <c r="C11" s="1854" t="s">
        <v>1211</v>
      </c>
      <c r="D11" s="2028"/>
      <c r="E11" s="397"/>
      <c r="F11" s="1097" t="s">
        <v>1121</v>
      </c>
      <c r="G11" s="386"/>
      <c r="H11" s="1084" t="s">
        <v>1084</v>
      </c>
      <c r="I11" s="1172" t="s">
        <v>1215</v>
      </c>
      <c r="J11" s="1172" t="s">
        <v>1215</v>
      </c>
      <c r="K11" s="1172" t="s">
        <v>1215</v>
      </c>
      <c r="L11" s="1172" t="s">
        <v>1215</v>
      </c>
      <c r="M11" s="1172" t="s">
        <v>1215</v>
      </c>
      <c r="N11" s="1164" t="s">
        <v>1214</v>
      </c>
      <c r="O11" s="1172" t="s">
        <v>1215</v>
      </c>
      <c r="P11" s="1172" t="s">
        <v>1215</v>
      </c>
      <c r="Q11" s="1172" t="s">
        <v>1215</v>
      </c>
      <c r="R11" s="1164" t="s">
        <v>1214</v>
      </c>
    </row>
    <row r="12" spans="1:18" s="726" customFormat="1" hidden="1">
      <c r="A12" s="393"/>
      <c r="B12" s="404"/>
      <c r="C12" s="1854" t="s">
        <v>1211</v>
      </c>
      <c r="D12" s="2028"/>
      <c r="E12" s="397"/>
      <c r="F12" s="1097" t="s">
        <v>1122</v>
      </c>
      <c r="G12" s="386"/>
      <c r="H12" s="1104" t="s">
        <v>1206</v>
      </c>
      <c r="I12" s="1172" t="s">
        <v>1215</v>
      </c>
      <c r="J12" s="1172" t="s">
        <v>1215</v>
      </c>
      <c r="K12" s="1172" t="s">
        <v>1215</v>
      </c>
      <c r="L12" s="1172" t="s">
        <v>1215</v>
      </c>
      <c r="M12" s="1172" t="s">
        <v>1215</v>
      </c>
      <c r="N12" s="1172" t="s">
        <v>1215</v>
      </c>
      <c r="O12" s="1164" t="s">
        <v>1214</v>
      </c>
      <c r="P12" s="1172" t="s">
        <v>1215</v>
      </c>
      <c r="Q12" s="1172" t="s">
        <v>1215</v>
      </c>
      <c r="R12" s="1164" t="s">
        <v>1214</v>
      </c>
    </row>
    <row r="13" spans="1:18" s="726" customFormat="1" hidden="1">
      <c r="A13" s="393"/>
      <c r="B13" s="404"/>
      <c r="C13" s="1854" t="s">
        <v>1211</v>
      </c>
      <c r="D13" s="2029"/>
      <c r="E13" s="1337"/>
      <c r="F13" s="1338" t="s">
        <v>754</v>
      </c>
      <c r="G13" s="386"/>
      <c r="H13" s="1084" t="s">
        <v>421</v>
      </c>
      <c r="I13" s="1172" t="s">
        <v>1215</v>
      </c>
      <c r="J13" s="1172" t="s">
        <v>1215</v>
      </c>
      <c r="K13" s="1172" t="s">
        <v>1215</v>
      </c>
      <c r="L13" s="1172" t="s">
        <v>1215</v>
      </c>
      <c r="M13" s="1172" t="s">
        <v>1215</v>
      </c>
      <c r="N13" s="1172" t="s">
        <v>1215</v>
      </c>
      <c r="O13" s="1172" t="s">
        <v>1215</v>
      </c>
      <c r="P13" s="1172" t="s">
        <v>1215</v>
      </c>
      <c r="Q13" s="1164" t="s">
        <v>1214</v>
      </c>
      <c r="R13" s="1164" t="s">
        <v>1214</v>
      </c>
    </row>
    <row r="14" spans="1:18" s="317" customFormat="1" hidden="1">
      <c r="A14" s="726"/>
      <c r="B14" s="727"/>
      <c r="C14" s="1098" t="s">
        <v>1212</v>
      </c>
      <c r="D14" s="2030"/>
      <c r="E14" s="397" t="s">
        <v>850</v>
      </c>
      <c r="F14" s="750" t="s">
        <v>1155</v>
      </c>
      <c r="G14" s="20"/>
      <c r="H14" s="1076" t="s">
        <v>1127</v>
      </c>
      <c r="I14" s="1164" t="s">
        <v>1214</v>
      </c>
      <c r="J14" s="1164" t="s">
        <v>1214</v>
      </c>
      <c r="K14" s="1172" t="s">
        <v>1215</v>
      </c>
      <c r="L14" s="1172" t="s">
        <v>1215</v>
      </c>
      <c r="M14" s="1172" t="s">
        <v>1215</v>
      </c>
      <c r="N14" s="1172" t="s">
        <v>1215</v>
      </c>
      <c r="O14" s="1172" t="s">
        <v>1215</v>
      </c>
      <c r="P14" s="1172" t="s">
        <v>1215</v>
      </c>
      <c r="Q14" s="1172" t="s">
        <v>1215</v>
      </c>
      <c r="R14" s="1164" t="s">
        <v>1214</v>
      </c>
    </row>
    <row r="15" spans="1:18" s="317" customFormat="1" hidden="1">
      <c r="A15" s="726"/>
      <c r="B15" s="1091"/>
      <c r="C15" s="1098" t="s">
        <v>1212</v>
      </c>
      <c r="D15" s="2030"/>
      <c r="E15" s="323"/>
      <c r="F15" s="750" t="s">
        <v>1123</v>
      </c>
      <c r="G15" s="20"/>
      <c r="H15" s="1102" t="s">
        <v>120</v>
      </c>
      <c r="I15" s="1172" t="s">
        <v>1215</v>
      </c>
      <c r="J15" s="1172" t="s">
        <v>1215</v>
      </c>
      <c r="K15" s="1164" t="s">
        <v>1214</v>
      </c>
      <c r="L15" s="1172" t="s">
        <v>1215</v>
      </c>
      <c r="M15" s="1172" t="s">
        <v>1215</v>
      </c>
      <c r="N15" s="1172" t="s">
        <v>1215</v>
      </c>
      <c r="O15" s="1172" t="s">
        <v>1215</v>
      </c>
      <c r="P15" s="1172" t="s">
        <v>1215</v>
      </c>
      <c r="Q15" s="1172" t="s">
        <v>1215</v>
      </c>
      <c r="R15" s="1164" t="s">
        <v>1214</v>
      </c>
    </row>
    <row r="16" spans="1:18" s="317" customFormat="1">
      <c r="A16" s="726"/>
      <c r="B16" s="1091"/>
      <c r="C16" s="1098" t="s">
        <v>1212</v>
      </c>
      <c r="D16" s="2030"/>
      <c r="E16" s="1092"/>
      <c r="F16" s="750" t="s">
        <v>1124</v>
      </c>
      <c r="G16" s="20"/>
      <c r="H16" s="1100" t="s">
        <v>520</v>
      </c>
      <c r="I16" s="1172" t="s">
        <v>1215</v>
      </c>
      <c r="J16" s="1172" t="s">
        <v>1215</v>
      </c>
      <c r="K16" s="1172" t="s">
        <v>1215</v>
      </c>
      <c r="L16" s="1164" t="s">
        <v>1214</v>
      </c>
      <c r="M16" s="1172" t="s">
        <v>1215</v>
      </c>
      <c r="N16" s="1172" t="s">
        <v>1215</v>
      </c>
      <c r="O16" s="1172" t="s">
        <v>1215</v>
      </c>
      <c r="P16" s="1172" t="s">
        <v>1215</v>
      </c>
      <c r="Q16" s="1172" t="s">
        <v>1215</v>
      </c>
      <c r="R16" s="1164" t="s">
        <v>1214</v>
      </c>
    </row>
    <row r="17" spans="1:18" s="317" customFormat="1" hidden="1">
      <c r="A17" s="726"/>
      <c r="B17" s="1091"/>
      <c r="C17" s="1098" t="s">
        <v>1212</v>
      </c>
      <c r="D17" s="2030"/>
      <c r="E17" s="1092"/>
      <c r="F17" s="750" t="s">
        <v>1125</v>
      </c>
      <c r="G17" s="20"/>
      <c r="H17" s="1080" t="s">
        <v>121</v>
      </c>
      <c r="I17" s="1172" t="s">
        <v>1215</v>
      </c>
      <c r="J17" s="1172" t="s">
        <v>1215</v>
      </c>
      <c r="K17" s="1172" t="s">
        <v>1215</v>
      </c>
      <c r="L17" s="1172" t="s">
        <v>1215</v>
      </c>
      <c r="M17" s="1164" t="s">
        <v>1214</v>
      </c>
      <c r="N17" s="1172" t="s">
        <v>1215</v>
      </c>
      <c r="O17" s="1172" t="s">
        <v>1215</v>
      </c>
      <c r="P17" s="1172" t="s">
        <v>1215</v>
      </c>
      <c r="Q17" s="1172" t="s">
        <v>1215</v>
      </c>
      <c r="R17" s="1164" t="s">
        <v>1214</v>
      </c>
    </row>
    <row r="18" spans="1:18" s="317" customFormat="1" hidden="1">
      <c r="A18" s="726"/>
      <c r="B18" s="1091"/>
      <c r="C18" s="1098" t="s">
        <v>1212</v>
      </c>
      <c r="D18" s="2030"/>
      <c r="E18" s="1092"/>
      <c r="F18" s="750" t="s">
        <v>192</v>
      </c>
      <c r="G18" s="20"/>
      <c r="H18" s="1318" t="s">
        <v>395</v>
      </c>
      <c r="I18" s="1172" t="s">
        <v>1215</v>
      </c>
      <c r="J18" s="1172" t="s">
        <v>1215</v>
      </c>
      <c r="K18" s="1172" t="s">
        <v>1215</v>
      </c>
      <c r="L18" s="1172" t="s">
        <v>1215</v>
      </c>
      <c r="M18" s="1172" t="s">
        <v>1215</v>
      </c>
      <c r="N18" s="1172" t="s">
        <v>1215</v>
      </c>
      <c r="O18" s="1172" t="s">
        <v>1215</v>
      </c>
      <c r="P18" s="1164" t="s">
        <v>1214</v>
      </c>
      <c r="Q18" s="1172" t="s">
        <v>1215</v>
      </c>
      <c r="R18" s="1164" t="s">
        <v>1214</v>
      </c>
    </row>
    <row r="19" spans="1:18" s="317" customFormat="1" hidden="1">
      <c r="A19" s="726"/>
      <c r="B19" s="1091"/>
      <c r="C19" s="1098" t="s">
        <v>1212</v>
      </c>
      <c r="D19" s="2030"/>
      <c r="E19" s="1092"/>
      <c r="F19" s="750" t="s">
        <v>289</v>
      </c>
      <c r="G19" s="20"/>
      <c r="H19" s="1084" t="s">
        <v>930</v>
      </c>
      <c r="I19" s="1172" t="s">
        <v>1215</v>
      </c>
      <c r="J19" s="1172" t="s">
        <v>1215</v>
      </c>
      <c r="K19" s="1172" t="s">
        <v>1215</v>
      </c>
      <c r="L19" s="1172" t="s">
        <v>1215</v>
      </c>
      <c r="M19" s="1172" t="s">
        <v>1215</v>
      </c>
      <c r="N19" s="1164" t="s">
        <v>1214</v>
      </c>
      <c r="O19" s="1172" t="s">
        <v>1215</v>
      </c>
      <c r="P19" s="1172" t="s">
        <v>1215</v>
      </c>
      <c r="Q19" s="1164" t="s">
        <v>1214</v>
      </c>
      <c r="R19" s="1164" t="s">
        <v>1214</v>
      </c>
    </row>
    <row r="20" spans="1:18" s="317" customFormat="1" hidden="1">
      <c r="A20" s="726"/>
      <c r="B20" s="1091"/>
      <c r="C20" s="1098" t="s">
        <v>1212</v>
      </c>
      <c r="D20" s="2030"/>
      <c r="E20" s="1092"/>
      <c r="F20" s="750" t="s">
        <v>1126</v>
      </c>
      <c r="G20" s="20"/>
      <c r="H20" s="1104" t="s">
        <v>1206</v>
      </c>
      <c r="I20" s="1172" t="s">
        <v>1215</v>
      </c>
      <c r="J20" s="1172" t="s">
        <v>1215</v>
      </c>
      <c r="K20" s="1172" t="s">
        <v>1215</v>
      </c>
      <c r="L20" s="1172" t="s">
        <v>1215</v>
      </c>
      <c r="M20" s="1172" t="s">
        <v>1215</v>
      </c>
      <c r="N20" s="1172" t="s">
        <v>1215</v>
      </c>
      <c r="O20" s="1164" t="s">
        <v>1214</v>
      </c>
      <c r="P20" s="1172" t="s">
        <v>1215</v>
      </c>
      <c r="Q20" s="1172" t="s">
        <v>1215</v>
      </c>
      <c r="R20" s="1164" t="s">
        <v>1214</v>
      </c>
    </row>
    <row r="21" spans="1:18" s="317" customFormat="1">
      <c r="B21" s="728"/>
      <c r="C21" s="729" t="s">
        <v>986</v>
      </c>
      <c r="D21" s="391"/>
      <c r="E21" s="363" t="s">
        <v>850</v>
      </c>
      <c r="F21" s="298" t="s">
        <v>987</v>
      </c>
      <c r="H21" s="1082"/>
    </row>
    <row r="22" spans="1:18" s="317" customFormat="1">
      <c r="B22" s="730"/>
      <c r="C22" s="731" t="s">
        <v>973</v>
      </c>
      <c r="D22" s="732"/>
      <c r="E22" s="248" t="s">
        <v>850</v>
      </c>
      <c r="F22" s="299" t="s">
        <v>988</v>
      </c>
      <c r="H22" s="1082"/>
    </row>
    <row r="23" spans="1:18" s="317" customFormat="1">
      <c r="B23" s="907"/>
      <c r="C23" s="908" t="s">
        <v>40</v>
      </c>
      <c r="D23" s="909"/>
      <c r="E23" s="902" t="s">
        <v>850</v>
      </c>
      <c r="F23" s="1674">
        <v>484920</v>
      </c>
      <c r="G23" s="5" t="s">
        <v>118</v>
      </c>
      <c r="H23" s="1082"/>
    </row>
    <row r="24" spans="1:18" s="317" customFormat="1" ht="13.5" customHeight="1">
      <c r="B24" s="738"/>
      <c r="C24" s="2031" t="s">
        <v>41</v>
      </c>
      <c r="D24" s="2032"/>
      <c r="E24" s="740" t="s">
        <v>850</v>
      </c>
      <c r="F24" s="2033">
        <v>44084</v>
      </c>
      <c r="G24" s="5" t="s">
        <v>989</v>
      </c>
      <c r="H24" s="1082"/>
    </row>
    <row r="25" spans="1:18" s="1855" customFormat="1" ht="24" customHeight="1">
      <c r="B25" s="733"/>
      <c r="C25" s="2387" t="s">
        <v>1561</v>
      </c>
      <c r="D25" s="2388"/>
      <c r="E25" s="248" t="s">
        <v>850</v>
      </c>
      <c r="F25" s="2034">
        <v>44084</v>
      </c>
      <c r="G25" s="5"/>
      <c r="H25" s="1082"/>
    </row>
    <row r="26" spans="1:18" s="317" customFormat="1">
      <c r="B26" s="15"/>
      <c r="C26" s="15"/>
      <c r="D26" s="719"/>
      <c r="E26" s="306"/>
      <c r="H26" s="1082"/>
      <c r="I26" s="1163" t="s">
        <v>533</v>
      </c>
      <c r="J26" s="1163" t="s">
        <v>119</v>
      </c>
      <c r="K26" s="1163" t="s">
        <v>120</v>
      </c>
      <c r="L26" s="1163" t="s">
        <v>520</v>
      </c>
      <c r="M26" s="1163" t="s">
        <v>121</v>
      </c>
      <c r="N26" s="1163" t="s">
        <v>1084</v>
      </c>
      <c r="O26" s="1163" t="s">
        <v>1206</v>
      </c>
      <c r="P26" s="1163" t="s">
        <v>132</v>
      </c>
      <c r="Q26" s="1335" t="s">
        <v>421</v>
      </c>
      <c r="R26" s="1163" t="s">
        <v>1216</v>
      </c>
    </row>
    <row r="27" spans="1:18" s="317" customFormat="1">
      <c r="B27" s="395" t="s">
        <v>42</v>
      </c>
      <c r="C27" s="734"/>
      <c r="D27" s="735"/>
      <c r="E27" s="363" t="s">
        <v>850</v>
      </c>
      <c r="F27" s="462" t="s">
        <v>43</v>
      </c>
      <c r="H27" s="1076" t="s">
        <v>1217</v>
      </c>
      <c r="I27" s="1164" t="s">
        <v>1214</v>
      </c>
      <c r="J27" s="1164" t="s">
        <v>1214</v>
      </c>
      <c r="K27" s="1164" t="s">
        <v>1214</v>
      </c>
      <c r="L27" s="1164" t="s">
        <v>1214</v>
      </c>
      <c r="M27" s="1164" t="s">
        <v>1214</v>
      </c>
      <c r="N27" s="1172" t="s">
        <v>1215</v>
      </c>
      <c r="O27" s="1164" t="s">
        <v>1214</v>
      </c>
      <c r="P27" s="1164" t="s">
        <v>1214</v>
      </c>
      <c r="Q27" s="1172" t="s">
        <v>1215</v>
      </c>
      <c r="R27" s="1164" t="s">
        <v>1214</v>
      </c>
    </row>
    <row r="28" spans="1:18" s="317" customFormat="1">
      <c r="B28" s="733"/>
      <c r="C28" s="721" t="s">
        <v>44</v>
      </c>
      <c r="D28" s="736"/>
      <c r="E28" s="737" t="s">
        <v>850</v>
      </c>
      <c r="F28" s="463"/>
      <c r="H28" s="1076" t="s">
        <v>1217</v>
      </c>
      <c r="I28" s="1164" t="s">
        <v>1214</v>
      </c>
      <c r="J28" s="1164" t="s">
        <v>1214</v>
      </c>
      <c r="K28" s="1164" t="s">
        <v>1214</v>
      </c>
      <c r="L28" s="1164" t="s">
        <v>1214</v>
      </c>
      <c r="M28" s="1164" t="s">
        <v>1214</v>
      </c>
      <c r="N28" s="1172" t="s">
        <v>1215</v>
      </c>
      <c r="O28" s="1164" t="s">
        <v>1214</v>
      </c>
      <c r="P28" s="1164" t="s">
        <v>1214</v>
      </c>
      <c r="Q28" s="1172" t="s">
        <v>1215</v>
      </c>
      <c r="R28" s="1164" t="s">
        <v>1214</v>
      </c>
    </row>
    <row r="29" spans="1:18" s="317" customFormat="1" hidden="1">
      <c r="B29" s="395" t="s">
        <v>42</v>
      </c>
      <c r="C29" s="734"/>
      <c r="D29" s="735"/>
      <c r="E29" s="363" t="s">
        <v>850</v>
      </c>
      <c r="F29" s="462" t="s">
        <v>665</v>
      </c>
      <c r="H29" s="1084" t="s">
        <v>1084</v>
      </c>
      <c r="I29" s="1172" t="s">
        <v>1215</v>
      </c>
      <c r="J29" s="1172" t="s">
        <v>1215</v>
      </c>
      <c r="K29" s="1172" t="s">
        <v>1215</v>
      </c>
      <c r="L29" s="1172" t="s">
        <v>1215</v>
      </c>
      <c r="M29" s="1172" t="s">
        <v>1215</v>
      </c>
      <c r="N29" s="1164" t="s">
        <v>1214</v>
      </c>
      <c r="O29" s="1172" t="s">
        <v>1215</v>
      </c>
      <c r="P29" s="1172" t="s">
        <v>1215</v>
      </c>
      <c r="Q29" s="1172" t="s">
        <v>1215</v>
      </c>
      <c r="R29" s="1164" t="s">
        <v>1214</v>
      </c>
    </row>
    <row r="30" spans="1:18" s="317" customFormat="1" hidden="1">
      <c r="B30" s="733"/>
      <c r="C30" s="721" t="s">
        <v>44</v>
      </c>
      <c r="D30" s="736"/>
      <c r="E30" s="737" t="s">
        <v>850</v>
      </c>
      <c r="F30" s="463"/>
      <c r="H30" s="1084" t="s">
        <v>1084</v>
      </c>
      <c r="I30" s="1172" t="s">
        <v>1215</v>
      </c>
      <c r="J30" s="1172" t="s">
        <v>1215</v>
      </c>
      <c r="K30" s="1172" t="s">
        <v>1215</v>
      </c>
      <c r="L30" s="1172" t="s">
        <v>1215</v>
      </c>
      <c r="M30" s="1172" t="s">
        <v>1215</v>
      </c>
      <c r="N30" s="1164" t="s">
        <v>1214</v>
      </c>
      <c r="O30" s="1172" t="s">
        <v>1215</v>
      </c>
      <c r="P30" s="1172" t="s">
        <v>1215</v>
      </c>
      <c r="Q30" s="1172" t="s">
        <v>1215</v>
      </c>
      <c r="R30" s="1164" t="s">
        <v>1214</v>
      </c>
    </row>
    <row r="31" spans="1:18" s="317" customFormat="1" hidden="1">
      <c r="B31" s="395" t="s">
        <v>42</v>
      </c>
      <c r="C31" s="734"/>
      <c r="D31" s="735"/>
      <c r="E31" s="363" t="s">
        <v>850</v>
      </c>
      <c r="F31" s="462" t="s">
        <v>931</v>
      </c>
      <c r="H31" s="1084" t="s">
        <v>421</v>
      </c>
      <c r="I31" s="1172" t="s">
        <v>1215</v>
      </c>
      <c r="J31" s="1172" t="s">
        <v>1215</v>
      </c>
      <c r="K31" s="1172" t="s">
        <v>1215</v>
      </c>
      <c r="L31" s="1172" t="s">
        <v>1215</v>
      </c>
      <c r="M31" s="1172" t="s">
        <v>1215</v>
      </c>
      <c r="N31" s="1172" t="s">
        <v>1215</v>
      </c>
      <c r="O31" s="1172" t="s">
        <v>1215</v>
      </c>
      <c r="P31" s="1172" t="s">
        <v>1215</v>
      </c>
      <c r="Q31" s="1164" t="s">
        <v>1214</v>
      </c>
      <c r="R31" s="1164" t="s">
        <v>1214</v>
      </c>
    </row>
    <row r="32" spans="1:18" s="317" customFormat="1" hidden="1">
      <c r="B32" s="733"/>
      <c r="C32" s="721" t="s">
        <v>44</v>
      </c>
      <c r="D32" s="736"/>
      <c r="E32" s="737" t="s">
        <v>850</v>
      </c>
      <c r="F32" s="463"/>
      <c r="H32" s="1084" t="s">
        <v>421</v>
      </c>
      <c r="I32" s="1172" t="s">
        <v>1215</v>
      </c>
      <c r="J32" s="1172" t="s">
        <v>1215</v>
      </c>
      <c r="K32" s="1172" t="s">
        <v>1215</v>
      </c>
      <c r="L32" s="1172" t="s">
        <v>1215</v>
      </c>
      <c r="M32" s="1172" t="s">
        <v>1215</v>
      </c>
      <c r="N32" s="1172" t="s">
        <v>1215</v>
      </c>
      <c r="O32" s="1172" t="s">
        <v>1215</v>
      </c>
      <c r="P32" s="1172" t="s">
        <v>1215</v>
      </c>
      <c r="Q32" s="1164" t="s">
        <v>1214</v>
      </c>
      <c r="R32" s="1164" t="s">
        <v>1214</v>
      </c>
    </row>
    <row r="33" spans="1:18" s="317" customFormat="1" ht="13.5" customHeight="1">
      <c r="B33" s="395" t="s">
        <v>45</v>
      </c>
      <c r="C33" s="734"/>
      <c r="D33" s="735"/>
      <c r="E33" s="363" t="s">
        <v>850</v>
      </c>
      <c r="F33" s="461">
        <v>420000</v>
      </c>
      <c r="G33" s="5" t="s">
        <v>990</v>
      </c>
      <c r="H33" s="1082"/>
    </row>
    <row r="34" spans="1:18" s="317" customFormat="1">
      <c r="B34" s="738"/>
      <c r="C34" s="342" t="s">
        <v>41</v>
      </c>
      <c r="D34" s="739"/>
      <c r="E34" s="740" t="s">
        <v>850</v>
      </c>
      <c r="F34" s="464">
        <v>20000</v>
      </c>
      <c r="G34" s="5" t="s">
        <v>989</v>
      </c>
      <c r="H34" s="1082"/>
    </row>
    <row r="35" spans="1:18" s="317" customFormat="1" ht="30" customHeight="1">
      <c r="B35" s="2389" t="s">
        <v>46</v>
      </c>
      <c r="C35" s="2390"/>
      <c r="D35" s="2391"/>
      <c r="E35" s="9"/>
      <c r="F35" s="410">
        <f>IF(F34="","",F33-F34)</f>
        <v>400000</v>
      </c>
      <c r="G35" s="5" t="s">
        <v>991</v>
      </c>
      <c r="H35" s="1082"/>
    </row>
    <row r="36" spans="1:18">
      <c r="A36" s="317"/>
      <c r="B36" s="407" t="s">
        <v>47</v>
      </c>
      <c r="C36" s="400"/>
      <c r="D36" s="741"/>
      <c r="E36" s="9" t="s">
        <v>850</v>
      </c>
      <c r="F36" s="465">
        <v>412300</v>
      </c>
      <c r="G36" s="5" t="s">
        <v>990</v>
      </c>
      <c r="H36" s="1082"/>
    </row>
    <row r="37" spans="1:18" ht="30" customHeight="1">
      <c r="B37" s="2392" t="s">
        <v>50</v>
      </c>
      <c r="C37" s="2393"/>
      <c r="D37" s="2394"/>
      <c r="E37" s="9"/>
      <c r="F37" s="466">
        <f>IF(F36="","",ROUND(((F33-F34)/F36)*100,3))</f>
        <v>97.016999999999996</v>
      </c>
      <c r="G37" s="5" t="s">
        <v>992</v>
      </c>
      <c r="H37" s="1082"/>
      <c r="I37" s="1163" t="s">
        <v>533</v>
      </c>
      <c r="J37" s="1163" t="s">
        <v>119</v>
      </c>
      <c r="K37" s="1163" t="s">
        <v>120</v>
      </c>
      <c r="L37" s="1163" t="s">
        <v>520</v>
      </c>
      <c r="M37" s="1163" t="s">
        <v>121</v>
      </c>
      <c r="N37" s="1163" t="s">
        <v>1084</v>
      </c>
      <c r="O37" s="1163" t="s">
        <v>1206</v>
      </c>
      <c r="P37" s="1163" t="s">
        <v>132</v>
      </c>
      <c r="Q37" s="1335" t="s">
        <v>421</v>
      </c>
      <c r="R37" s="1163" t="s">
        <v>1216</v>
      </c>
    </row>
    <row r="38" spans="1:18">
      <c r="B38" s="1579" t="s">
        <v>51</v>
      </c>
      <c r="C38" s="1580"/>
      <c r="D38" s="1581"/>
      <c r="E38" s="1582" t="s">
        <v>850</v>
      </c>
      <c r="F38" s="1583" t="s">
        <v>52</v>
      </c>
      <c r="G38" s="5"/>
      <c r="H38" s="1076" t="s">
        <v>1217</v>
      </c>
      <c r="I38" s="1164" t="s">
        <v>1214</v>
      </c>
      <c r="J38" s="1164" t="s">
        <v>1214</v>
      </c>
      <c r="K38" s="1164" t="s">
        <v>1214</v>
      </c>
      <c r="L38" s="1164" t="s">
        <v>1214</v>
      </c>
      <c r="M38" s="1164" t="s">
        <v>1214</v>
      </c>
      <c r="N38" s="1172" t="s">
        <v>1215</v>
      </c>
      <c r="O38" s="1164" t="s">
        <v>1214</v>
      </c>
      <c r="P38" s="1164" t="s">
        <v>1214</v>
      </c>
      <c r="Q38" s="1172" t="s">
        <v>1215</v>
      </c>
      <c r="R38" s="1164" t="s">
        <v>1214</v>
      </c>
    </row>
    <row r="39" spans="1:18" hidden="1">
      <c r="B39" s="1579" t="s">
        <v>51</v>
      </c>
      <c r="C39" s="1580"/>
      <c r="D39" s="1581"/>
      <c r="E39" s="1582" t="s">
        <v>850</v>
      </c>
      <c r="F39" s="1583" t="s">
        <v>735</v>
      </c>
      <c r="G39" s="5"/>
      <c r="H39" s="1084" t="s">
        <v>930</v>
      </c>
      <c r="I39" s="1172" t="s">
        <v>1215</v>
      </c>
      <c r="J39" s="1172" t="s">
        <v>1215</v>
      </c>
      <c r="K39" s="1172" t="s">
        <v>1215</v>
      </c>
      <c r="L39" s="1172" t="s">
        <v>1215</v>
      </c>
      <c r="M39" s="1172" t="s">
        <v>1215</v>
      </c>
      <c r="N39" s="1164" t="s">
        <v>1214</v>
      </c>
      <c r="O39" s="1172" t="s">
        <v>1215</v>
      </c>
      <c r="P39" s="1172" t="s">
        <v>1215</v>
      </c>
      <c r="Q39" s="1164" t="s">
        <v>1214</v>
      </c>
      <c r="R39" s="1164" t="s">
        <v>1214</v>
      </c>
    </row>
    <row r="40" spans="1:18">
      <c r="B40" s="1579" t="s">
        <v>53</v>
      </c>
      <c r="C40" s="1580"/>
      <c r="D40" s="1584" t="s">
        <v>1562</v>
      </c>
      <c r="E40" s="1585" t="s">
        <v>850</v>
      </c>
      <c r="F40" s="1680" t="s">
        <v>1564</v>
      </c>
      <c r="G40" s="28" t="s">
        <v>975</v>
      </c>
      <c r="H40" s="1094" t="s">
        <v>850</v>
      </c>
    </row>
    <row r="41" spans="1:18">
      <c r="B41" s="1586"/>
      <c r="C41" s="1587"/>
      <c r="D41" s="1588"/>
      <c r="E41" s="1589" t="s">
        <v>850</v>
      </c>
      <c r="F41" s="1681">
        <v>2</v>
      </c>
      <c r="G41" s="28" t="s">
        <v>976</v>
      </c>
      <c r="H41" s="1094" t="s">
        <v>850</v>
      </c>
    </row>
    <row r="42" spans="1:18">
      <c r="B42" s="1586"/>
      <c r="C42" s="1587"/>
      <c r="D42" s="1588"/>
      <c r="E42" s="1590" t="s">
        <v>850</v>
      </c>
      <c r="F42" s="467">
        <v>6</v>
      </c>
      <c r="G42" s="28" t="s">
        <v>977</v>
      </c>
      <c r="H42" s="1094" t="s">
        <v>850</v>
      </c>
    </row>
    <row r="43" spans="1:18">
      <c r="B43" s="1586"/>
      <c r="C43" s="1587"/>
      <c r="D43" s="1591" t="s">
        <v>1563</v>
      </c>
      <c r="E43" s="1585" t="s">
        <v>850</v>
      </c>
      <c r="F43" s="1680" t="s">
        <v>1565</v>
      </c>
      <c r="G43" s="28" t="s">
        <v>975</v>
      </c>
      <c r="H43" s="1094" t="s">
        <v>850</v>
      </c>
    </row>
    <row r="44" spans="1:18">
      <c r="B44" s="1586"/>
      <c r="C44" s="1587"/>
      <c r="D44" s="1588"/>
      <c r="E44" s="1589" t="s">
        <v>850</v>
      </c>
      <c r="F44" s="1681">
        <v>1</v>
      </c>
      <c r="G44" s="28" t="s">
        <v>976</v>
      </c>
      <c r="H44" s="1094" t="s">
        <v>850</v>
      </c>
    </row>
    <row r="45" spans="1:18">
      <c r="B45" s="1592"/>
      <c r="C45" s="1593"/>
      <c r="D45" s="1594"/>
      <c r="E45" s="1590" t="s">
        <v>850</v>
      </c>
      <c r="F45" s="467">
        <v>17</v>
      </c>
      <c r="G45" s="28" t="s">
        <v>977</v>
      </c>
      <c r="H45" s="1094" t="s">
        <v>850</v>
      </c>
    </row>
    <row r="46" spans="1:18">
      <c r="B46" s="1579" t="s">
        <v>686</v>
      </c>
      <c r="C46" s="1580"/>
      <c r="D46" s="1584" t="s">
        <v>1563</v>
      </c>
      <c r="E46" s="1585" t="s">
        <v>850</v>
      </c>
      <c r="F46" s="1680" t="s">
        <v>1565</v>
      </c>
      <c r="G46" s="28" t="s">
        <v>975</v>
      </c>
      <c r="H46" s="1094" t="s">
        <v>850</v>
      </c>
    </row>
    <row r="47" spans="1:18">
      <c r="B47" s="1586"/>
      <c r="C47" s="1587"/>
      <c r="D47" s="1588"/>
      <c r="E47" s="1589" t="s">
        <v>850</v>
      </c>
      <c r="F47" s="1681">
        <v>3</v>
      </c>
      <c r="G47" s="28" t="s">
        <v>976</v>
      </c>
      <c r="H47" s="1094" t="s">
        <v>850</v>
      </c>
    </row>
    <row r="48" spans="1:18">
      <c r="B48" s="1592"/>
      <c r="C48" s="1593"/>
      <c r="D48" s="1594"/>
      <c r="E48" s="1590" t="s">
        <v>850</v>
      </c>
      <c r="F48" s="1682">
        <v>31</v>
      </c>
      <c r="G48" s="28" t="s">
        <v>1703</v>
      </c>
      <c r="H48" s="1094" t="s">
        <v>850</v>
      </c>
      <c r="I48" s="1163" t="s">
        <v>533</v>
      </c>
      <c r="J48" s="1163" t="s">
        <v>119</v>
      </c>
      <c r="K48" s="1163" t="s">
        <v>120</v>
      </c>
      <c r="L48" s="1163" t="s">
        <v>520</v>
      </c>
      <c r="M48" s="1163" t="s">
        <v>121</v>
      </c>
      <c r="N48" s="1163" t="s">
        <v>1084</v>
      </c>
      <c r="O48" s="1163" t="s">
        <v>1206</v>
      </c>
      <c r="P48" s="1163" t="s">
        <v>132</v>
      </c>
      <c r="Q48" s="1335" t="s">
        <v>421</v>
      </c>
      <c r="R48" s="1163" t="s">
        <v>1216</v>
      </c>
    </row>
    <row r="49" spans="1:19" s="842" customFormat="1">
      <c r="A49" s="1807"/>
      <c r="B49" s="1816" t="s">
        <v>1482</v>
      </c>
      <c r="C49" s="1817"/>
      <c r="D49" s="1818"/>
      <c r="E49" s="1808"/>
      <c r="F49" s="1835">
        <v>73</v>
      </c>
      <c r="G49" s="842" t="s">
        <v>1703</v>
      </c>
      <c r="H49" s="28" t="s">
        <v>977</v>
      </c>
      <c r="I49" s="1809" t="s">
        <v>850</v>
      </c>
      <c r="K49" s="1810"/>
      <c r="L49" s="1810"/>
      <c r="M49" s="1810"/>
      <c r="N49" s="1810"/>
      <c r="O49" s="1811"/>
      <c r="P49" s="1811"/>
      <c r="Q49" s="1811"/>
      <c r="R49" s="1811"/>
      <c r="S49" s="1811"/>
    </row>
    <row r="50" spans="1:19" s="842" customFormat="1">
      <c r="A50" s="1807"/>
      <c r="B50" s="1819" t="s">
        <v>1483</v>
      </c>
      <c r="C50" s="1820"/>
      <c r="D50" s="1821"/>
      <c r="E50" s="1812"/>
      <c r="F50" s="1836">
        <v>73</v>
      </c>
      <c r="G50" s="842" t="s">
        <v>1704</v>
      </c>
      <c r="H50" s="1813" t="s">
        <v>1484</v>
      </c>
      <c r="I50" s="1809" t="s">
        <v>850</v>
      </c>
      <c r="K50" s="1810"/>
      <c r="L50" s="1810"/>
      <c r="M50" s="1810"/>
      <c r="N50" s="1810"/>
      <c r="O50" s="1811"/>
      <c r="P50" s="1811"/>
      <c r="Q50" s="1811"/>
      <c r="R50" s="1811"/>
      <c r="S50" s="1811"/>
    </row>
    <row r="51" spans="1:19" s="842" customFormat="1">
      <c r="A51" s="1807"/>
      <c r="B51" s="1822"/>
      <c r="C51" s="1823" t="s">
        <v>1485</v>
      </c>
      <c r="D51" s="1824"/>
      <c r="E51" s="1814"/>
      <c r="F51" s="1681">
        <v>73</v>
      </c>
      <c r="G51" s="842" t="s">
        <v>1704</v>
      </c>
      <c r="H51" s="1813" t="s">
        <v>1484</v>
      </c>
      <c r="I51" s="1809"/>
      <c r="K51" s="1810"/>
      <c r="L51" s="1810"/>
      <c r="M51" s="1810"/>
      <c r="N51" s="1810"/>
      <c r="O51" s="1811"/>
      <c r="P51" s="1811"/>
      <c r="Q51" s="1811"/>
      <c r="R51" s="1811"/>
      <c r="S51" s="1811"/>
    </row>
    <row r="52" spans="1:19" s="842" customFormat="1" ht="30" customHeight="1">
      <c r="A52" s="1807"/>
      <c r="B52" s="1822"/>
      <c r="C52" s="2395" t="s">
        <v>1486</v>
      </c>
      <c r="D52" s="2396"/>
      <c r="E52" s="1814"/>
      <c r="F52" s="1681">
        <v>0</v>
      </c>
      <c r="G52" s="842" t="s">
        <v>1704</v>
      </c>
      <c r="H52" s="1815" t="s">
        <v>1484</v>
      </c>
      <c r="I52" s="1809"/>
      <c r="K52" s="1810"/>
      <c r="L52" s="1810"/>
      <c r="M52" s="1810"/>
      <c r="N52" s="1810"/>
      <c r="O52" s="1811"/>
      <c r="P52" s="1811"/>
      <c r="Q52" s="1811"/>
      <c r="R52" s="1811"/>
      <c r="S52" s="1811"/>
    </row>
    <row r="53" spans="1:19" s="842" customFormat="1">
      <c r="A53" s="1807"/>
      <c r="B53" s="1825"/>
      <c r="C53" s="1826" t="s">
        <v>1487</v>
      </c>
      <c r="D53" s="1827"/>
      <c r="E53" s="1814"/>
      <c r="F53" s="1681">
        <v>0</v>
      </c>
      <c r="G53" s="842" t="s">
        <v>1704</v>
      </c>
      <c r="H53" s="1815" t="s">
        <v>1484</v>
      </c>
      <c r="I53" s="1809"/>
      <c r="K53" s="1810"/>
      <c r="L53" s="1810"/>
      <c r="M53" s="1810"/>
      <c r="N53" s="1810"/>
      <c r="O53" s="1811"/>
      <c r="P53" s="1811"/>
      <c r="Q53" s="1811"/>
      <c r="R53" s="1811"/>
      <c r="S53" s="1811"/>
    </row>
    <row r="54" spans="1:19" s="842" customFormat="1">
      <c r="A54" s="1807"/>
      <c r="B54" s="1825"/>
      <c r="C54" s="1826" t="s">
        <v>1488</v>
      </c>
      <c r="D54" s="1827"/>
      <c r="E54" s="1814"/>
      <c r="F54" s="1681">
        <v>0</v>
      </c>
      <c r="G54" s="842" t="s">
        <v>1704</v>
      </c>
      <c r="H54" s="1815" t="s">
        <v>1484</v>
      </c>
      <c r="I54" s="1809"/>
      <c r="K54" s="1810"/>
      <c r="L54" s="1810"/>
      <c r="M54" s="1810"/>
      <c r="N54" s="1810"/>
      <c r="O54" s="1811"/>
      <c r="P54" s="1811"/>
      <c r="Q54" s="1811"/>
      <c r="R54" s="1811"/>
      <c r="S54" s="1811"/>
    </row>
    <row r="55" spans="1:19" s="842" customFormat="1">
      <c r="A55" s="1807"/>
      <c r="B55" s="1825"/>
      <c r="C55" s="1826" t="s">
        <v>1489</v>
      </c>
      <c r="D55" s="1827"/>
      <c r="E55" s="1814"/>
      <c r="F55" s="1681">
        <v>0</v>
      </c>
      <c r="G55" s="842" t="s">
        <v>1704</v>
      </c>
      <c r="H55" s="1815" t="s">
        <v>1484</v>
      </c>
      <c r="I55" s="1809"/>
      <c r="K55" s="1810"/>
      <c r="L55" s="1810"/>
      <c r="M55" s="1810"/>
      <c r="N55" s="1810"/>
      <c r="O55" s="1811"/>
      <c r="P55" s="1811"/>
      <c r="Q55" s="1811"/>
      <c r="R55" s="1811"/>
      <c r="S55" s="1811"/>
    </row>
    <row r="56" spans="1:19" s="842" customFormat="1">
      <c r="A56" s="1807"/>
      <c r="B56" s="1825"/>
      <c r="C56" s="1828" t="s">
        <v>1490</v>
      </c>
      <c r="D56" s="1829"/>
      <c r="E56" s="1814"/>
      <c r="F56" s="1681">
        <v>0</v>
      </c>
      <c r="G56" s="842" t="s">
        <v>1704</v>
      </c>
      <c r="H56" s="842" t="s">
        <v>1484</v>
      </c>
      <c r="I56" s="1809"/>
      <c r="K56" s="1810"/>
      <c r="L56" s="1810"/>
      <c r="M56" s="1810"/>
      <c r="N56" s="1810"/>
      <c r="O56" s="1811"/>
      <c r="P56" s="1811"/>
      <c r="Q56" s="1811"/>
      <c r="R56" s="1811"/>
      <c r="S56" s="1811"/>
    </row>
    <row r="57" spans="1:19" s="842" customFormat="1">
      <c r="A57" s="1807"/>
      <c r="B57" s="1830"/>
      <c r="C57" s="1831" t="s">
        <v>1491</v>
      </c>
      <c r="D57" s="1829"/>
      <c r="E57" s="2397"/>
      <c r="F57" s="2385"/>
      <c r="I57" s="1809"/>
      <c r="K57" s="1810"/>
      <c r="L57" s="1810"/>
      <c r="M57" s="1810"/>
      <c r="N57" s="1810"/>
      <c r="O57" s="1811"/>
      <c r="P57" s="1811"/>
      <c r="Q57" s="1811"/>
      <c r="R57" s="1811"/>
      <c r="S57" s="1811"/>
    </row>
    <row r="58" spans="1:19" s="842" customFormat="1">
      <c r="A58" s="1807"/>
      <c r="B58" s="1832"/>
      <c r="C58" s="1833"/>
      <c r="D58" s="1834"/>
      <c r="E58" s="2398"/>
      <c r="F58" s="2386"/>
      <c r="I58" s="1809"/>
      <c r="K58" s="1810"/>
      <c r="L58" s="1810"/>
      <c r="M58" s="1810"/>
      <c r="N58" s="1810"/>
      <c r="O58" s="1811"/>
      <c r="P58" s="1811"/>
      <c r="Q58" s="1811"/>
      <c r="R58" s="1811"/>
      <c r="S58" s="1811"/>
    </row>
    <row r="59" spans="1:19">
      <c r="B59" s="1595" t="s">
        <v>933</v>
      </c>
      <c r="C59" s="1596"/>
      <c r="D59" s="1597"/>
      <c r="E59" s="1582"/>
      <c r="F59" s="1598" t="s">
        <v>1164</v>
      </c>
      <c r="H59" s="1084" t="s">
        <v>816</v>
      </c>
      <c r="I59" s="1164" t="s">
        <v>1214</v>
      </c>
      <c r="J59" s="1164" t="s">
        <v>1214</v>
      </c>
      <c r="K59" s="1164" t="s">
        <v>1214</v>
      </c>
      <c r="L59" s="1164" t="s">
        <v>1214</v>
      </c>
      <c r="M59" s="1164" t="s">
        <v>1214</v>
      </c>
      <c r="N59" s="1164" t="s">
        <v>1214</v>
      </c>
      <c r="O59" s="1164" t="s">
        <v>1214</v>
      </c>
      <c r="P59" s="1164" t="s">
        <v>1214</v>
      </c>
      <c r="Q59" s="1172" t="s">
        <v>1215</v>
      </c>
      <c r="R59" s="1164" t="s">
        <v>1214</v>
      </c>
    </row>
    <row r="60" spans="1:19">
      <c r="B60" s="15"/>
      <c r="C60" s="317"/>
      <c r="D60" s="719"/>
      <c r="E60" s="306"/>
      <c r="F60" s="317"/>
      <c r="G60" s="317"/>
      <c r="H60" s="1082"/>
      <c r="I60" s="1163"/>
      <c r="J60" s="1163"/>
      <c r="K60" s="1163"/>
      <c r="L60" s="1163"/>
      <c r="M60" s="1163"/>
      <c r="N60" s="1163"/>
      <c r="O60" s="1163"/>
      <c r="P60" s="1163"/>
      <c r="Q60" s="1335"/>
      <c r="R60" s="1163"/>
    </row>
    <row r="61" spans="1:19" hidden="1">
      <c r="B61" s="77" t="s">
        <v>687</v>
      </c>
      <c r="C61" s="446"/>
      <c r="D61" s="447"/>
      <c r="E61" s="363" t="s">
        <v>850</v>
      </c>
      <c r="F61" s="462" t="s">
        <v>1128</v>
      </c>
      <c r="G61" s="317"/>
      <c r="H61" s="1076" t="s">
        <v>385</v>
      </c>
      <c r="I61" s="1164" t="s">
        <v>1214</v>
      </c>
      <c r="J61" s="1172" t="s">
        <v>1215</v>
      </c>
      <c r="K61" s="1172" t="s">
        <v>1215</v>
      </c>
      <c r="L61" s="1172" t="s">
        <v>1215</v>
      </c>
      <c r="M61" s="1172" t="s">
        <v>1215</v>
      </c>
      <c r="N61" s="1172" t="s">
        <v>1215</v>
      </c>
      <c r="O61" s="1172" t="s">
        <v>1215</v>
      </c>
      <c r="P61" s="1172" t="s">
        <v>1215</v>
      </c>
      <c r="Q61" s="1172" t="s">
        <v>1215</v>
      </c>
      <c r="R61" s="1164" t="s">
        <v>1214</v>
      </c>
    </row>
    <row r="62" spans="1:19" hidden="1">
      <c r="B62" s="453"/>
      <c r="C62" s="454" t="s">
        <v>44</v>
      </c>
      <c r="D62" s="455"/>
      <c r="E62" s="742" t="s">
        <v>850</v>
      </c>
      <c r="F62" s="468"/>
      <c r="G62" s="317"/>
      <c r="H62" s="1093" t="str">
        <f>IF(E62="※","具体的な入札契約方式を入力して下さい","")</f>
        <v/>
      </c>
      <c r="I62" s="1164" t="s">
        <v>1214</v>
      </c>
      <c r="J62" s="1172" t="s">
        <v>1215</v>
      </c>
      <c r="K62" s="1172" t="s">
        <v>1215</v>
      </c>
      <c r="L62" s="1172" t="s">
        <v>1215</v>
      </c>
      <c r="M62" s="1172" t="s">
        <v>1215</v>
      </c>
      <c r="N62" s="1172" t="s">
        <v>1215</v>
      </c>
      <c r="O62" s="1172" t="s">
        <v>1215</v>
      </c>
      <c r="P62" s="1172" t="s">
        <v>1215</v>
      </c>
      <c r="Q62" s="1172" t="s">
        <v>1215</v>
      </c>
      <c r="R62" s="1164" t="s">
        <v>1214</v>
      </c>
    </row>
    <row r="63" spans="1:19" hidden="1">
      <c r="B63" s="456" t="s">
        <v>688</v>
      </c>
      <c r="C63" s="25"/>
      <c r="D63" s="450"/>
      <c r="E63" s="743" t="s">
        <v>850</v>
      </c>
      <c r="F63" s="463" t="s">
        <v>689</v>
      </c>
      <c r="G63" s="317"/>
      <c r="H63" s="1082"/>
      <c r="I63" s="1164" t="s">
        <v>1214</v>
      </c>
      <c r="J63" s="1172" t="s">
        <v>1215</v>
      </c>
      <c r="K63" s="1172" t="s">
        <v>1215</v>
      </c>
      <c r="L63" s="1172" t="s">
        <v>1215</v>
      </c>
      <c r="M63" s="1172" t="s">
        <v>1215</v>
      </c>
      <c r="N63" s="1172" t="s">
        <v>1215</v>
      </c>
      <c r="O63" s="1172" t="s">
        <v>1215</v>
      </c>
      <c r="P63" s="1172" t="s">
        <v>1215</v>
      </c>
      <c r="Q63" s="1172" t="s">
        <v>1215</v>
      </c>
      <c r="R63" s="1164" t="s">
        <v>1214</v>
      </c>
    </row>
    <row r="64" spans="1:19" hidden="1">
      <c r="B64" s="445"/>
      <c r="C64" s="457" t="s">
        <v>44</v>
      </c>
      <c r="D64" s="744"/>
      <c r="E64" s="742" t="s">
        <v>850</v>
      </c>
      <c r="F64" s="468"/>
      <c r="G64" s="317"/>
      <c r="H64" s="1093" t="str">
        <f>IF(E64="※","具体的な評価方法を入力して下さい","")</f>
        <v/>
      </c>
      <c r="I64" s="1164" t="s">
        <v>1214</v>
      </c>
      <c r="J64" s="1172" t="s">
        <v>1215</v>
      </c>
      <c r="K64" s="1172" t="s">
        <v>1215</v>
      </c>
      <c r="L64" s="1172" t="s">
        <v>1215</v>
      </c>
      <c r="M64" s="1172" t="s">
        <v>1215</v>
      </c>
      <c r="N64" s="1172" t="s">
        <v>1215</v>
      </c>
      <c r="O64" s="1172" t="s">
        <v>1215</v>
      </c>
      <c r="P64" s="1172" t="s">
        <v>1215</v>
      </c>
      <c r="Q64" s="1172" t="s">
        <v>1215</v>
      </c>
      <c r="R64" s="1164" t="s">
        <v>1214</v>
      </c>
    </row>
    <row r="65" spans="2:18" hidden="1">
      <c r="B65" s="409" t="s">
        <v>690</v>
      </c>
      <c r="D65" s="451"/>
      <c r="E65" s="368" t="s">
        <v>850</v>
      </c>
      <c r="F65" s="469" t="s">
        <v>122</v>
      </c>
      <c r="H65" s="1082"/>
      <c r="I65" s="1164" t="s">
        <v>1214</v>
      </c>
      <c r="J65" s="1172" t="s">
        <v>1215</v>
      </c>
      <c r="K65" s="1172" t="s">
        <v>1215</v>
      </c>
      <c r="L65" s="1172" t="s">
        <v>1215</v>
      </c>
      <c r="M65" s="1172" t="s">
        <v>1215</v>
      </c>
      <c r="N65" s="1172" t="s">
        <v>1215</v>
      </c>
      <c r="O65" s="1172" t="s">
        <v>1215</v>
      </c>
      <c r="P65" s="1172" t="s">
        <v>1215</v>
      </c>
      <c r="Q65" s="1172" t="s">
        <v>1215</v>
      </c>
      <c r="R65" s="1164" t="s">
        <v>1214</v>
      </c>
    </row>
    <row r="66" spans="2:18" hidden="1">
      <c r="B66" s="77" t="s">
        <v>691</v>
      </c>
      <c r="C66" s="446"/>
      <c r="D66" s="447"/>
      <c r="E66" s="363" t="s">
        <v>850</v>
      </c>
      <c r="F66" s="462" t="s">
        <v>692</v>
      </c>
      <c r="G66" s="5"/>
      <c r="H66" s="1082"/>
      <c r="I66" s="1164" t="s">
        <v>1214</v>
      </c>
      <c r="J66" s="1172" t="s">
        <v>1215</v>
      </c>
      <c r="K66" s="1172" t="s">
        <v>1215</v>
      </c>
      <c r="L66" s="1172" t="s">
        <v>1215</v>
      </c>
      <c r="M66" s="1172" t="s">
        <v>1215</v>
      </c>
      <c r="N66" s="1172" t="s">
        <v>1215</v>
      </c>
      <c r="O66" s="1172" t="s">
        <v>1215</v>
      </c>
      <c r="P66" s="1172" t="s">
        <v>1215</v>
      </c>
      <c r="Q66" s="1172" t="s">
        <v>1215</v>
      </c>
      <c r="R66" s="1164" t="s">
        <v>1214</v>
      </c>
    </row>
    <row r="67" spans="2:18" hidden="1">
      <c r="B67" s="445"/>
      <c r="C67" s="448" t="s">
        <v>44</v>
      </c>
      <c r="D67" s="451"/>
      <c r="E67" s="737" t="s">
        <v>850</v>
      </c>
      <c r="F67" s="463"/>
      <c r="G67" s="5"/>
      <c r="H67" s="1093" t="str">
        <f>IF(E67="※","具体的な工事難易度を入力して下さい","")</f>
        <v/>
      </c>
      <c r="I67" s="1164" t="s">
        <v>1214</v>
      </c>
      <c r="J67" s="1172" t="s">
        <v>1215</v>
      </c>
      <c r="K67" s="1172" t="s">
        <v>1215</v>
      </c>
      <c r="L67" s="1172" t="s">
        <v>1215</v>
      </c>
      <c r="M67" s="1172" t="s">
        <v>1215</v>
      </c>
      <c r="N67" s="1172" t="s">
        <v>1215</v>
      </c>
      <c r="O67" s="1172" t="s">
        <v>1215</v>
      </c>
      <c r="P67" s="1172" t="s">
        <v>1215</v>
      </c>
      <c r="Q67" s="1172" t="s">
        <v>1215</v>
      </c>
      <c r="R67" s="1164" t="s">
        <v>1214</v>
      </c>
    </row>
    <row r="68" spans="2:18" hidden="1">
      <c r="B68" s="74" t="s">
        <v>693</v>
      </c>
      <c r="C68" s="446"/>
      <c r="D68" s="447"/>
      <c r="E68" s="363" t="s">
        <v>850</v>
      </c>
      <c r="F68" s="292">
        <v>2</v>
      </c>
      <c r="G68" s="5" t="s">
        <v>694</v>
      </c>
      <c r="H68" s="1082"/>
      <c r="I68" s="1164" t="s">
        <v>1214</v>
      </c>
      <c r="J68" s="1172" t="s">
        <v>1215</v>
      </c>
      <c r="K68" s="1172" t="s">
        <v>1215</v>
      </c>
      <c r="L68" s="1172" t="s">
        <v>1215</v>
      </c>
      <c r="M68" s="1172" t="s">
        <v>1215</v>
      </c>
      <c r="N68" s="1172" t="s">
        <v>1215</v>
      </c>
      <c r="O68" s="1172" t="s">
        <v>1215</v>
      </c>
      <c r="P68" s="1172" t="s">
        <v>1215</v>
      </c>
      <c r="Q68" s="1172" t="s">
        <v>1215</v>
      </c>
      <c r="R68" s="1164" t="s">
        <v>1214</v>
      </c>
    </row>
    <row r="69" spans="2:18" hidden="1">
      <c r="B69" s="35" t="s">
        <v>695</v>
      </c>
      <c r="C69" s="448"/>
      <c r="D69" s="449"/>
      <c r="E69" s="368" t="s">
        <v>850</v>
      </c>
      <c r="F69" s="467">
        <v>0</v>
      </c>
      <c r="G69" s="5" t="s">
        <v>694</v>
      </c>
      <c r="H69" s="1082"/>
      <c r="I69" s="1164" t="s">
        <v>1214</v>
      </c>
      <c r="J69" s="1172" t="s">
        <v>1215</v>
      </c>
      <c r="K69" s="1172" t="s">
        <v>1215</v>
      </c>
      <c r="L69" s="1172" t="s">
        <v>1215</v>
      </c>
      <c r="M69" s="1172" t="s">
        <v>1215</v>
      </c>
      <c r="N69" s="1172" t="s">
        <v>1215</v>
      </c>
      <c r="O69" s="1172" t="s">
        <v>1215</v>
      </c>
      <c r="P69" s="1172" t="s">
        <v>1215</v>
      </c>
      <c r="Q69" s="1172" t="s">
        <v>1215</v>
      </c>
      <c r="R69" s="1164" t="s">
        <v>1214</v>
      </c>
    </row>
    <row r="70" spans="2:18" hidden="1">
      <c r="B70" s="77" t="s">
        <v>696</v>
      </c>
      <c r="C70" s="25"/>
      <c r="D70" s="458" t="s">
        <v>1234</v>
      </c>
      <c r="E70" s="363" t="s">
        <v>850</v>
      </c>
      <c r="F70" s="470">
        <v>74</v>
      </c>
      <c r="G70" s="5" t="s">
        <v>1235</v>
      </c>
      <c r="H70" s="1082"/>
      <c r="I70" s="1164" t="s">
        <v>1214</v>
      </c>
      <c r="J70" s="1172" t="s">
        <v>1215</v>
      </c>
      <c r="K70" s="1172" t="s">
        <v>1215</v>
      </c>
      <c r="L70" s="1172" t="s">
        <v>1215</v>
      </c>
      <c r="M70" s="1172" t="s">
        <v>1215</v>
      </c>
      <c r="N70" s="1172" t="s">
        <v>1215</v>
      </c>
      <c r="O70" s="1172" t="s">
        <v>1215</v>
      </c>
      <c r="P70" s="1172" t="s">
        <v>1215</v>
      </c>
      <c r="Q70" s="1172" t="s">
        <v>1215</v>
      </c>
      <c r="R70" s="1164" t="s">
        <v>1214</v>
      </c>
    </row>
    <row r="71" spans="2:18" hidden="1">
      <c r="B71" s="32"/>
      <c r="C71" s="21"/>
      <c r="D71" s="459" t="s">
        <v>1236</v>
      </c>
      <c r="E71" s="365" t="s">
        <v>850</v>
      </c>
      <c r="F71" s="471">
        <v>0</v>
      </c>
      <c r="G71" s="5" t="s">
        <v>1235</v>
      </c>
      <c r="H71" s="1082"/>
      <c r="I71" s="1164" t="s">
        <v>1214</v>
      </c>
      <c r="J71" s="1172" t="s">
        <v>1215</v>
      </c>
      <c r="K71" s="1172" t="s">
        <v>1215</v>
      </c>
      <c r="L71" s="1172" t="s">
        <v>1215</v>
      </c>
      <c r="M71" s="1172" t="s">
        <v>1215</v>
      </c>
      <c r="N71" s="1172" t="s">
        <v>1215</v>
      </c>
      <c r="O71" s="1172" t="s">
        <v>1215</v>
      </c>
      <c r="P71" s="1172" t="s">
        <v>1215</v>
      </c>
      <c r="Q71" s="1172" t="s">
        <v>1215</v>
      </c>
      <c r="R71" s="1164" t="s">
        <v>1214</v>
      </c>
    </row>
    <row r="72" spans="2:18" hidden="1">
      <c r="B72" s="35"/>
      <c r="C72" s="448"/>
      <c r="D72" s="460" t="s">
        <v>1237</v>
      </c>
      <c r="E72" s="368" t="s">
        <v>850</v>
      </c>
      <c r="F72" s="472">
        <v>74</v>
      </c>
      <c r="G72" s="5" t="s">
        <v>1235</v>
      </c>
      <c r="H72" s="1076" t="s">
        <v>384</v>
      </c>
      <c r="I72" s="1164" t="s">
        <v>1214</v>
      </c>
      <c r="J72" s="1172" t="s">
        <v>1215</v>
      </c>
      <c r="K72" s="1172" t="s">
        <v>1215</v>
      </c>
      <c r="L72" s="1172" t="s">
        <v>1215</v>
      </c>
      <c r="M72" s="1172" t="s">
        <v>1215</v>
      </c>
      <c r="N72" s="1172" t="s">
        <v>1215</v>
      </c>
      <c r="O72" s="1172" t="s">
        <v>1215</v>
      </c>
      <c r="P72" s="1172" t="s">
        <v>1215</v>
      </c>
      <c r="Q72" s="1172" t="s">
        <v>1215</v>
      </c>
      <c r="R72" s="1164" t="s">
        <v>1214</v>
      </c>
    </row>
    <row r="82" spans="4:7">
      <c r="D82" s="5"/>
      <c r="E82" s="306"/>
      <c r="F82" s="317"/>
      <c r="G82" s="317"/>
    </row>
    <row r="85" spans="4:7">
      <c r="F85" s="300"/>
      <c r="G85" s="317"/>
    </row>
  </sheetData>
  <sheetProtection algorithmName="SHA-512" hashValue="RidXQq/Rq9wCa89SYR2chnyGa1xlmC20qhfDeTGEMGC++ktHfpA846X5FreXXTHsulBb70iSpftqFFLm3aYi7Q==" saltValue="H2iYaROwAhEq9ZDDJiOy7A==" spinCount="100000" sheet="1" objects="1" scenarios="1"/>
  <mergeCells count="6">
    <mergeCell ref="F57:F58"/>
    <mergeCell ref="C25:D25"/>
    <mergeCell ref="B35:D35"/>
    <mergeCell ref="B37:D37"/>
    <mergeCell ref="C52:D52"/>
    <mergeCell ref="E57:E58"/>
  </mergeCells>
  <phoneticPr fontId="4"/>
  <dataValidations xWindow="442" yWindow="231" count="6">
    <dataValidation type="custom" allowBlank="1" showInputMessage="1" showErrorMessage="1" sqref="F21:F22 F5" xr:uid="{00000000-0002-0000-0600-000000000000}">
      <formula1>TRIM(F5)&lt;&gt;""</formula1>
    </dataValidation>
    <dataValidation type="whole" allowBlank="1" showInputMessage="1" showErrorMessage="1" promptTitle="工事請負金額" prompt="最終契約金額を入力してください。_x000a_発注者と受注者の金額が同じであることを確認してください。" sqref="F23" xr:uid="{00000000-0002-0000-0600-000001000000}">
      <formula1>1</formula1>
      <formula2>9999999999</formula2>
    </dataValidation>
    <dataValidation allowBlank="1" showInputMessage="1" showErrorMessage="1" sqref="F35 F37 F6:F7" xr:uid="{00000000-0002-0000-0600-000002000000}"/>
    <dataValidation type="list" allowBlank="1" showInputMessage="1" showErrorMessage="1" sqref="F66 F63" xr:uid="{00000000-0002-0000-0600-000003000000}">
      <formula1>#REF!</formula1>
    </dataValidation>
    <dataValidation type="whole" allowBlank="1" showInputMessage="1" showErrorMessage="1" sqref="F24:F25" xr:uid="{00000000-0002-0000-0600-000004000000}">
      <formula1>1</formula1>
      <formula2>9999999999</formula2>
    </dataValidation>
    <dataValidation type="whole" allowBlank="1" showInputMessage="1" showErrorMessage="1" sqref="F51:F56" xr:uid="{D705C8F0-C982-4504-A7FE-A22AE9B1BD55}">
      <formula1>0</formula1>
      <formula2>9999</formula2>
    </dataValidation>
  </dataValidations>
  <pageMargins left="0.75" right="0.24" top="1" bottom="1" header="0.51200000000000001" footer="0.16"/>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Q116"/>
  <sheetViews>
    <sheetView showGridLines="0" zoomScaleNormal="100" zoomScaleSheetLayoutView="100" workbookViewId="0"/>
  </sheetViews>
  <sheetFormatPr defaultRowHeight="13.5"/>
  <cols>
    <col min="1" max="2" width="3.625" style="20" customWidth="1"/>
    <col min="3" max="3" width="27.875" style="20" customWidth="1"/>
    <col min="4" max="4" width="3.375" style="75" customWidth="1"/>
    <col min="5" max="5" width="44.625" style="280" customWidth="1"/>
    <col min="6" max="6" width="26.5" style="280" customWidth="1"/>
    <col min="7" max="7" width="17.25" style="5" hidden="1" customWidth="1"/>
    <col min="8" max="16" width="4.75" style="280" hidden="1" customWidth="1"/>
    <col min="17" max="17" width="4.625" style="280" hidden="1" customWidth="1"/>
    <col min="18" max="16384" width="9" style="280"/>
  </cols>
  <sheetData>
    <row r="1" spans="1:17" ht="17.25">
      <c r="A1" s="179"/>
      <c r="B1" s="317"/>
      <c r="C1" s="317"/>
    </row>
    <row r="2" spans="1:17" ht="7.5" customHeight="1"/>
    <row r="3" spans="1:17" s="23" customFormat="1" ht="15" customHeight="1">
      <c r="A3" s="21" t="s">
        <v>523</v>
      </c>
      <c r="C3" s="21"/>
      <c r="D3" s="75"/>
      <c r="E3" s="20"/>
      <c r="F3" s="20"/>
      <c r="G3" s="5"/>
    </row>
    <row r="4" spans="1:17" s="317" customFormat="1" ht="6.75" customHeight="1">
      <c r="A4" s="24"/>
      <c r="B4" s="24"/>
      <c r="C4" s="3"/>
      <c r="D4" s="75"/>
      <c r="E4" s="20"/>
      <c r="F4" s="20"/>
      <c r="G4" s="3"/>
    </row>
    <row r="5" spans="1:17" s="1849" customFormat="1" ht="19.5" customHeight="1">
      <c r="A5" s="1890"/>
      <c r="B5" s="1891"/>
      <c r="C5" s="1892" t="s">
        <v>1517</v>
      </c>
      <c r="D5" s="1888" t="s">
        <v>850</v>
      </c>
      <c r="E5" s="1889">
        <v>12345</v>
      </c>
      <c r="H5" s="806"/>
    </row>
    <row r="6" spans="1:17" s="1849" customFormat="1" ht="6.75" customHeight="1">
      <c r="A6" s="1890"/>
      <c r="B6" s="1890"/>
      <c r="C6" s="806"/>
      <c r="D6" s="1893"/>
      <c r="E6" s="1894"/>
      <c r="H6" s="806"/>
    </row>
    <row r="7" spans="1:17" s="393" customFormat="1" ht="15" customHeight="1">
      <c r="A7" s="405" t="s">
        <v>993</v>
      </c>
      <c r="B7" s="399" t="s">
        <v>994</v>
      </c>
      <c r="C7" s="401"/>
      <c r="D7" s="75"/>
      <c r="E7" s="20"/>
      <c r="F7" s="20"/>
      <c r="G7" s="1105"/>
      <c r="H7" s="1176"/>
      <c r="I7" s="1176"/>
      <c r="J7" s="1176"/>
      <c r="K7" s="1176"/>
      <c r="L7" s="1176"/>
      <c r="M7" s="1176"/>
      <c r="N7" s="1176"/>
      <c r="O7" s="1176"/>
      <c r="P7" s="1176"/>
      <c r="Q7" s="1176"/>
    </row>
    <row r="8" spans="1:17" s="317" customFormat="1" ht="15" customHeight="1">
      <c r="B8" s="53"/>
      <c r="C8" s="41" t="s">
        <v>995</v>
      </c>
      <c r="D8" s="9" t="s">
        <v>850</v>
      </c>
      <c r="E8" s="281" t="s">
        <v>996</v>
      </c>
      <c r="F8" s="32"/>
      <c r="G8" s="1105"/>
      <c r="H8" s="1177"/>
      <c r="I8" s="1177"/>
      <c r="J8" s="1177"/>
      <c r="K8" s="1177"/>
      <c r="L8" s="1177"/>
      <c r="M8" s="1177"/>
      <c r="N8" s="1177"/>
      <c r="O8" s="1177"/>
      <c r="P8" s="1177"/>
      <c r="Q8" s="1177"/>
    </row>
    <row r="9" spans="1:17" s="317" customFormat="1" ht="13.5" customHeight="1">
      <c r="A9" s="406"/>
      <c r="B9" s="407"/>
      <c r="C9" s="400" t="s">
        <v>266</v>
      </c>
      <c r="D9" s="9" t="s">
        <v>850</v>
      </c>
      <c r="E9" s="281" t="s">
        <v>1132</v>
      </c>
      <c r="F9" s="32"/>
      <c r="G9" s="1105"/>
      <c r="H9" s="1177"/>
      <c r="I9" s="1177"/>
      <c r="J9" s="1177"/>
      <c r="K9" s="1177"/>
      <c r="L9" s="1177"/>
      <c r="M9" s="1177"/>
      <c r="N9" s="1177"/>
      <c r="O9" s="1177"/>
      <c r="P9" s="1177"/>
      <c r="Q9" s="1177"/>
    </row>
    <row r="10" spans="1:17" s="317" customFormat="1" ht="13.5" customHeight="1">
      <c r="A10" s="406"/>
      <c r="B10" s="407"/>
      <c r="C10" s="400" t="s">
        <v>267</v>
      </c>
      <c r="D10" s="9" t="s">
        <v>850</v>
      </c>
      <c r="E10" s="281" t="s">
        <v>1133</v>
      </c>
      <c r="F10" s="32"/>
      <c r="G10" s="1105"/>
      <c r="H10" s="1177"/>
      <c r="I10" s="1177"/>
      <c r="J10" s="1177"/>
      <c r="K10" s="1177"/>
      <c r="L10" s="1177"/>
      <c r="M10" s="1177"/>
      <c r="N10" s="1177"/>
      <c r="O10" s="1177"/>
      <c r="P10" s="1177"/>
      <c r="Q10" s="1177"/>
    </row>
    <row r="11" spans="1:17" s="317" customFormat="1" ht="13.5" customHeight="1">
      <c r="A11" s="406"/>
      <c r="B11" s="407"/>
      <c r="C11" s="400" t="s">
        <v>1238</v>
      </c>
      <c r="D11" s="9" t="s">
        <v>850</v>
      </c>
      <c r="E11" s="281" t="s">
        <v>1130</v>
      </c>
      <c r="F11" s="32"/>
      <c r="G11" s="1105"/>
      <c r="H11" s="1177"/>
      <c r="I11" s="1177"/>
      <c r="J11" s="1177"/>
      <c r="K11" s="1177"/>
      <c r="L11" s="1177"/>
      <c r="M11" s="1177"/>
      <c r="N11" s="1177"/>
      <c r="O11" s="1177"/>
      <c r="P11" s="1177"/>
      <c r="Q11" s="1177"/>
    </row>
    <row r="12" spans="1:17" s="317" customFormat="1" ht="13.5" customHeight="1">
      <c r="A12" s="406"/>
      <c r="B12" s="407"/>
      <c r="C12" s="22" t="s">
        <v>1129</v>
      </c>
      <c r="D12" s="9"/>
      <c r="E12" s="281" t="s">
        <v>1131</v>
      </c>
      <c r="F12" s="32"/>
      <c r="G12" s="1105"/>
      <c r="H12" s="1177"/>
      <c r="I12" s="1177"/>
      <c r="J12" s="1177"/>
      <c r="K12" s="1177"/>
      <c r="L12" s="1177"/>
      <c r="M12" s="1177"/>
      <c r="N12" s="1177"/>
      <c r="O12" s="1177"/>
      <c r="P12" s="1177"/>
      <c r="Q12" s="1177"/>
    </row>
    <row r="13" spans="1:17" s="317" customFormat="1" ht="13.5" customHeight="1">
      <c r="A13" s="406"/>
      <c r="B13" s="407"/>
      <c r="C13" s="400" t="s">
        <v>997</v>
      </c>
      <c r="D13" s="9" t="s">
        <v>850</v>
      </c>
      <c r="E13" s="1577" t="s">
        <v>656</v>
      </c>
      <c r="F13" s="4"/>
      <c r="G13" s="1106"/>
      <c r="H13" s="1177"/>
      <c r="I13" s="1177"/>
      <c r="J13" s="1177"/>
      <c r="K13" s="1177"/>
      <c r="L13" s="1177"/>
      <c r="M13" s="1177"/>
      <c r="N13" s="1177"/>
      <c r="O13" s="1177"/>
      <c r="P13" s="1177"/>
      <c r="Q13" s="1177"/>
    </row>
    <row r="14" spans="1:17" s="317" customFormat="1" ht="13.5" customHeight="1">
      <c r="A14" s="406"/>
      <c r="B14" s="407"/>
      <c r="C14" s="400" t="s">
        <v>998</v>
      </c>
      <c r="D14" s="9" t="s">
        <v>850</v>
      </c>
      <c r="E14" s="282" t="s">
        <v>1134</v>
      </c>
      <c r="F14" s="4"/>
      <c r="G14" s="1105"/>
      <c r="H14" s="1177"/>
      <c r="I14" s="1177"/>
      <c r="J14" s="1177"/>
      <c r="K14" s="1177"/>
      <c r="L14" s="1177"/>
      <c r="M14" s="1177"/>
      <c r="N14" s="1177"/>
      <c r="O14" s="1177"/>
      <c r="P14" s="1177"/>
      <c r="Q14" s="1177"/>
    </row>
    <row r="15" spans="1:17" s="317" customFormat="1" ht="13.5" customHeight="1">
      <c r="A15" s="393"/>
      <c r="B15" s="393"/>
      <c r="C15" s="393"/>
      <c r="D15" s="75"/>
      <c r="E15" s="23"/>
      <c r="F15" s="24"/>
      <c r="G15" s="1082"/>
      <c r="H15" s="1177"/>
      <c r="I15" s="1177"/>
      <c r="J15" s="1177"/>
      <c r="K15" s="1177"/>
      <c r="L15" s="1177"/>
      <c r="M15" s="1177"/>
      <c r="N15" s="1177"/>
      <c r="O15" s="1177"/>
      <c r="P15" s="1177"/>
      <c r="Q15" s="1177"/>
    </row>
    <row r="16" spans="1:17" s="317" customFormat="1" ht="13.5" customHeight="1">
      <c r="A16" s="393"/>
      <c r="B16" s="393"/>
      <c r="C16" s="393"/>
      <c r="D16" s="75"/>
      <c r="E16" s="23"/>
      <c r="F16" s="24"/>
      <c r="G16" s="1082"/>
      <c r="H16" s="1177"/>
      <c r="I16" s="1177"/>
      <c r="J16" s="1177"/>
      <c r="K16" s="1177"/>
      <c r="L16" s="1177"/>
      <c r="M16" s="1177"/>
      <c r="N16" s="1177"/>
      <c r="O16" s="1177"/>
      <c r="P16" s="1177"/>
      <c r="Q16" s="1177"/>
    </row>
    <row r="17" spans="1:17" s="317" customFormat="1" ht="15" customHeight="1">
      <c r="A17" s="394" t="s">
        <v>999</v>
      </c>
      <c r="B17" s="395" t="s">
        <v>259</v>
      </c>
      <c r="C17" s="1741"/>
      <c r="D17" s="76"/>
      <c r="E17" s="2"/>
      <c r="F17" s="21"/>
      <c r="G17" s="1082"/>
      <c r="H17" s="1163" t="s">
        <v>533</v>
      </c>
      <c r="I17" s="1163" t="s">
        <v>119</v>
      </c>
      <c r="J17" s="1163" t="s">
        <v>120</v>
      </c>
      <c r="K17" s="1163" t="s">
        <v>520</v>
      </c>
      <c r="L17" s="1163" t="s">
        <v>121</v>
      </c>
      <c r="M17" s="1163" t="s">
        <v>1084</v>
      </c>
      <c r="N17" s="1163" t="s">
        <v>1206</v>
      </c>
      <c r="O17" s="1163" t="s">
        <v>132</v>
      </c>
      <c r="P17" s="1335" t="s">
        <v>421</v>
      </c>
      <c r="Q17" s="1163" t="s">
        <v>1216</v>
      </c>
    </row>
    <row r="18" spans="1:17" s="317" customFormat="1" ht="13.5" hidden="1" customHeight="1">
      <c r="B18" s="913"/>
      <c r="C18" s="910" t="s">
        <v>1000</v>
      </c>
      <c r="D18" s="899" t="s">
        <v>850</v>
      </c>
      <c r="E18" s="911" t="s">
        <v>845</v>
      </c>
      <c r="F18" s="408" t="s">
        <v>850</v>
      </c>
      <c r="G18" s="1101" t="s">
        <v>1152</v>
      </c>
      <c r="H18" s="1164" t="s">
        <v>1214</v>
      </c>
      <c r="I18" s="1172" t="s">
        <v>1215</v>
      </c>
      <c r="J18" s="1164" t="s">
        <v>1214</v>
      </c>
      <c r="K18" s="1172" t="s">
        <v>1215</v>
      </c>
      <c r="L18" s="1164" t="s">
        <v>1214</v>
      </c>
      <c r="M18" s="1172" t="s">
        <v>1215</v>
      </c>
      <c r="N18" s="1164" t="s">
        <v>1214</v>
      </c>
      <c r="O18" s="1172" t="s">
        <v>1215</v>
      </c>
      <c r="P18" s="1172" t="s">
        <v>1215</v>
      </c>
      <c r="Q18" s="1164" t="s">
        <v>1214</v>
      </c>
    </row>
    <row r="19" spans="1:17" s="317" customFormat="1" ht="13.5" hidden="1" customHeight="1">
      <c r="B19" s="913"/>
      <c r="C19" s="910" t="s">
        <v>1000</v>
      </c>
      <c r="D19" s="899"/>
      <c r="E19" s="912" t="s">
        <v>1219</v>
      </c>
      <c r="F19" s="408"/>
      <c r="G19" s="1084" t="s">
        <v>119</v>
      </c>
      <c r="H19" s="1172" t="s">
        <v>1215</v>
      </c>
      <c r="I19" s="1164" t="s">
        <v>1214</v>
      </c>
      <c r="J19" s="1172" t="s">
        <v>1215</v>
      </c>
      <c r="K19" s="1172" t="s">
        <v>1215</v>
      </c>
      <c r="L19" s="1172" t="s">
        <v>1215</v>
      </c>
      <c r="M19" s="1172" t="s">
        <v>1215</v>
      </c>
      <c r="N19" s="1172" t="s">
        <v>1215</v>
      </c>
      <c r="O19" s="1172" t="s">
        <v>1215</v>
      </c>
      <c r="P19" s="1172" t="s">
        <v>1215</v>
      </c>
      <c r="Q19" s="1164" t="s">
        <v>1214</v>
      </c>
    </row>
    <row r="20" spans="1:17" s="317" customFormat="1" ht="13.5" hidden="1" customHeight="1">
      <c r="B20" s="913"/>
      <c r="C20" s="910" t="s">
        <v>1000</v>
      </c>
      <c r="D20" s="899"/>
      <c r="E20" s="912" t="s">
        <v>1512</v>
      </c>
      <c r="F20" s="408"/>
      <c r="G20" s="1100" t="s">
        <v>520</v>
      </c>
      <c r="H20" s="1172" t="s">
        <v>1065</v>
      </c>
      <c r="I20" s="1172" t="s">
        <v>1065</v>
      </c>
      <c r="J20" s="1172" t="s">
        <v>1065</v>
      </c>
      <c r="K20" s="1164" t="s">
        <v>1066</v>
      </c>
      <c r="L20" s="1172" t="s">
        <v>1065</v>
      </c>
      <c r="M20" s="1172" t="s">
        <v>1065</v>
      </c>
      <c r="N20" s="1172" t="s">
        <v>1065</v>
      </c>
      <c r="O20" s="1172" t="s">
        <v>1215</v>
      </c>
      <c r="P20" s="1172" t="s">
        <v>1215</v>
      </c>
      <c r="Q20" s="1164" t="s">
        <v>1066</v>
      </c>
    </row>
    <row r="21" spans="1:17" s="317" customFormat="1" ht="13.5" hidden="1" customHeight="1">
      <c r="B21" s="913"/>
      <c r="C21" s="910" t="s">
        <v>1000</v>
      </c>
      <c r="D21" s="899"/>
      <c r="E21" s="912" t="s">
        <v>134</v>
      </c>
      <c r="F21" s="408"/>
      <c r="G21" s="1318" t="s">
        <v>132</v>
      </c>
      <c r="H21" s="1172" t="s">
        <v>1215</v>
      </c>
      <c r="I21" s="1172" t="s">
        <v>1215</v>
      </c>
      <c r="J21" s="1172" t="s">
        <v>1215</v>
      </c>
      <c r="K21" s="1172" t="s">
        <v>1215</v>
      </c>
      <c r="L21" s="1172" t="s">
        <v>1215</v>
      </c>
      <c r="M21" s="1172" t="s">
        <v>1215</v>
      </c>
      <c r="N21" s="1172" t="s">
        <v>1215</v>
      </c>
      <c r="O21" s="1164" t="s">
        <v>1066</v>
      </c>
      <c r="P21" s="1172" t="s">
        <v>1215</v>
      </c>
      <c r="Q21" s="1164" t="s">
        <v>1066</v>
      </c>
    </row>
    <row r="22" spans="1:17" s="317" customFormat="1" ht="13.5" hidden="1" customHeight="1">
      <c r="B22" s="913"/>
      <c r="C22" s="910" t="s">
        <v>1000</v>
      </c>
      <c r="D22" s="899"/>
      <c r="E22" s="912" t="s">
        <v>737</v>
      </c>
      <c r="F22" s="408"/>
      <c r="G22" s="1076" t="s">
        <v>930</v>
      </c>
      <c r="H22" s="1172" t="s">
        <v>1065</v>
      </c>
      <c r="I22" s="1172" t="s">
        <v>1065</v>
      </c>
      <c r="J22" s="1172" t="s">
        <v>1065</v>
      </c>
      <c r="K22" s="1172" t="s">
        <v>1065</v>
      </c>
      <c r="L22" s="1172" t="s">
        <v>1065</v>
      </c>
      <c r="M22" s="1164" t="s">
        <v>1066</v>
      </c>
      <c r="N22" s="1172" t="s">
        <v>1065</v>
      </c>
      <c r="O22" s="1172" t="s">
        <v>1215</v>
      </c>
      <c r="P22" s="1164" t="s">
        <v>1066</v>
      </c>
      <c r="Q22" s="1164" t="s">
        <v>1066</v>
      </c>
    </row>
    <row r="23" spans="1:17" s="339" customFormat="1" hidden="1">
      <c r="A23" s="317"/>
      <c r="B23" s="913"/>
      <c r="C23" s="910" t="s">
        <v>258</v>
      </c>
      <c r="D23" s="899" t="s">
        <v>850</v>
      </c>
      <c r="E23" s="912" t="s">
        <v>848</v>
      </c>
      <c r="F23" s="408" t="s">
        <v>850</v>
      </c>
      <c r="G23" s="1101" t="s">
        <v>533</v>
      </c>
      <c r="H23" s="1164" t="s">
        <v>1214</v>
      </c>
      <c r="I23" s="1172" t="s">
        <v>1215</v>
      </c>
      <c r="J23" s="1172" t="s">
        <v>1215</v>
      </c>
      <c r="K23" s="1172" t="s">
        <v>1215</v>
      </c>
      <c r="L23" s="1172" t="s">
        <v>1215</v>
      </c>
      <c r="M23" s="1172" t="s">
        <v>1215</v>
      </c>
      <c r="N23" s="1172" t="s">
        <v>1215</v>
      </c>
      <c r="O23" s="1172" t="s">
        <v>1215</v>
      </c>
      <c r="P23" s="1172" t="s">
        <v>1215</v>
      </c>
      <c r="Q23" s="1164" t="s">
        <v>1214</v>
      </c>
    </row>
    <row r="24" spans="1:17" s="339" customFormat="1" hidden="1">
      <c r="A24" s="317"/>
      <c r="B24" s="913"/>
      <c r="C24" s="910" t="s">
        <v>258</v>
      </c>
      <c r="D24" s="899"/>
      <c r="E24" s="912" t="s">
        <v>135</v>
      </c>
      <c r="F24" s="408"/>
      <c r="G24" s="1318" t="s">
        <v>132</v>
      </c>
      <c r="H24" s="1172" t="s">
        <v>1215</v>
      </c>
      <c r="I24" s="1172" t="s">
        <v>1215</v>
      </c>
      <c r="J24" s="1172" t="s">
        <v>1215</v>
      </c>
      <c r="K24" s="1172" t="s">
        <v>1215</v>
      </c>
      <c r="L24" s="1172" t="s">
        <v>1215</v>
      </c>
      <c r="M24" s="1172" t="s">
        <v>1215</v>
      </c>
      <c r="N24" s="1172" t="s">
        <v>1215</v>
      </c>
      <c r="O24" s="1164" t="s">
        <v>1066</v>
      </c>
      <c r="P24" s="1172" t="s">
        <v>1215</v>
      </c>
      <c r="Q24" s="1164" t="s">
        <v>1214</v>
      </c>
    </row>
    <row r="25" spans="1:17" s="339" customFormat="1" hidden="1">
      <c r="A25" s="317"/>
      <c r="B25" s="913"/>
      <c r="C25" s="910" t="s">
        <v>258</v>
      </c>
      <c r="D25" s="899"/>
      <c r="E25" s="912" t="s">
        <v>1137</v>
      </c>
      <c r="F25" s="408"/>
      <c r="G25" s="1084" t="s">
        <v>119</v>
      </c>
      <c r="H25" s="1172" t="s">
        <v>1215</v>
      </c>
      <c r="I25" s="1164" t="s">
        <v>1214</v>
      </c>
      <c r="J25" s="1172" t="s">
        <v>1215</v>
      </c>
      <c r="K25" s="1172" t="s">
        <v>1215</v>
      </c>
      <c r="L25" s="1172" t="s">
        <v>1215</v>
      </c>
      <c r="M25" s="1172" t="s">
        <v>1215</v>
      </c>
      <c r="N25" s="1172" t="s">
        <v>1215</v>
      </c>
      <c r="O25" s="1172" t="s">
        <v>1215</v>
      </c>
      <c r="P25" s="1172" t="s">
        <v>1215</v>
      </c>
      <c r="Q25" s="1164" t="s">
        <v>1214</v>
      </c>
    </row>
    <row r="26" spans="1:17" s="339" customFormat="1" hidden="1">
      <c r="A26" s="317"/>
      <c r="B26" s="913"/>
      <c r="C26" s="910" t="s">
        <v>258</v>
      </c>
      <c r="D26" s="899"/>
      <c r="E26" s="912" t="s">
        <v>1141</v>
      </c>
      <c r="F26" s="408"/>
      <c r="G26" s="1080" t="s">
        <v>120</v>
      </c>
      <c r="H26" s="1172" t="s">
        <v>1215</v>
      </c>
      <c r="I26" s="1172" t="s">
        <v>1215</v>
      </c>
      <c r="J26" s="1164" t="s">
        <v>1214</v>
      </c>
      <c r="K26" s="1172" t="s">
        <v>1215</v>
      </c>
      <c r="L26" s="1172" t="s">
        <v>1215</v>
      </c>
      <c r="M26" s="1172" t="s">
        <v>1215</v>
      </c>
      <c r="N26" s="1172" t="s">
        <v>1215</v>
      </c>
      <c r="O26" s="1172" t="s">
        <v>1215</v>
      </c>
      <c r="P26" s="1172" t="s">
        <v>1215</v>
      </c>
      <c r="Q26" s="1164" t="s">
        <v>1214</v>
      </c>
    </row>
    <row r="27" spans="1:17" s="339" customFormat="1">
      <c r="A27" s="317"/>
      <c r="B27" s="913"/>
      <c r="C27" s="910" t="s">
        <v>258</v>
      </c>
      <c r="D27" s="899"/>
      <c r="E27" s="912" t="s">
        <v>1728</v>
      </c>
      <c r="F27" s="408"/>
      <c r="G27" s="1100" t="s">
        <v>520</v>
      </c>
      <c r="H27" s="1172" t="s">
        <v>1215</v>
      </c>
      <c r="I27" s="1172" t="s">
        <v>1215</v>
      </c>
      <c r="J27" s="1172" t="s">
        <v>1215</v>
      </c>
      <c r="K27" s="1164" t="s">
        <v>1214</v>
      </c>
      <c r="L27" s="1172" t="s">
        <v>1215</v>
      </c>
      <c r="M27" s="1172" t="s">
        <v>1215</v>
      </c>
      <c r="N27" s="1172" t="s">
        <v>1215</v>
      </c>
      <c r="O27" s="1172" t="s">
        <v>1215</v>
      </c>
      <c r="P27" s="1172" t="s">
        <v>1215</v>
      </c>
      <c r="Q27" s="1164" t="s">
        <v>1214</v>
      </c>
    </row>
    <row r="28" spans="1:17" s="339" customFormat="1" hidden="1">
      <c r="A28" s="317"/>
      <c r="B28" s="913"/>
      <c r="C28" s="910" t="s">
        <v>258</v>
      </c>
      <c r="D28" s="899"/>
      <c r="E28" s="912" t="s">
        <v>1146</v>
      </c>
      <c r="F28" s="408"/>
      <c r="G28" s="1110" t="s">
        <v>121</v>
      </c>
      <c r="H28" s="1172" t="s">
        <v>1215</v>
      </c>
      <c r="I28" s="1172" t="s">
        <v>1215</v>
      </c>
      <c r="J28" s="1172" t="s">
        <v>1215</v>
      </c>
      <c r="K28" s="1172" t="s">
        <v>1215</v>
      </c>
      <c r="L28" s="1164" t="s">
        <v>1214</v>
      </c>
      <c r="M28" s="1172" t="s">
        <v>1215</v>
      </c>
      <c r="N28" s="1172" t="s">
        <v>1215</v>
      </c>
      <c r="O28" s="1172" t="s">
        <v>1215</v>
      </c>
      <c r="P28" s="1172" t="s">
        <v>1215</v>
      </c>
      <c r="Q28" s="1164" t="s">
        <v>1214</v>
      </c>
    </row>
    <row r="29" spans="1:17" s="339" customFormat="1" hidden="1">
      <c r="A29" s="317"/>
      <c r="B29" s="913"/>
      <c r="C29" s="910" t="s">
        <v>258</v>
      </c>
      <c r="D29" s="899"/>
      <c r="E29" s="912" t="s">
        <v>1148</v>
      </c>
      <c r="F29" s="408"/>
      <c r="G29" s="1076" t="s">
        <v>1084</v>
      </c>
      <c r="H29" s="1172" t="s">
        <v>1215</v>
      </c>
      <c r="I29" s="1172" t="s">
        <v>1215</v>
      </c>
      <c r="J29" s="1172" t="s">
        <v>1215</v>
      </c>
      <c r="K29" s="1172" t="s">
        <v>1215</v>
      </c>
      <c r="L29" s="1172" t="s">
        <v>1215</v>
      </c>
      <c r="M29" s="1164" t="s">
        <v>1214</v>
      </c>
      <c r="N29" s="1172" t="s">
        <v>1215</v>
      </c>
      <c r="O29" s="1172" t="s">
        <v>1215</v>
      </c>
      <c r="P29" s="1172" t="s">
        <v>1215</v>
      </c>
      <c r="Q29" s="1164" t="s">
        <v>1214</v>
      </c>
    </row>
    <row r="30" spans="1:17" s="339" customFormat="1" hidden="1">
      <c r="A30" s="317"/>
      <c r="B30" s="913"/>
      <c r="C30" s="910" t="s">
        <v>258</v>
      </c>
      <c r="D30" s="899"/>
      <c r="E30" s="1111" t="s">
        <v>1150</v>
      </c>
      <c r="F30" s="408"/>
      <c r="G30" s="1103" t="s">
        <v>1206</v>
      </c>
      <c r="H30" s="1172" t="s">
        <v>1215</v>
      </c>
      <c r="I30" s="1172" t="s">
        <v>1215</v>
      </c>
      <c r="J30" s="1172" t="s">
        <v>1215</v>
      </c>
      <c r="K30" s="1172" t="s">
        <v>1215</v>
      </c>
      <c r="L30" s="1172" t="s">
        <v>1215</v>
      </c>
      <c r="M30" s="1172" t="s">
        <v>1215</v>
      </c>
      <c r="N30" s="1164" t="s">
        <v>1214</v>
      </c>
      <c r="O30" s="1172" t="s">
        <v>1215</v>
      </c>
      <c r="P30" s="1172" t="s">
        <v>1215</v>
      </c>
      <c r="Q30" s="1164" t="s">
        <v>1214</v>
      </c>
    </row>
    <row r="31" spans="1:17" s="339" customFormat="1" hidden="1">
      <c r="A31" s="317"/>
      <c r="B31" s="913"/>
      <c r="C31" s="910" t="s">
        <v>258</v>
      </c>
      <c r="D31" s="899"/>
      <c r="E31" s="1339"/>
      <c r="F31" s="408"/>
      <c r="G31" s="1076" t="s">
        <v>421</v>
      </c>
      <c r="H31" s="1172" t="s">
        <v>1215</v>
      </c>
      <c r="I31" s="1172" t="s">
        <v>1215</v>
      </c>
      <c r="J31" s="1172" t="s">
        <v>1215</v>
      </c>
      <c r="K31" s="1172" t="s">
        <v>1215</v>
      </c>
      <c r="L31" s="1172" t="s">
        <v>1215</v>
      </c>
      <c r="M31" s="1172" t="s">
        <v>1215</v>
      </c>
      <c r="N31" s="1172" t="s">
        <v>1215</v>
      </c>
      <c r="O31" s="1172" t="s">
        <v>1215</v>
      </c>
      <c r="P31" s="1164" t="s">
        <v>1214</v>
      </c>
      <c r="Q31" s="1164" t="s">
        <v>1214</v>
      </c>
    </row>
    <row r="32" spans="1:17" s="339" customFormat="1">
      <c r="A32" s="317"/>
      <c r="B32" s="407"/>
      <c r="C32" s="400" t="s">
        <v>1205</v>
      </c>
      <c r="D32" s="9" t="s">
        <v>850</v>
      </c>
      <c r="E32" s="283" t="s">
        <v>849</v>
      </c>
      <c r="F32" s="408" t="s">
        <v>850</v>
      </c>
      <c r="G32" s="1101" t="s">
        <v>1022</v>
      </c>
      <c r="H32" s="1164" t="s">
        <v>1214</v>
      </c>
      <c r="I32" s="1172" t="s">
        <v>1215</v>
      </c>
      <c r="J32" s="1172" t="s">
        <v>1215</v>
      </c>
      <c r="K32" s="1164" t="s">
        <v>1214</v>
      </c>
      <c r="L32" s="1164" t="s">
        <v>1214</v>
      </c>
      <c r="M32" s="1172" t="s">
        <v>1215</v>
      </c>
      <c r="N32" s="1172" t="s">
        <v>1215</v>
      </c>
      <c r="O32" s="1172" t="s">
        <v>1215</v>
      </c>
      <c r="P32" s="1172" t="s">
        <v>1215</v>
      </c>
      <c r="Q32" s="1164" t="s">
        <v>1214</v>
      </c>
    </row>
    <row r="33" spans="1:17" s="339" customFormat="1" hidden="1">
      <c r="A33" s="317"/>
      <c r="B33" s="407"/>
      <c r="C33" s="400" t="s">
        <v>1205</v>
      </c>
      <c r="D33" s="9"/>
      <c r="E33" s="283" t="s">
        <v>846</v>
      </c>
      <c r="F33" s="408"/>
      <c r="G33" s="1084" t="s">
        <v>136</v>
      </c>
      <c r="H33" s="1172" t="s">
        <v>1215</v>
      </c>
      <c r="I33" s="1164" t="s">
        <v>1214</v>
      </c>
      <c r="J33" s="1172" t="s">
        <v>1215</v>
      </c>
      <c r="K33" s="1172" t="s">
        <v>1215</v>
      </c>
      <c r="L33" s="1172" t="s">
        <v>1215</v>
      </c>
      <c r="M33" s="1172" t="s">
        <v>1215</v>
      </c>
      <c r="N33" s="1164" t="s">
        <v>1214</v>
      </c>
      <c r="O33" s="1164" t="s">
        <v>1214</v>
      </c>
      <c r="P33" s="1172" t="s">
        <v>1215</v>
      </c>
      <c r="Q33" s="1164" t="s">
        <v>1214</v>
      </c>
    </row>
    <row r="34" spans="1:17" s="339" customFormat="1" hidden="1">
      <c r="A34" s="317"/>
      <c r="B34" s="407"/>
      <c r="C34" s="400" t="s">
        <v>1205</v>
      </c>
      <c r="D34" s="9"/>
      <c r="E34" s="283" t="s">
        <v>847</v>
      </c>
      <c r="F34" s="408"/>
      <c r="G34" s="1080" t="s">
        <v>120</v>
      </c>
      <c r="H34" s="1172" t="s">
        <v>1215</v>
      </c>
      <c r="I34" s="1172" t="s">
        <v>1215</v>
      </c>
      <c r="J34" s="1164" t="s">
        <v>1214</v>
      </c>
      <c r="K34" s="1172" t="s">
        <v>1215</v>
      </c>
      <c r="L34" s="1172" t="s">
        <v>1215</v>
      </c>
      <c r="M34" s="1172" t="s">
        <v>1215</v>
      </c>
      <c r="N34" s="1172" t="s">
        <v>1215</v>
      </c>
      <c r="O34" s="1172" t="s">
        <v>1215</v>
      </c>
      <c r="P34" s="1172" t="s">
        <v>1215</v>
      </c>
      <c r="Q34" s="1164" t="s">
        <v>1214</v>
      </c>
    </row>
    <row r="35" spans="1:17" s="339" customFormat="1" hidden="1">
      <c r="A35" s="317"/>
      <c r="B35" s="407"/>
      <c r="C35" s="400" t="s">
        <v>1205</v>
      </c>
      <c r="D35" s="9"/>
      <c r="E35" s="283" t="s">
        <v>736</v>
      </c>
      <c r="F35" s="408"/>
      <c r="G35" s="1076" t="s">
        <v>930</v>
      </c>
      <c r="H35" s="1172" t="s">
        <v>1215</v>
      </c>
      <c r="I35" s="1172" t="s">
        <v>1215</v>
      </c>
      <c r="J35" s="1172" t="s">
        <v>1215</v>
      </c>
      <c r="K35" s="1172" t="s">
        <v>1215</v>
      </c>
      <c r="L35" s="1172" t="s">
        <v>1215</v>
      </c>
      <c r="M35" s="1164" t="s">
        <v>1214</v>
      </c>
      <c r="N35" s="1172" t="s">
        <v>1215</v>
      </c>
      <c r="O35" s="1172" t="s">
        <v>1215</v>
      </c>
      <c r="P35" s="1164" t="s">
        <v>1214</v>
      </c>
      <c r="Q35" s="1164" t="s">
        <v>1214</v>
      </c>
    </row>
    <row r="36" spans="1:17" s="339" customFormat="1" ht="13.5" customHeight="1">
      <c r="A36" s="317"/>
      <c r="B36" s="407"/>
      <c r="C36" s="400" t="s">
        <v>1409</v>
      </c>
      <c r="D36" s="9" t="s">
        <v>850</v>
      </c>
      <c r="E36" s="284" t="s">
        <v>1410</v>
      </c>
      <c r="F36" s="21"/>
      <c r="G36" s="1082"/>
      <c r="H36" s="1179"/>
      <c r="I36" s="1179"/>
      <c r="J36" s="1179"/>
      <c r="K36" s="1179"/>
      <c r="L36" s="1179"/>
      <c r="M36" s="1179"/>
      <c r="N36" s="1179"/>
      <c r="O36" s="1179"/>
      <c r="P36" s="1179"/>
      <c r="Q36" s="1179"/>
    </row>
    <row r="37" spans="1:17" s="339" customFormat="1" ht="13.5" customHeight="1">
      <c r="A37" s="317"/>
      <c r="B37" s="395"/>
      <c r="C37" s="399" t="s">
        <v>73</v>
      </c>
      <c r="D37" s="9"/>
      <c r="E37" s="1107" t="s">
        <v>1138</v>
      </c>
      <c r="F37" s="21"/>
      <c r="G37" s="1082"/>
      <c r="H37" s="1179"/>
      <c r="I37" s="1179"/>
      <c r="J37" s="1179"/>
      <c r="K37" s="1179"/>
      <c r="L37" s="1179"/>
      <c r="M37" s="1179"/>
      <c r="N37" s="1179"/>
      <c r="O37" s="1179"/>
      <c r="P37" s="1179"/>
      <c r="Q37" s="1179"/>
    </row>
    <row r="38" spans="1:17" s="339" customFormat="1">
      <c r="A38" s="317"/>
      <c r="B38" s="407"/>
      <c r="C38" s="745" t="s">
        <v>1411</v>
      </c>
      <c r="D38" s="9"/>
      <c r="E38" s="473" t="s">
        <v>1569</v>
      </c>
      <c r="F38" s="437"/>
      <c r="G38" s="1101"/>
      <c r="H38" s="1164"/>
      <c r="I38" s="1172"/>
      <c r="J38" s="1172"/>
      <c r="K38" s="1172"/>
      <c r="L38" s="1172"/>
      <c r="M38" s="1172"/>
      <c r="N38" s="1172"/>
      <c r="O38" s="1172"/>
      <c r="P38" s="1172"/>
      <c r="Q38" s="1164"/>
    </row>
    <row r="39" spans="1:17" s="339" customFormat="1" ht="36">
      <c r="A39" s="317"/>
      <c r="B39" s="407"/>
      <c r="C39" s="745" t="s">
        <v>1412</v>
      </c>
      <c r="D39" s="9"/>
      <c r="E39" s="473"/>
      <c r="F39" s="437" t="s">
        <v>1571</v>
      </c>
      <c r="G39" s="1318"/>
      <c r="H39" s="1172"/>
      <c r="I39" s="1172"/>
      <c r="J39" s="1172"/>
      <c r="K39" s="1172"/>
      <c r="L39" s="1172"/>
      <c r="M39" s="1172"/>
      <c r="N39" s="1172"/>
      <c r="O39" s="1164"/>
      <c r="P39" s="1172"/>
      <c r="Q39" s="1164"/>
    </row>
    <row r="40" spans="1:17" s="339" customFormat="1" ht="33.75">
      <c r="A40" s="1855"/>
      <c r="B40" s="407"/>
      <c r="C40" s="400" t="s">
        <v>1570</v>
      </c>
      <c r="D40" s="9"/>
      <c r="E40" s="283" t="s">
        <v>1418</v>
      </c>
      <c r="F40" s="588" t="s">
        <v>1572</v>
      </c>
      <c r="G40" s="1101"/>
      <c r="H40" s="1164"/>
      <c r="I40" s="1172"/>
      <c r="J40" s="1172"/>
      <c r="K40" s="1164"/>
      <c r="L40" s="1164"/>
      <c r="M40" s="1172"/>
      <c r="N40" s="1172"/>
      <c r="O40" s="1172"/>
      <c r="P40" s="1172"/>
      <c r="Q40" s="1164"/>
    </row>
    <row r="41" spans="1:17" s="339" customFormat="1" ht="54" hidden="1" customHeight="1">
      <c r="A41" s="317"/>
      <c r="B41" s="407"/>
      <c r="C41" s="745"/>
      <c r="D41" s="9"/>
      <c r="E41" s="473"/>
      <c r="F41" s="437"/>
      <c r="G41" s="1080"/>
      <c r="H41" s="1172"/>
      <c r="I41" s="1172"/>
      <c r="J41" s="1164"/>
      <c r="K41" s="1172"/>
      <c r="L41" s="1172"/>
      <c r="M41" s="1172"/>
      <c r="N41" s="1172"/>
      <c r="O41" s="1172"/>
      <c r="P41" s="1172"/>
      <c r="Q41" s="1164"/>
    </row>
    <row r="42" spans="1:17" s="339" customFormat="1" ht="54" customHeight="1">
      <c r="A42" s="317"/>
      <c r="B42" s="407"/>
      <c r="C42" s="745" t="s">
        <v>949</v>
      </c>
      <c r="D42" s="9"/>
      <c r="E42" s="473" t="s">
        <v>1143</v>
      </c>
      <c r="F42" s="437" t="s">
        <v>209</v>
      </c>
      <c r="G42" s="1100" t="s">
        <v>520</v>
      </c>
      <c r="H42" s="1172" t="s">
        <v>1215</v>
      </c>
      <c r="I42" s="1172" t="s">
        <v>1215</v>
      </c>
      <c r="J42" s="1172" t="s">
        <v>1215</v>
      </c>
      <c r="K42" s="1164" t="s">
        <v>1214</v>
      </c>
      <c r="L42" s="1172" t="s">
        <v>1215</v>
      </c>
      <c r="M42" s="1172" t="s">
        <v>1215</v>
      </c>
      <c r="N42" s="1172" t="s">
        <v>1215</v>
      </c>
      <c r="O42" s="1172" t="s">
        <v>1215</v>
      </c>
      <c r="P42" s="1172" t="s">
        <v>1215</v>
      </c>
      <c r="Q42" s="1164" t="s">
        <v>1214</v>
      </c>
    </row>
    <row r="43" spans="1:17" s="339" customFormat="1" ht="54" hidden="1" customHeight="1">
      <c r="A43" s="317"/>
      <c r="B43" s="407"/>
      <c r="C43" s="745" t="s">
        <v>949</v>
      </c>
      <c r="D43" s="9"/>
      <c r="E43" s="473" t="s">
        <v>1147</v>
      </c>
      <c r="F43" s="437" t="s">
        <v>516</v>
      </c>
      <c r="G43" s="1110" t="s">
        <v>121</v>
      </c>
      <c r="H43" s="1172" t="s">
        <v>1215</v>
      </c>
      <c r="I43" s="1172" t="s">
        <v>1215</v>
      </c>
      <c r="J43" s="1172" t="s">
        <v>1215</v>
      </c>
      <c r="K43" s="1172" t="s">
        <v>1215</v>
      </c>
      <c r="L43" s="1164" t="s">
        <v>1214</v>
      </c>
      <c r="M43" s="1172" t="s">
        <v>1215</v>
      </c>
      <c r="N43" s="1172" t="s">
        <v>1215</v>
      </c>
      <c r="O43" s="1172" t="s">
        <v>1215</v>
      </c>
      <c r="P43" s="1172" t="s">
        <v>1215</v>
      </c>
      <c r="Q43" s="1164" t="s">
        <v>1214</v>
      </c>
    </row>
    <row r="44" spans="1:17" s="339" customFormat="1" ht="54" hidden="1" customHeight="1">
      <c r="A44" s="317"/>
      <c r="B44" s="407"/>
      <c r="C44" s="745" t="s">
        <v>949</v>
      </c>
      <c r="D44" s="9"/>
      <c r="E44" s="473" t="s">
        <v>1149</v>
      </c>
      <c r="F44" s="437"/>
      <c r="G44" s="1076" t="s">
        <v>1084</v>
      </c>
      <c r="H44" s="1172" t="s">
        <v>1215</v>
      </c>
      <c r="I44" s="1172" t="s">
        <v>1215</v>
      </c>
      <c r="J44" s="1172" t="s">
        <v>1215</v>
      </c>
      <c r="K44" s="1172" t="s">
        <v>1215</v>
      </c>
      <c r="L44" s="1172" t="s">
        <v>1215</v>
      </c>
      <c r="M44" s="1164" t="s">
        <v>1214</v>
      </c>
      <c r="N44" s="1172" t="s">
        <v>1215</v>
      </c>
      <c r="O44" s="1172" t="s">
        <v>1215</v>
      </c>
      <c r="P44" s="1172" t="s">
        <v>1215</v>
      </c>
      <c r="Q44" s="1164" t="s">
        <v>1214</v>
      </c>
    </row>
    <row r="45" spans="1:17" s="339" customFormat="1" ht="65.25" hidden="1" customHeight="1">
      <c r="A45" s="317"/>
      <c r="B45" s="407"/>
      <c r="C45" s="745" t="s">
        <v>949</v>
      </c>
      <c r="D45" s="9"/>
      <c r="E45" s="473" t="s">
        <v>1151</v>
      </c>
      <c r="F45" s="437"/>
      <c r="G45" s="1103" t="s">
        <v>1206</v>
      </c>
      <c r="H45" s="1172" t="s">
        <v>1215</v>
      </c>
      <c r="I45" s="1172" t="s">
        <v>1215</v>
      </c>
      <c r="J45" s="1172" t="s">
        <v>1215</v>
      </c>
      <c r="K45" s="1172" t="s">
        <v>1215</v>
      </c>
      <c r="L45" s="1172" t="s">
        <v>1215</v>
      </c>
      <c r="M45" s="1172" t="s">
        <v>1215</v>
      </c>
      <c r="N45" s="1164" t="s">
        <v>1214</v>
      </c>
      <c r="O45" s="1172" t="s">
        <v>1215</v>
      </c>
      <c r="P45" s="1172" t="s">
        <v>1215</v>
      </c>
      <c r="Q45" s="1164" t="s">
        <v>1214</v>
      </c>
    </row>
    <row r="46" spans="1:17" s="339" customFormat="1" ht="54" hidden="1" customHeight="1">
      <c r="A46" s="317"/>
      <c r="B46" s="407"/>
      <c r="C46" s="745" t="s">
        <v>949</v>
      </c>
      <c r="D46" s="9"/>
      <c r="E46" s="1340" t="s">
        <v>934</v>
      </c>
      <c r="F46" s="437"/>
      <c r="G46" s="1076" t="s">
        <v>421</v>
      </c>
      <c r="H46" s="1172" t="s">
        <v>1215</v>
      </c>
      <c r="I46" s="1172" t="s">
        <v>1215</v>
      </c>
      <c r="J46" s="1172" t="s">
        <v>1215</v>
      </c>
      <c r="K46" s="1172" t="s">
        <v>1215</v>
      </c>
      <c r="L46" s="1172" t="s">
        <v>1215</v>
      </c>
      <c r="M46" s="1172" t="s">
        <v>1215</v>
      </c>
      <c r="N46" s="1172" t="s">
        <v>1215</v>
      </c>
      <c r="O46" s="1172" t="s">
        <v>1215</v>
      </c>
      <c r="P46" s="1164" t="s">
        <v>1214</v>
      </c>
      <c r="Q46" s="1164" t="s">
        <v>1214</v>
      </c>
    </row>
    <row r="47" spans="1:17" s="339" customFormat="1" ht="15" customHeight="1">
      <c r="A47" s="317"/>
      <c r="B47" s="317"/>
      <c r="C47" s="317"/>
      <c r="D47" s="75"/>
      <c r="E47" s="20"/>
      <c r="F47" s="21"/>
      <c r="G47" s="1082"/>
      <c r="H47" s="1178"/>
      <c r="I47" s="1178"/>
      <c r="J47" s="1178"/>
      <c r="K47" s="1178"/>
      <c r="L47" s="1178"/>
      <c r="M47" s="1178"/>
      <c r="N47" s="1178"/>
      <c r="O47" s="1178"/>
      <c r="P47" s="1178"/>
      <c r="Q47" s="1178"/>
    </row>
    <row r="48" spans="1:17" s="339" customFormat="1" ht="13.5" customHeight="1">
      <c r="A48" s="394" t="s">
        <v>496</v>
      </c>
      <c r="B48" s="407" t="s">
        <v>788</v>
      </c>
      <c r="C48" s="745"/>
      <c r="D48" s="746"/>
      <c r="E48" s="1183"/>
      <c r="F48" s="342"/>
      <c r="G48" s="1082"/>
      <c r="H48" s="1163" t="s">
        <v>533</v>
      </c>
      <c r="I48" s="1163" t="s">
        <v>119</v>
      </c>
      <c r="J48" s="1163" t="s">
        <v>120</v>
      </c>
      <c r="K48" s="1163" t="s">
        <v>520</v>
      </c>
      <c r="L48" s="1163" t="s">
        <v>121</v>
      </c>
      <c r="M48" s="1163" t="s">
        <v>1084</v>
      </c>
      <c r="N48" s="1163" t="s">
        <v>1206</v>
      </c>
      <c r="O48" s="1163" t="s">
        <v>132</v>
      </c>
      <c r="P48" s="1335" t="s">
        <v>421</v>
      </c>
      <c r="Q48" s="1163" t="s">
        <v>1216</v>
      </c>
    </row>
    <row r="49" spans="1:17" s="339" customFormat="1" ht="27" hidden="1" customHeight="1">
      <c r="A49" s="317"/>
      <c r="B49" s="395"/>
      <c r="C49" s="1181" t="s">
        <v>74</v>
      </c>
      <c r="D49" s="1092"/>
      <c r="E49" s="1180" t="s">
        <v>1135</v>
      </c>
      <c r="F49" s="342"/>
      <c r="G49" s="1101" t="s">
        <v>533</v>
      </c>
      <c r="H49" s="1164" t="s">
        <v>1214</v>
      </c>
      <c r="I49" s="1172" t="s">
        <v>1215</v>
      </c>
      <c r="J49" s="1172" t="s">
        <v>1215</v>
      </c>
      <c r="K49" s="1172" t="s">
        <v>1215</v>
      </c>
      <c r="L49" s="1172" t="s">
        <v>1215</v>
      </c>
      <c r="M49" s="1172" t="s">
        <v>1215</v>
      </c>
      <c r="N49" s="1172" t="s">
        <v>1215</v>
      </c>
      <c r="O49" s="1172" t="s">
        <v>1215</v>
      </c>
      <c r="P49" s="1172" t="s">
        <v>1215</v>
      </c>
      <c r="Q49" s="1164" t="s">
        <v>1214</v>
      </c>
    </row>
    <row r="50" spans="1:17" s="339" customFormat="1" ht="27" hidden="1" customHeight="1">
      <c r="A50" s="317"/>
      <c r="B50" s="398"/>
      <c r="C50" s="1108" t="s">
        <v>74</v>
      </c>
      <c r="D50" s="364"/>
      <c r="E50" s="1182" t="s">
        <v>197</v>
      </c>
      <c r="F50" s="342"/>
      <c r="G50" s="1318" t="s">
        <v>132</v>
      </c>
      <c r="H50" s="1172" t="s">
        <v>1215</v>
      </c>
      <c r="I50" s="1172" t="s">
        <v>1215</v>
      </c>
      <c r="J50" s="1172" t="s">
        <v>1215</v>
      </c>
      <c r="K50" s="1172" t="s">
        <v>1215</v>
      </c>
      <c r="L50" s="1172" t="s">
        <v>1215</v>
      </c>
      <c r="M50" s="1172" t="s">
        <v>1215</v>
      </c>
      <c r="N50" s="1172" t="s">
        <v>1215</v>
      </c>
      <c r="O50" s="1164" t="s">
        <v>1214</v>
      </c>
      <c r="P50" s="1172" t="s">
        <v>1215</v>
      </c>
      <c r="Q50" s="1164" t="s">
        <v>1214</v>
      </c>
    </row>
    <row r="51" spans="1:17" s="339" customFormat="1" ht="27" hidden="1" customHeight="1">
      <c r="A51" s="317"/>
      <c r="B51" s="398"/>
      <c r="C51" s="1108" t="s">
        <v>74</v>
      </c>
      <c r="D51" s="364"/>
      <c r="E51" s="1182" t="s">
        <v>1139</v>
      </c>
      <c r="F51" s="342"/>
      <c r="G51" s="1084" t="s">
        <v>1153</v>
      </c>
      <c r="H51" s="1172" t="s">
        <v>1215</v>
      </c>
      <c r="I51" s="1164" t="s">
        <v>1214</v>
      </c>
      <c r="J51" s="1172" t="s">
        <v>1215</v>
      </c>
      <c r="K51" s="1172" t="s">
        <v>1215</v>
      </c>
      <c r="L51" s="1172" t="s">
        <v>1215</v>
      </c>
      <c r="M51" s="1172" t="s">
        <v>1215</v>
      </c>
      <c r="N51" s="1164" t="s">
        <v>1214</v>
      </c>
      <c r="O51" s="1172" t="s">
        <v>1215</v>
      </c>
      <c r="P51" s="1172" t="s">
        <v>1215</v>
      </c>
      <c r="Q51" s="1164" t="s">
        <v>1214</v>
      </c>
    </row>
    <row r="52" spans="1:17" s="339" customFormat="1" ht="27" hidden="1" customHeight="1">
      <c r="A52" s="317"/>
      <c r="B52" s="398"/>
      <c r="C52" s="1108" t="s">
        <v>74</v>
      </c>
      <c r="D52" s="364"/>
      <c r="E52" s="1109" t="s">
        <v>1142</v>
      </c>
      <c r="F52" s="342"/>
      <c r="G52" s="1080" t="s">
        <v>120</v>
      </c>
      <c r="H52" s="1172" t="s">
        <v>1215</v>
      </c>
      <c r="I52" s="1172" t="s">
        <v>1215</v>
      </c>
      <c r="J52" s="1164" t="s">
        <v>1214</v>
      </c>
      <c r="K52" s="1172" t="s">
        <v>1215</v>
      </c>
      <c r="L52" s="1172" t="s">
        <v>1215</v>
      </c>
      <c r="M52" s="1172" t="s">
        <v>1215</v>
      </c>
      <c r="N52" s="1172" t="s">
        <v>1215</v>
      </c>
      <c r="O52" s="1172" t="s">
        <v>1215</v>
      </c>
      <c r="P52" s="1172" t="s">
        <v>1215</v>
      </c>
      <c r="Q52" s="1164" t="s">
        <v>1214</v>
      </c>
    </row>
    <row r="53" spans="1:17" s="339" customFormat="1" ht="27" customHeight="1">
      <c r="A53" s="317"/>
      <c r="B53" s="2045"/>
      <c r="C53" s="2046" t="s">
        <v>1573</v>
      </c>
      <c r="D53" s="364"/>
      <c r="E53" s="1109" t="s">
        <v>1575</v>
      </c>
      <c r="F53" s="342"/>
      <c r="G53" s="1100" t="s">
        <v>932</v>
      </c>
      <c r="H53" s="1172" t="s">
        <v>1215</v>
      </c>
      <c r="I53" s="1172" t="s">
        <v>1215</v>
      </c>
      <c r="J53" s="1172" t="s">
        <v>1215</v>
      </c>
      <c r="K53" s="1164" t="s">
        <v>1214</v>
      </c>
      <c r="L53" s="1172" t="s">
        <v>1215</v>
      </c>
      <c r="M53" s="1164" t="s">
        <v>1214</v>
      </c>
      <c r="N53" s="1172" t="s">
        <v>1215</v>
      </c>
      <c r="O53" s="1172" t="s">
        <v>1215</v>
      </c>
      <c r="P53" s="1164" t="s">
        <v>1214</v>
      </c>
      <c r="Q53" s="1164" t="s">
        <v>1214</v>
      </c>
    </row>
    <row r="54" spans="1:17" s="339" customFormat="1" ht="27" customHeight="1">
      <c r="A54" s="317"/>
      <c r="B54" s="398"/>
      <c r="C54" s="2044" t="s">
        <v>1574</v>
      </c>
      <c r="D54" s="364"/>
      <c r="E54" s="1109" t="s">
        <v>1576</v>
      </c>
      <c r="F54" s="342"/>
      <c r="G54" s="1110" t="s">
        <v>121</v>
      </c>
      <c r="H54" s="1172" t="s">
        <v>1215</v>
      </c>
      <c r="I54" s="1172" t="s">
        <v>1215</v>
      </c>
      <c r="J54" s="1172" t="s">
        <v>1215</v>
      </c>
      <c r="K54" s="1172" t="s">
        <v>1215</v>
      </c>
      <c r="L54" s="1164" t="s">
        <v>1214</v>
      </c>
      <c r="M54" s="1172" t="s">
        <v>1215</v>
      </c>
      <c r="N54" s="1172" t="s">
        <v>1215</v>
      </c>
      <c r="O54" s="1172" t="s">
        <v>1215</v>
      </c>
      <c r="P54" s="1172" t="s">
        <v>1215</v>
      </c>
      <c r="Q54" s="1164" t="s">
        <v>1214</v>
      </c>
    </row>
    <row r="55" spans="1:17" s="339" customFormat="1" ht="13.5" hidden="1" customHeight="1">
      <c r="A55" s="317"/>
      <c r="B55" s="733"/>
      <c r="C55" s="1184"/>
      <c r="D55" s="742"/>
      <c r="E55" s="468"/>
      <c r="F55" s="342"/>
      <c r="G55" s="1082"/>
      <c r="H55" s="1164"/>
      <c r="I55" s="1164"/>
      <c r="J55" s="1164"/>
      <c r="K55" s="1164"/>
      <c r="L55" s="1164"/>
      <c r="M55" s="1164"/>
      <c r="N55" s="1164"/>
      <c r="O55" s="1172"/>
      <c r="P55" s="1164"/>
      <c r="Q55" s="1164"/>
    </row>
    <row r="56" spans="1:17" s="339" customFormat="1" ht="13.5" hidden="1" customHeight="1">
      <c r="A56" s="317"/>
      <c r="B56" s="733"/>
      <c r="C56" s="1184" t="s">
        <v>44</v>
      </c>
      <c r="D56" s="742" t="str">
        <f>IF(E50="","",IF(AND(E50="その他",E56=""),"※",""))</f>
        <v/>
      </c>
      <c r="E56" s="468" t="s">
        <v>198</v>
      </c>
      <c r="F56" s="342"/>
      <c r="G56" s="1318" t="s">
        <v>132</v>
      </c>
      <c r="H56" s="1172" t="s">
        <v>1215</v>
      </c>
      <c r="I56" s="1172" t="s">
        <v>1215</v>
      </c>
      <c r="J56" s="1172" t="s">
        <v>1215</v>
      </c>
      <c r="K56" s="1172" t="s">
        <v>1215</v>
      </c>
      <c r="L56" s="1172" t="s">
        <v>1215</v>
      </c>
      <c r="M56" s="1172" t="s">
        <v>1215</v>
      </c>
      <c r="N56" s="1172" t="s">
        <v>1215</v>
      </c>
      <c r="O56" s="1164" t="s">
        <v>1214</v>
      </c>
      <c r="P56" s="1172" t="s">
        <v>1215</v>
      </c>
      <c r="Q56" s="1164" t="s">
        <v>1214</v>
      </c>
    </row>
    <row r="57" spans="1:17" s="339" customFormat="1" hidden="1">
      <c r="A57" s="317"/>
      <c r="B57" s="400"/>
      <c r="C57" s="745"/>
      <c r="D57" s="747"/>
      <c r="E57" s="748"/>
      <c r="F57" s="342"/>
      <c r="G57" s="1101" t="s">
        <v>137</v>
      </c>
      <c r="H57" s="1164" t="s">
        <v>1214</v>
      </c>
      <c r="I57" s="1172" t="s">
        <v>1215</v>
      </c>
      <c r="J57" s="1172" t="s">
        <v>1215</v>
      </c>
      <c r="K57" s="1172" t="s">
        <v>1215</v>
      </c>
      <c r="L57" s="1172" t="s">
        <v>1215</v>
      </c>
      <c r="M57" s="1172" t="s">
        <v>1215</v>
      </c>
      <c r="N57" s="1172" t="s">
        <v>1215</v>
      </c>
      <c r="O57" s="1164" t="s">
        <v>1214</v>
      </c>
      <c r="P57" s="1172" t="s">
        <v>1215</v>
      </c>
      <c r="Q57" s="1164" t="s">
        <v>1214</v>
      </c>
    </row>
    <row r="58" spans="1:17" s="339" customFormat="1" hidden="1">
      <c r="A58" s="394" t="s">
        <v>497</v>
      </c>
      <c r="B58" s="407" t="s">
        <v>789</v>
      </c>
      <c r="C58" s="745"/>
      <c r="D58" s="746"/>
      <c r="E58" s="15"/>
      <c r="F58" s="342"/>
      <c r="G58" s="1101" t="s">
        <v>137</v>
      </c>
      <c r="H58" s="1164" t="s">
        <v>1214</v>
      </c>
      <c r="I58" s="1172" t="s">
        <v>1215</v>
      </c>
      <c r="J58" s="1172" t="s">
        <v>1215</v>
      </c>
      <c r="K58" s="1172" t="s">
        <v>1215</v>
      </c>
      <c r="L58" s="1172" t="s">
        <v>1215</v>
      </c>
      <c r="M58" s="1172" t="s">
        <v>1215</v>
      </c>
      <c r="N58" s="1172" t="s">
        <v>1215</v>
      </c>
      <c r="O58" s="1164" t="s">
        <v>1214</v>
      </c>
      <c r="P58" s="1172" t="s">
        <v>1215</v>
      </c>
      <c r="Q58" s="1164" t="s">
        <v>1214</v>
      </c>
    </row>
    <row r="59" spans="1:17" s="339" customFormat="1" ht="13.5" hidden="1" customHeight="1">
      <c r="A59" s="749"/>
      <c r="B59" s="407"/>
      <c r="C59" s="745" t="s">
        <v>790</v>
      </c>
      <c r="D59" s="9" t="s">
        <v>850</v>
      </c>
      <c r="E59" s="473" t="s">
        <v>791</v>
      </c>
      <c r="F59" s="10" t="s">
        <v>850</v>
      </c>
      <c r="G59" s="1101" t="s">
        <v>137</v>
      </c>
      <c r="H59" s="1164" t="s">
        <v>1214</v>
      </c>
      <c r="I59" s="1172" t="s">
        <v>1215</v>
      </c>
      <c r="J59" s="1172" t="s">
        <v>1215</v>
      </c>
      <c r="K59" s="1172" t="s">
        <v>1215</v>
      </c>
      <c r="L59" s="1172" t="s">
        <v>1215</v>
      </c>
      <c r="M59" s="1172" t="s">
        <v>1215</v>
      </c>
      <c r="N59" s="1172" t="s">
        <v>1215</v>
      </c>
      <c r="O59" s="1164" t="s">
        <v>1214</v>
      </c>
      <c r="P59" s="1172" t="s">
        <v>1215</v>
      </c>
      <c r="Q59" s="1164" t="s">
        <v>1214</v>
      </c>
    </row>
    <row r="60" spans="1:17" s="339" customFormat="1" ht="25.5" hidden="1" customHeight="1">
      <c r="A60" s="403"/>
      <c r="B60" s="407"/>
      <c r="C60" s="745" t="s">
        <v>498</v>
      </c>
      <c r="D60" s="9" t="s">
        <v>850</v>
      </c>
      <c r="E60" s="473" t="s">
        <v>850</v>
      </c>
      <c r="F60" s="10" t="s">
        <v>1136</v>
      </c>
      <c r="G60" s="1101" t="s">
        <v>137</v>
      </c>
      <c r="H60" s="1164" t="s">
        <v>1214</v>
      </c>
      <c r="I60" s="1172" t="s">
        <v>1215</v>
      </c>
      <c r="J60" s="1172" t="s">
        <v>1215</v>
      </c>
      <c r="K60" s="1172" t="s">
        <v>1215</v>
      </c>
      <c r="L60" s="1172" t="s">
        <v>1215</v>
      </c>
      <c r="M60" s="1172" t="s">
        <v>1215</v>
      </c>
      <c r="N60" s="1172" t="s">
        <v>1215</v>
      </c>
      <c r="O60" s="1164" t="s">
        <v>1214</v>
      </c>
      <c r="P60" s="1172" t="s">
        <v>1215</v>
      </c>
      <c r="Q60" s="1164" t="s">
        <v>1214</v>
      </c>
    </row>
    <row r="61" spans="1:17" s="339" customFormat="1" hidden="1">
      <c r="A61" s="721"/>
      <c r="B61" s="400"/>
      <c r="C61" s="745"/>
      <c r="D61" s="747"/>
      <c r="E61" s="748"/>
      <c r="F61" s="342"/>
      <c r="G61" s="1084" t="s">
        <v>119</v>
      </c>
      <c r="H61" s="1172" t="s">
        <v>1213</v>
      </c>
      <c r="I61" s="1164" t="s">
        <v>1214</v>
      </c>
      <c r="J61" s="1172" t="s">
        <v>1215</v>
      </c>
      <c r="K61" s="1172" t="s">
        <v>1215</v>
      </c>
      <c r="L61" s="1172" t="s">
        <v>1215</v>
      </c>
      <c r="M61" s="1172" t="s">
        <v>1215</v>
      </c>
      <c r="N61" s="1172" t="s">
        <v>1215</v>
      </c>
      <c r="O61" s="1172" t="s">
        <v>1213</v>
      </c>
      <c r="P61" s="1172" t="s">
        <v>1215</v>
      </c>
      <c r="Q61" s="1164" t="s">
        <v>1214</v>
      </c>
    </row>
    <row r="62" spans="1:17" s="339" customFormat="1" hidden="1">
      <c r="A62" s="394" t="s">
        <v>497</v>
      </c>
      <c r="B62" s="407" t="s">
        <v>792</v>
      </c>
      <c r="C62" s="745"/>
      <c r="D62" s="746"/>
      <c r="E62" s="15"/>
      <c r="F62" s="342"/>
      <c r="G62" s="1084" t="s">
        <v>119</v>
      </c>
      <c r="H62" s="1172" t="s">
        <v>1213</v>
      </c>
      <c r="I62" s="1164" t="s">
        <v>1214</v>
      </c>
      <c r="J62" s="1172" t="s">
        <v>1215</v>
      </c>
      <c r="K62" s="1172" t="s">
        <v>1215</v>
      </c>
      <c r="L62" s="1172" t="s">
        <v>1215</v>
      </c>
      <c r="M62" s="1172" t="s">
        <v>1215</v>
      </c>
      <c r="N62" s="1172" t="s">
        <v>1215</v>
      </c>
      <c r="O62" s="1172" t="s">
        <v>1213</v>
      </c>
      <c r="P62" s="1172" t="s">
        <v>1215</v>
      </c>
      <c r="Q62" s="1164" t="s">
        <v>1214</v>
      </c>
    </row>
    <row r="63" spans="1:17" s="339" customFormat="1" hidden="1">
      <c r="A63" s="317"/>
      <c r="B63" s="407"/>
      <c r="C63" s="344" t="s">
        <v>793</v>
      </c>
      <c r="D63" s="9" t="s">
        <v>850</v>
      </c>
      <c r="E63" s="750" t="s">
        <v>1140</v>
      </c>
      <c r="F63" s="10" t="s">
        <v>850</v>
      </c>
      <c r="G63" s="1084" t="s">
        <v>119</v>
      </c>
      <c r="H63" s="1172" t="s">
        <v>1213</v>
      </c>
      <c r="I63" s="1164" t="s">
        <v>1214</v>
      </c>
      <c r="J63" s="1172" t="s">
        <v>1215</v>
      </c>
      <c r="K63" s="1172" t="s">
        <v>1215</v>
      </c>
      <c r="L63" s="1172" t="s">
        <v>1215</v>
      </c>
      <c r="M63" s="1172" t="s">
        <v>1215</v>
      </c>
      <c r="N63" s="1172" t="s">
        <v>1215</v>
      </c>
      <c r="O63" s="1172" t="s">
        <v>1213</v>
      </c>
      <c r="P63" s="1172" t="s">
        <v>1215</v>
      </c>
      <c r="Q63" s="1164" t="s">
        <v>1214</v>
      </c>
    </row>
    <row r="64" spans="1:17" s="339" customFormat="1">
      <c r="A64" s="342"/>
      <c r="B64" s="399"/>
      <c r="C64" s="1718"/>
      <c r="D64" s="747"/>
      <c r="E64" s="748"/>
      <c r="F64" s="342"/>
      <c r="G64" s="1100" t="s">
        <v>520</v>
      </c>
      <c r="H64" s="1719" t="s">
        <v>1215</v>
      </c>
      <c r="I64" s="1719" t="s">
        <v>1215</v>
      </c>
      <c r="J64" s="1719" t="s">
        <v>1215</v>
      </c>
      <c r="K64" s="1720" t="s">
        <v>1214</v>
      </c>
      <c r="L64" s="1719" t="s">
        <v>1215</v>
      </c>
      <c r="M64" s="1719" t="s">
        <v>1215</v>
      </c>
      <c r="N64" s="1719" t="s">
        <v>1215</v>
      </c>
      <c r="O64" s="1719" t="s">
        <v>1215</v>
      </c>
      <c r="P64" s="1719" t="s">
        <v>1215</v>
      </c>
      <c r="Q64" s="1720" t="s">
        <v>1214</v>
      </c>
    </row>
    <row r="65" spans="1:17" s="340" customFormat="1">
      <c r="A65" s="1727" t="s">
        <v>497</v>
      </c>
      <c r="B65" s="1728" t="s">
        <v>1324</v>
      </c>
      <c r="C65" s="1755"/>
      <c r="D65" s="1756"/>
      <c r="E65"/>
      <c r="F65" s="342"/>
      <c r="G65" s="1721"/>
      <c r="H65" s="7"/>
      <c r="I65" s="7"/>
      <c r="J65" s="7"/>
      <c r="K65" s="1722"/>
      <c r="L65" s="7"/>
      <c r="M65" s="7"/>
      <c r="N65" s="7"/>
      <c r="O65" s="7"/>
      <c r="P65" s="7"/>
      <c r="Q65" s="1722"/>
    </row>
    <row r="66" spans="1:17" s="340" customFormat="1">
      <c r="A66" s="1729"/>
      <c r="B66" s="1757"/>
      <c r="C66" s="1758" t="s">
        <v>1325</v>
      </c>
      <c r="D66" s="1759" t="s">
        <v>850</v>
      </c>
      <c r="E66" s="1180" t="s">
        <v>1578</v>
      </c>
      <c r="F66" s="10"/>
      <c r="G66" s="1721"/>
      <c r="H66" s="7"/>
      <c r="I66" s="7"/>
      <c r="J66" s="7"/>
      <c r="K66" s="1722"/>
      <c r="L66" s="7"/>
      <c r="M66" s="7"/>
      <c r="N66" s="7"/>
      <c r="O66" s="7"/>
      <c r="P66" s="7"/>
      <c r="Q66" s="1722"/>
    </row>
    <row r="67" spans="1:17" s="340" customFormat="1" ht="40.5">
      <c r="A67" s="1754"/>
      <c r="B67" s="1760"/>
      <c r="C67" s="1761" t="s">
        <v>1414</v>
      </c>
      <c r="D67" s="1762" t="s">
        <v>850</v>
      </c>
      <c r="E67" s="1769" t="s">
        <v>960</v>
      </c>
      <c r="F67" s="21"/>
      <c r="G67" s="1723"/>
      <c r="H67" s="7"/>
      <c r="I67" s="7"/>
      <c r="J67" s="7"/>
      <c r="K67" s="7"/>
      <c r="L67" s="7"/>
      <c r="M67" s="1722"/>
      <c r="N67" s="7"/>
      <c r="O67" s="7"/>
      <c r="P67" s="1722"/>
      <c r="Q67" s="1722"/>
    </row>
    <row r="68" spans="1:17" s="340" customFormat="1" ht="27">
      <c r="A68" s="1754"/>
      <c r="B68" s="1730"/>
      <c r="C68" s="1731" t="s">
        <v>1415</v>
      </c>
      <c r="D68" s="1237" t="s">
        <v>850</v>
      </c>
      <c r="E68" s="473" t="s">
        <v>1579</v>
      </c>
      <c r="F68" s="342"/>
      <c r="G68" s="1723"/>
      <c r="H68" s="7"/>
      <c r="I68" s="7"/>
      <c r="J68" s="7"/>
      <c r="K68" s="7"/>
      <c r="L68" s="7"/>
      <c r="M68" s="1722"/>
      <c r="N68" s="7"/>
      <c r="O68" s="7"/>
      <c r="P68" s="1722"/>
      <c r="Q68" s="1722"/>
    </row>
    <row r="69" spans="1:17" s="340" customFormat="1">
      <c r="A69" s="1754"/>
      <c r="B69" s="1730"/>
      <c r="C69" s="1731" t="s">
        <v>1416</v>
      </c>
      <c r="D69" s="1237" t="s">
        <v>850</v>
      </c>
      <c r="E69" s="473" t="s">
        <v>1580</v>
      </c>
      <c r="F69" s="10"/>
      <c r="G69" s="1723"/>
      <c r="H69" s="7"/>
      <c r="I69" s="7"/>
      <c r="J69" s="7"/>
      <c r="K69" s="7"/>
      <c r="L69" s="7"/>
      <c r="M69" s="1722"/>
      <c r="N69" s="7"/>
      <c r="O69" s="7"/>
      <c r="P69" s="1722"/>
      <c r="Q69" s="1722"/>
    </row>
    <row r="70" spans="1:17" s="340" customFormat="1">
      <c r="A70" s="1754"/>
      <c r="B70" s="1757"/>
      <c r="C70" s="1758" t="s">
        <v>1513</v>
      </c>
      <c r="D70" s="1759"/>
      <c r="E70" s="473" t="s">
        <v>1579</v>
      </c>
      <c r="F70" s="10"/>
      <c r="G70" s="1723"/>
      <c r="H70" s="7"/>
      <c r="I70" s="7"/>
      <c r="J70" s="7"/>
      <c r="K70" s="7"/>
      <c r="L70" s="7"/>
      <c r="M70" s="1722"/>
      <c r="N70" s="7"/>
      <c r="O70" s="7"/>
      <c r="P70" s="1722"/>
      <c r="Q70" s="1722"/>
    </row>
    <row r="71" spans="1:17" s="340" customFormat="1">
      <c r="A71" s="1754"/>
      <c r="B71" s="1757"/>
      <c r="C71" s="1758" t="s">
        <v>1417</v>
      </c>
      <c r="D71" s="1763" t="s">
        <v>850</v>
      </c>
      <c r="E71" s="473" t="s">
        <v>1581</v>
      </c>
      <c r="F71" s="1837"/>
      <c r="G71" s="1723"/>
      <c r="H71" s="7"/>
      <c r="I71" s="7"/>
      <c r="J71" s="7"/>
      <c r="K71" s="7"/>
      <c r="L71" s="7"/>
      <c r="M71" s="1722"/>
      <c r="N71" s="7"/>
      <c r="O71" s="7"/>
      <c r="P71" s="1722"/>
      <c r="Q71" s="1722"/>
    </row>
    <row r="72" spans="1:17" s="340" customFormat="1">
      <c r="A72" s="1754"/>
      <c r="B72" s="1757"/>
      <c r="C72" s="1731" t="s">
        <v>1326</v>
      </c>
      <c r="D72" s="1759"/>
      <c r="E72" s="473" t="s">
        <v>1582</v>
      </c>
      <c r="F72" s="1837"/>
      <c r="G72" s="1723"/>
      <c r="H72" s="7"/>
      <c r="I72" s="7"/>
      <c r="J72" s="7"/>
      <c r="K72" s="7"/>
      <c r="L72" s="7"/>
      <c r="M72" s="1722"/>
      <c r="N72" s="7"/>
      <c r="O72" s="7"/>
      <c r="P72" s="1722"/>
      <c r="Q72" s="1722"/>
    </row>
    <row r="73" spans="1:17" s="340" customFormat="1">
      <c r="A73" s="1732"/>
      <c r="B73" s="1730"/>
      <c r="C73" s="1731" t="s">
        <v>1577</v>
      </c>
      <c r="D73" s="1237" t="s">
        <v>850</v>
      </c>
      <c r="E73" s="473" t="s">
        <v>1579</v>
      </c>
      <c r="F73" s="21"/>
      <c r="G73" s="1724"/>
      <c r="H73" s="7"/>
      <c r="I73" s="7"/>
      <c r="J73" s="7"/>
      <c r="K73" s="7"/>
      <c r="L73" s="7"/>
      <c r="M73" s="7"/>
      <c r="N73" s="1722"/>
      <c r="O73" s="7"/>
      <c r="P73" s="7"/>
      <c r="Q73" s="1722"/>
    </row>
    <row r="74" spans="1:17" s="340" customFormat="1">
      <c r="A74" s="1733"/>
      <c r="B74" s="1734"/>
      <c r="C74" s="1735"/>
      <c r="D74" s="1764"/>
      <c r="E74" s="1765"/>
      <c r="F74" s="342"/>
      <c r="G74" s="1724"/>
      <c r="H74" s="7"/>
      <c r="I74" s="7"/>
      <c r="J74" s="7"/>
      <c r="K74" s="7"/>
      <c r="L74" s="7"/>
      <c r="M74" s="7"/>
      <c r="N74" s="1722"/>
      <c r="O74" s="7"/>
      <c r="P74" s="7"/>
      <c r="Q74" s="1722"/>
    </row>
    <row r="75" spans="1:17" s="340" customFormat="1">
      <c r="A75" s="1736" t="s">
        <v>1327</v>
      </c>
      <c r="B75" s="1728" t="s">
        <v>1328</v>
      </c>
      <c r="C75" s="1755"/>
      <c r="D75" s="1766"/>
      <c r="E75" s="1767"/>
      <c r="F75" s="3"/>
      <c r="G75" s="1724"/>
      <c r="H75" s="7"/>
      <c r="I75" s="7"/>
      <c r="J75" s="7"/>
      <c r="K75" s="7"/>
      <c r="L75" s="7"/>
      <c r="M75" s="7"/>
      <c r="N75" s="1722"/>
      <c r="O75" s="7"/>
      <c r="P75" s="7"/>
      <c r="Q75" s="1722"/>
    </row>
    <row r="76" spans="1:17" s="340" customFormat="1">
      <c r="A76" s="1737"/>
      <c r="B76" s="1730"/>
      <c r="C76" s="1731" t="s">
        <v>1325</v>
      </c>
      <c r="D76" s="1763"/>
      <c r="E76" s="1770" t="s">
        <v>1583</v>
      </c>
      <c r="F76" s="3"/>
      <c r="G76" s="1724"/>
      <c r="H76" s="7"/>
      <c r="I76" s="7"/>
      <c r="J76" s="7"/>
      <c r="K76" s="7"/>
      <c r="L76" s="7"/>
      <c r="M76" s="7"/>
      <c r="N76" s="1722"/>
      <c r="O76" s="7"/>
      <c r="P76" s="7"/>
      <c r="Q76" s="1722"/>
    </row>
    <row r="77" spans="1:17" s="340" customFormat="1" ht="27">
      <c r="A77" s="1733"/>
      <c r="B77" s="1730"/>
      <c r="C77" s="1731" t="s">
        <v>1415</v>
      </c>
      <c r="D77" s="1237"/>
      <c r="E77" s="1771" t="s">
        <v>1413</v>
      </c>
      <c r="F77" s="3"/>
      <c r="G77" s="1724"/>
      <c r="H77" s="7"/>
      <c r="I77" s="7"/>
      <c r="J77" s="7"/>
      <c r="K77" s="7"/>
      <c r="L77" s="7"/>
      <c r="M77" s="7"/>
      <c r="N77" s="1722"/>
      <c r="O77" s="7"/>
      <c r="P77" s="7"/>
      <c r="Q77" s="1722"/>
    </row>
    <row r="78" spans="1:17" s="340" customFormat="1">
      <c r="A78" s="1733"/>
      <c r="B78" s="1730"/>
      <c r="C78" s="1731" t="s">
        <v>1416</v>
      </c>
      <c r="D78" s="1237"/>
      <c r="E78" s="1771" t="s">
        <v>1413</v>
      </c>
      <c r="F78" s="3"/>
      <c r="G78" s="1724"/>
      <c r="H78" s="7"/>
      <c r="I78" s="7"/>
      <c r="J78" s="7"/>
      <c r="K78" s="7"/>
      <c r="L78" s="7"/>
      <c r="M78" s="7"/>
      <c r="N78" s="1722"/>
      <c r="O78" s="7"/>
      <c r="P78" s="7"/>
      <c r="Q78" s="1722"/>
    </row>
    <row r="79" spans="1:17" s="340" customFormat="1">
      <c r="A79" s="1733"/>
      <c r="B79" s="1730"/>
      <c r="C79" s="1731" t="s">
        <v>1513</v>
      </c>
      <c r="D79" s="1759"/>
      <c r="E79" s="1879" t="s">
        <v>1413</v>
      </c>
      <c r="F79" s="3"/>
      <c r="G79" s="1724"/>
      <c r="H79" s="7"/>
      <c r="I79" s="7"/>
      <c r="J79" s="7"/>
      <c r="K79" s="7"/>
      <c r="L79" s="7"/>
      <c r="M79" s="7"/>
      <c r="N79" s="1722"/>
      <c r="O79" s="7"/>
      <c r="P79" s="7"/>
      <c r="Q79" s="1722"/>
    </row>
    <row r="80" spans="1:17" s="340" customFormat="1">
      <c r="A80" s="1733"/>
      <c r="B80" s="1730"/>
      <c r="C80" s="1731" t="s">
        <v>1492</v>
      </c>
      <c r="D80" s="1759"/>
      <c r="E80" s="1771" t="s">
        <v>1584</v>
      </c>
      <c r="F80" s="1837"/>
      <c r="G80" s="1724"/>
      <c r="H80" s="7"/>
      <c r="I80" s="7"/>
      <c r="J80" s="7"/>
      <c r="K80" s="7"/>
      <c r="L80" s="7"/>
      <c r="M80" s="7"/>
      <c r="N80" s="1722"/>
      <c r="O80" s="7"/>
      <c r="P80" s="7"/>
      <c r="Q80" s="1722"/>
    </row>
    <row r="81" spans="1:17" s="340" customFormat="1" ht="27">
      <c r="A81" s="1733"/>
      <c r="B81" s="1757"/>
      <c r="C81" s="1758" t="s">
        <v>1514</v>
      </c>
      <c r="D81" s="1759"/>
      <c r="E81" s="1180" t="s">
        <v>1582</v>
      </c>
      <c r="F81" s="3"/>
      <c r="G81" s="1724"/>
      <c r="H81" s="7"/>
      <c r="I81" s="7"/>
      <c r="J81" s="7"/>
      <c r="K81" s="7"/>
      <c r="L81" s="7"/>
      <c r="M81" s="7"/>
      <c r="N81" s="1722"/>
      <c r="O81" s="7"/>
      <c r="P81" s="7"/>
      <c r="Q81" s="1722"/>
    </row>
    <row r="82" spans="1:17" s="340" customFormat="1">
      <c r="A82" s="1733"/>
      <c r="B82" s="1760"/>
      <c r="C82" s="1880" t="s">
        <v>1515</v>
      </c>
      <c r="D82" s="1762" t="s">
        <v>850</v>
      </c>
      <c r="E82" s="1769" t="s">
        <v>1586</v>
      </c>
      <c r="F82" s="3"/>
      <c r="G82" s="1724"/>
      <c r="H82" s="7"/>
      <c r="I82" s="7"/>
      <c r="J82" s="7"/>
      <c r="K82" s="7"/>
      <c r="L82" s="7"/>
      <c r="M82" s="7"/>
      <c r="N82" s="1722"/>
      <c r="O82" s="7"/>
      <c r="P82" s="7"/>
      <c r="Q82" s="1722"/>
    </row>
    <row r="83" spans="1:17" s="340" customFormat="1">
      <c r="A83" s="1733"/>
      <c r="B83" s="1730"/>
      <c r="C83" s="1731" t="s">
        <v>1329</v>
      </c>
      <c r="D83" s="1237" t="s">
        <v>850</v>
      </c>
      <c r="E83" s="473" t="s">
        <v>1579</v>
      </c>
      <c r="F83" s="1725"/>
      <c r="G83" s="1723"/>
      <c r="H83" s="7"/>
      <c r="I83" s="7"/>
      <c r="J83" s="7"/>
      <c r="K83" s="7"/>
      <c r="L83" s="7"/>
      <c r="M83" s="1722"/>
      <c r="N83" s="7"/>
      <c r="O83" s="7"/>
      <c r="P83" s="1722"/>
      <c r="Q83" s="1722"/>
    </row>
    <row r="84" spans="1:17" s="340" customFormat="1" ht="27">
      <c r="A84" s="1733"/>
      <c r="B84" s="1730"/>
      <c r="C84" s="1731" t="s">
        <v>1516</v>
      </c>
      <c r="D84" s="1237"/>
      <c r="E84" s="473" t="s">
        <v>1579</v>
      </c>
      <c r="F84" s="1725"/>
      <c r="G84" s="1723"/>
      <c r="H84" s="7"/>
      <c r="I84" s="7"/>
      <c r="J84" s="7"/>
      <c r="K84" s="7"/>
      <c r="L84" s="7"/>
      <c r="M84" s="1722"/>
      <c r="N84" s="7"/>
      <c r="O84" s="7"/>
      <c r="P84" s="1722"/>
      <c r="Q84" s="1722"/>
    </row>
    <row r="85" spans="1:17" s="340" customFormat="1" ht="27">
      <c r="A85" s="1733"/>
      <c r="B85" s="1730"/>
      <c r="C85" s="1731" t="s">
        <v>1585</v>
      </c>
      <c r="D85" s="1237"/>
      <c r="E85" s="473" t="s">
        <v>1413</v>
      </c>
      <c r="F85" s="1725"/>
      <c r="G85" s="1723"/>
      <c r="H85" s="7"/>
      <c r="I85" s="7"/>
      <c r="J85" s="7"/>
      <c r="K85" s="7"/>
      <c r="L85" s="7"/>
      <c r="M85" s="1722"/>
      <c r="N85" s="7"/>
      <c r="O85" s="7"/>
      <c r="P85" s="1722"/>
      <c r="Q85" s="1722"/>
    </row>
    <row r="86" spans="1:17" s="340" customFormat="1">
      <c r="A86" s="1733"/>
      <c r="B86" s="2047"/>
      <c r="C86" s="2048" t="s">
        <v>1587</v>
      </c>
      <c r="D86" s="2053"/>
      <c r="E86" s="2054"/>
      <c r="F86" s="1725"/>
      <c r="G86" s="1723"/>
      <c r="H86" s="7"/>
      <c r="I86" s="7"/>
      <c r="J86" s="7"/>
      <c r="K86" s="7"/>
      <c r="L86" s="7"/>
      <c r="M86" s="1722"/>
      <c r="N86" s="7"/>
      <c r="O86" s="7"/>
      <c r="P86" s="1722"/>
      <c r="Q86" s="1722"/>
    </row>
    <row r="87" spans="1:17" s="340" customFormat="1">
      <c r="A87" s="1733"/>
      <c r="B87" s="2049"/>
      <c r="C87" s="2050" t="s">
        <v>1588</v>
      </c>
      <c r="D87" s="2399"/>
      <c r="E87" s="2055"/>
      <c r="F87" s="1725"/>
      <c r="G87" s="1723"/>
      <c r="H87" s="7"/>
      <c r="I87" s="7"/>
      <c r="J87" s="7"/>
      <c r="K87" s="7"/>
      <c r="L87" s="7"/>
      <c r="M87" s="1722"/>
      <c r="N87" s="7"/>
      <c r="O87" s="7"/>
      <c r="P87" s="1722"/>
      <c r="Q87" s="1722"/>
    </row>
    <row r="88" spans="1:17" s="340" customFormat="1">
      <c r="A88" s="1733"/>
      <c r="B88" s="2051"/>
      <c r="C88" s="2052" t="s">
        <v>1589</v>
      </c>
      <c r="D88" s="2400"/>
      <c r="E88" s="2056"/>
      <c r="F88" s="1725"/>
      <c r="G88" s="1723"/>
      <c r="H88" s="7"/>
      <c r="I88" s="7"/>
      <c r="J88" s="7"/>
      <c r="K88" s="7"/>
      <c r="L88" s="7"/>
      <c r="M88" s="1722"/>
      <c r="N88" s="7"/>
      <c r="O88" s="7"/>
      <c r="P88" s="1722"/>
      <c r="Q88" s="1722"/>
    </row>
    <row r="89" spans="1:17" s="340" customFormat="1">
      <c r="A89" s="1733"/>
      <c r="B89" s="2047"/>
      <c r="C89" s="2048" t="s">
        <v>1587</v>
      </c>
      <c r="D89" s="2053"/>
      <c r="E89" s="2054"/>
      <c r="F89" s="1725"/>
      <c r="G89" s="1723"/>
      <c r="H89" s="7"/>
      <c r="I89" s="7"/>
      <c r="J89" s="7"/>
      <c r="K89" s="7"/>
      <c r="L89" s="7"/>
      <c r="M89" s="1722"/>
      <c r="N89" s="7"/>
      <c r="O89" s="7"/>
      <c r="P89" s="1722"/>
      <c r="Q89" s="1722"/>
    </row>
    <row r="90" spans="1:17" s="340" customFormat="1">
      <c r="A90" s="1733"/>
      <c r="B90" s="2049"/>
      <c r="C90" s="2050" t="s">
        <v>1588</v>
      </c>
      <c r="D90" s="2399"/>
      <c r="E90" s="2055"/>
      <c r="F90" s="1725"/>
      <c r="G90" s="1723"/>
      <c r="H90" s="7"/>
      <c r="I90" s="7"/>
      <c r="J90" s="7"/>
      <c r="K90" s="7"/>
      <c r="L90" s="7"/>
      <c r="M90" s="1722"/>
      <c r="N90" s="7"/>
      <c r="O90" s="7"/>
      <c r="P90" s="1722"/>
      <c r="Q90" s="1722"/>
    </row>
    <row r="91" spans="1:17" s="340" customFormat="1">
      <c r="A91" s="1733"/>
      <c r="B91" s="2051"/>
      <c r="C91" s="2052" t="s">
        <v>1589</v>
      </c>
      <c r="D91" s="2400"/>
      <c r="E91" s="2056"/>
      <c r="F91" s="1725"/>
      <c r="G91" s="1723"/>
      <c r="H91" s="7"/>
      <c r="I91" s="7"/>
      <c r="J91" s="7"/>
      <c r="K91" s="7"/>
      <c r="L91" s="7"/>
      <c r="M91" s="1722"/>
      <c r="N91" s="7"/>
      <c r="O91" s="7"/>
      <c r="P91" s="1722"/>
      <c r="Q91" s="1722"/>
    </row>
    <row r="92" spans="1:17" s="340" customFormat="1">
      <c r="A92" s="1733"/>
      <c r="B92" s="2047"/>
      <c r="C92" s="2048" t="s">
        <v>1587</v>
      </c>
      <c r="D92" s="2053"/>
      <c r="E92" s="2054"/>
      <c r="F92" s="1725"/>
      <c r="G92" s="1723"/>
      <c r="H92" s="7"/>
      <c r="I92" s="7"/>
      <c r="J92" s="7"/>
      <c r="K92" s="7"/>
      <c r="L92" s="7"/>
      <c r="M92" s="1722"/>
      <c r="N92" s="7"/>
      <c r="O92" s="7"/>
      <c r="P92" s="1722"/>
      <c r="Q92" s="1722"/>
    </row>
    <row r="93" spans="1:17" s="340" customFormat="1">
      <c r="A93" s="1733"/>
      <c r="B93" s="2049"/>
      <c r="C93" s="2050" t="s">
        <v>1588</v>
      </c>
      <c r="D93" s="2399"/>
      <c r="E93" s="2055"/>
      <c r="F93" s="1725"/>
      <c r="G93" s="1723"/>
      <c r="H93" s="7"/>
      <c r="I93" s="7"/>
      <c r="J93" s="7"/>
      <c r="K93" s="7"/>
      <c r="L93" s="7"/>
      <c r="M93" s="1722"/>
      <c r="N93" s="7"/>
      <c r="O93" s="7"/>
      <c r="P93" s="1722"/>
      <c r="Q93" s="1722"/>
    </row>
    <row r="94" spans="1:17" s="340" customFormat="1">
      <c r="A94" s="1733"/>
      <c r="B94" s="2051"/>
      <c r="C94" s="2052" t="s">
        <v>1589</v>
      </c>
      <c r="D94" s="2400"/>
      <c r="E94" s="2056"/>
      <c r="F94" s="1725"/>
      <c r="G94" s="1723"/>
      <c r="H94" s="7"/>
      <c r="I94" s="7"/>
      <c r="J94" s="7"/>
      <c r="K94" s="7"/>
      <c r="L94" s="7"/>
      <c r="M94" s="1722"/>
      <c r="N94" s="7"/>
      <c r="O94" s="7"/>
      <c r="P94" s="1722"/>
      <c r="Q94" s="1722"/>
    </row>
    <row r="95" spans="1:17" s="1725" customFormat="1">
      <c r="A95" s="1733"/>
      <c r="B95" s="1738"/>
      <c r="C95" s="1739"/>
      <c r="D95" s="1726"/>
      <c r="E95" s="1767"/>
      <c r="G95" s="1723"/>
      <c r="H95" s="7"/>
      <c r="I95" s="7"/>
      <c r="J95" s="7"/>
      <c r="K95" s="7"/>
      <c r="L95" s="7"/>
      <c r="M95" s="1722"/>
      <c r="N95" s="7"/>
      <c r="O95" s="7"/>
      <c r="P95" s="1722"/>
      <c r="Q95" s="1722"/>
    </row>
    <row r="96" spans="1:17" s="1725" customFormat="1">
      <c r="A96" s="1727" t="s">
        <v>1419</v>
      </c>
      <c r="B96" s="1728" t="s">
        <v>1590</v>
      </c>
      <c r="C96" s="1740"/>
      <c r="D96" s="1726"/>
      <c r="E96" s="1767"/>
      <c r="G96" s="1723"/>
      <c r="H96" s="7"/>
      <c r="I96" s="7"/>
      <c r="J96" s="7"/>
      <c r="K96" s="7"/>
      <c r="L96" s="7"/>
      <c r="M96" s="1722"/>
      <c r="N96" s="7"/>
      <c r="O96" s="7"/>
      <c r="P96" s="1722"/>
      <c r="Q96" s="1722"/>
    </row>
    <row r="97" spans="1:17" s="1725" customFormat="1">
      <c r="A97" s="1732"/>
      <c r="B97" s="1730"/>
      <c r="C97" s="1731" t="s">
        <v>1591</v>
      </c>
      <c r="D97" s="1237" t="s">
        <v>850</v>
      </c>
      <c r="E97" s="473" t="s">
        <v>1592</v>
      </c>
      <c r="G97" s="1723"/>
      <c r="H97" s="7"/>
      <c r="I97" s="7"/>
      <c r="J97" s="7"/>
      <c r="K97" s="7"/>
      <c r="L97" s="7"/>
      <c r="M97" s="7"/>
      <c r="N97" s="7"/>
      <c r="O97" s="7"/>
      <c r="P97" s="1722"/>
      <c r="Q97" s="1722"/>
    </row>
    <row r="98" spans="1:17" s="1725" customFormat="1">
      <c r="A98" s="1733"/>
      <c r="B98" s="1738"/>
      <c r="C98" s="1739"/>
      <c r="D98" s="1726"/>
      <c r="E98" s="1767"/>
      <c r="G98" s="1723"/>
      <c r="H98" s="7"/>
      <c r="I98" s="7"/>
      <c r="J98" s="7"/>
      <c r="K98" s="7"/>
      <c r="L98" s="7"/>
      <c r="M98" s="7"/>
      <c r="N98" s="7"/>
      <c r="O98" s="7"/>
      <c r="P98" s="1722"/>
      <c r="Q98" s="1722"/>
    </row>
    <row r="99" spans="1:17" s="1725" customFormat="1">
      <c r="A99" s="1727" t="s">
        <v>1593</v>
      </c>
      <c r="B99" s="1728" t="s">
        <v>1330</v>
      </c>
      <c r="C99" s="1740"/>
      <c r="D99" s="1726"/>
      <c r="E99" s="1767"/>
      <c r="G99" s="1723"/>
      <c r="H99" s="7"/>
      <c r="I99" s="7"/>
      <c r="J99" s="7"/>
      <c r="K99" s="7"/>
      <c r="L99" s="7"/>
      <c r="M99" s="1722"/>
      <c r="N99" s="7"/>
      <c r="O99" s="7"/>
      <c r="P99" s="1722"/>
      <c r="Q99" s="1722"/>
    </row>
    <row r="100" spans="1:17" s="1725" customFormat="1">
      <c r="A100" s="1732"/>
      <c r="B100" s="1730"/>
      <c r="C100" s="1731" t="s">
        <v>1331</v>
      </c>
      <c r="D100" s="1237" t="s">
        <v>850</v>
      </c>
      <c r="E100" s="473" t="s">
        <v>1420</v>
      </c>
      <c r="G100" s="1723"/>
      <c r="H100" s="7"/>
      <c r="I100" s="7"/>
      <c r="J100" s="7"/>
      <c r="K100" s="7"/>
      <c r="L100" s="7"/>
      <c r="M100" s="7"/>
      <c r="N100" s="7"/>
      <c r="O100" s="7"/>
      <c r="P100" s="1722"/>
      <c r="Q100" s="1722"/>
    </row>
    <row r="101" spans="1:17" s="1725" customFormat="1">
      <c r="A101" s="1733"/>
      <c r="B101" s="1738"/>
      <c r="C101" s="1739"/>
      <c r="D101" s="1726"/>
      <c r="E101" s="1767"/>
      <c r="G101" s="1723"/>
      <c r="H101" s="7"/>
      <c r="I101" s="7"/>
      <c r="J101" s="7"/>
      <c r="K101" s="7"/>
      <c r="L101" s="7"/>
      <c r="M101" s="7"/>
      <c r="N101" s="7"/>
      <c r="O101" s="7"/>
      <c r="P101" s="1722"/>
      <c r="Q101" s="1722"/>
    </row>
    <row r="102" spans="1:17" s="1725" customFormat="1">
      <c r="A102" s="1727" t="s">
        <v>1594</v>
      </c>
      <c r="B102" s="1728" t="s">
        <v>1421</v>
      </c>
      <c r="C102" s="1755"/>
      <c r="D102" s="746"/>
      <c r="E102" s="1767"/>
      <c r="G102" s="1723"/>
      <c r="H102" s="7"/>
      <c r="I102" s="7"/>
      <c r="J102" s="7"/>
      <c r="K102" s="7"/>
      <c r="L102" s="7"/>
      <c r="M102" s="7"/>
      <c r="N102" s="7"/>
      <c r="O102" s="7"/>
      <c r="P102" s="1722"/>
      <c r="Q102" s="1722"/>
    </row>
    <row r="103" spans="1:17" s="1725" customFormat="1">
      <c r="A103" s="1737"/>
      <c r="B103" s="1730"/>
      <c r="C103" s="1731" t="s">
        <v>1422</v>
      </c>
      <c r="D103" s="1768" t="s">
        <v>850</v>
      </c>
      <c r="E103" s="473" t="s">
        <v>1418</v>
      </c>
      <c r="G103" s="1723"/>
      <c r="H103" s="7"/>
      <c r="I103" s="7"/>
      <c r="J103" s="7"/>
      <c r="K103" s="7"/>
      <c r="L103" s="7"/>
      <c r="M103" s="7"/>
      <c r="N103" s="7"/>
      <c r="O103" s="7"/>
      <c r="P103" s="1722"/>
      <c r="Q103" s="1722"/>
    </row>
    <row r="104" spans="1:17" s="1725" customFormat="1">
      <c r="A104" s="1733"/>
      <c r="B104" s="1738"/>
      <c r="C104" s="1739"/>
      <c r="D104" s="1726"/>
      <c r="E104" s="1767"/>
      <c r="G104" s="1723"/>
      <c r="H104" s="7"/>
      <c r="I104" s="7"/>
      <c r="J104" s="7"/>
      <c r="K104" s="7"/>
      <c r="L104" s="7"/>
      <c r="M104" s="7"/>
      <c r="N104" s="7"/>
      <c r="O104" s="7"/>
      <c r="P104" s="1722"/>
      <c r="Q104" s="1722"/>
    </row>
    <row r="105" spans="1:17" s="1725" customFormat="1">
      <c r="A105" s="1727" t="s">
        <v>1595</v>
      </c>
      <c r="B105" s="1728" t="s">
        <v>1332</v>
      </c>
      <c r="C105" s="1740"/>
      <c r="D105" s="1726"/>
      <c r="E105" s="1767"/>
      <c r="G105" s="1723"/>
      <c r="H105" s="7"/>
      <c r="I105" s="7"/>
      <c r="J105" s="7"/>
      <c r="K105" s="7"/>
      <c r="L105" s="7"/>
      <c r="M105" s="7"/>
      <c r="N105" s="7"/>
      <c r="O105" s="7"/>
      <c r="P105" s="1722"/>
      <c r="Q105" s="1722"/>
    </row>
    <row r="106" spans="1:17" s="1725" customFormat="1" hidden="1">
      <c r="A106" s="1732"/>
      <c r="B106" s="1730"/>
      <c r="C106" s="1731"/>
      <c r="D106" s="1237"/>
      <c r="E106" s="473"/>
      <c r="G106" s="3"/>
    </row>
    <row r="107" spans="1:17" s="1725" customFormat="1" hidden="1">
      <c r="A107" s="1733"/>
      <c r="B107" s="1730"/>
      <c r="C107" s="1731"/>
      <c r="D107" s="1237"/>
      <c r="E107" s="473"/>
      <c r="G107" s="3"/>
    </row>
    <row r="108" spans="1:17" s="1725" customFormat="1">
      <c r="A108" s="1733"/>
      <c r="B108" s="1730"/>
      <c r="C108" s="1731" t="s">
        <v>1423</v>
      </c>
      <c r="D108" s="1237" t="s">
        <v>850</v>
      </c>
      <c r="E108" s="473" t="s">
        <v>1418</v>
      </c>
      <c r="G108" s="3"/>
    </row>
    <row r="109" spans="1:17" s="1725" customFormat="1">
      <c r="A109" s="1733"/>
      <c r="B109" s="1730"/>
      <c r="C109" s="1731" t="s">
        <v>1424</v>
      </c>
      <c r="D109" s="1237" t="s">
        <v>850</v>
      </c>
      <c r="E109" s="473" t="s">
        <v>1418</v>
      </c>
      <c r="G109" s="3"/>
    </row>
    <row r="110" spans="1:17" s="1725" customFormat="1" ht="27">
      <c r="A110" s="1733"/>
      <c r="B110" s="1730"/>
      <c r="C110" s="1731" t="s">
        <v>1425</v>
      </c>
      <c r="D110" s="1237" t="s">
        <v>850</v>
      </c>
      <c r="E110" s="473" t="s">
        <v>1420</v>
      </c>
      <c r="G110" s="3"/>
    </row>
    <row r="111" spans="1:17" s="1725" customFormat="1">
      <c r="A111" s="1733"/>
      <c r="B111" s="1730"/>
      <c r="C111" s="1731" t="s">
        <v>1426</v>
      </c>
      <c r="D111" s="1237" t="s">
        <v>850</v>
      </c>
      <c r="E111" s="473" t="s">
        <v>1418</v>
      </c>
      <c r="G111" s="3"/>
    </row>
    <row r="112" spans="1:17" s="1725" customFormat="1" ht="27">
      <c r="A112" s="1733"/>
      <c r="B112" s="1730"/>
      <c r="C112" s="1731" t="s">
        <v>1427</v>
      </c>
      <c r="D112" s="1237" t="s">
        <v>850</v>
      </c>
      <c r="E112" s="473" t="s">
        <v>1418</v>
      </c>
      <c r="G112" s="3"/>
    </row>
    <row r="113" spans="1:17" s="1725" customFormat="1">
      <c r="A113" s="21"/>
      <c r="B113" s="21"/>
      <c r="C113" s="21"/>
      <c r="D113" s="76"/>
      <c r="G113" s="3"/>
    </row>
    <row r="114" spans="1:17" s="1725" customFormat="1">
      <c r="A114" s="1727" t="s">
        <v>1596</v>
      </c>
      <c r="B114" s="1728" t="s">
        <v>1597</v>
      </c>
      <c r="C114" s="1755"/>
      <c r="D114" s="746"/>
      <c r="E114" s="1767"/>
      <c r="G114" s="1723"/>
      <c r="H114" s="7"/>
      <c r="I114" s="7"/>
      <c r="J114" s="7"/>
      <c r="K114" s="7"/>
      <c r="L114" s="7"/>
      <c r="M114" s="7"/>
      <c r="N114" s="7"/>
      <c r="O114" s="7"/>
      <c r="P114" s="1722"/>
      <c r="Q114" s="1722"/>
    </row>
    <row r="115" spans="1:17" s="1725" customFormat="1" ht="27">
      <c r="A115" s="1737"/>
      <c r="B115" s="1730"/>
      <c r="C115" s="1731" t="s">
        <v>1598</v>
      </c>
      <c r="D115" s="1768" t="s">
        <v>850</v>
      </c>
      <c r="E115" s="473" t="s">
        <v>1418</v>
      </c>
      <c r="G115" s="1723"/>
      <c r="H115" s="7"/>
      <c r="I115" s="7"/>
      <c r="J115" s="7"/>
      <c r="K115" s="7"/>
      <c r="L115" s="7"/>
      <c r="M115" s="7"/>
      <c r="N115" s="7"/>
      <c r="O115" s="7"/>
      <c r="P115" s="1722"/>
      <c r="Q115" s="1722"/>
    </row>
    <row r="116" spans="1:17" s="1725" customFormat="1">
      <c r="A116" s="21"/>
      <c r="B116" s="21"/>
      <c r="C116" s="21"/>
      <c r="D116" s="76"/>
      <c r="G116" s="3"/>
    </row>
  </sheetData>
  <sheetProtection algorithmName="SHA-512" hashValue="PNa8tZ6ZjndiQUNlRkTcKtWXZrl0xV4uFiSvA6elnwYyMMppw3DeOAfyNafsnp9oP5KhdRi5QKLnxdA0Vg2lqA==" saltValue="r+S85E0sjnvBaGZfw+W+tw==" spinCount="100000" sheet="1" objects="1" scenarios="1"/>
  <mergeCells count="3">
    <mergeCell ref="D87:D88"/>
    <mergeCell ref="D90:D91"/>
    <mergeCell ref="D93:D94"/>
  </mergeCells>
  <phoneticPr fontId="4"/>
  <conditionalFormatting sqref="F60 F71:F72">
    <cfRule type="cellIs" dxfId="8" priority="4" stopIfTrue="1" operator="equal">
      <formula>"除雪工事補正の有無欄で「補正有り」を選択してください。"</formula>
    </cfRule>
    <cfRule type="cellIs" dxfId="7" priority="5" stopIfTrue="1" operator="equal">
      <formula>"国土交通省（建設）以外の場合は入力しないでください。"</formula>
    </cfRule>
  </conditionalFormatting>
  <conditionalFormatting sqref="F80">
    <cfRule type="cellIs" dxfId="6" priority="1" stopIfTrue="1" operator="equal">
      <formula>"除雪工事補正の有無欄で「補正有り」を選択してください。"</formula>
    </cfRule>
    <cfRule type="cellIs" dxfId="5" priority="2" stopIfTrue="1" operator="equal">
      <formula>"国土交通省（建設）以外の場合は入力しないでください。"</formula>
    </cfRule>
  </conditionalFormatting>
  <pageMargins left="0.75" right="0.16" top="1" bottom="1" header="0.51200000000000001" footer="0.16"/>
  <pageSetup paperSize="9" scale="8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N98"/>
  <sheetViews>
    <sheetView showGridLines="0" topLeftCell="A2" zoomScaleNormal="100" zoomScaleSheetLayoutView="100" workbookViewId="0"/>
  </sheetViews>
  <sheetFormatPr defaultRowHeight="13.5"/>
  <cols>
    <col min="1" max="2" width="3.625" style="20" customWidth="1"/>
    <col min="3" max="4" width="5.125" style="20" customWidth="1"/>
    <col min="5" max="5" width="3.625" style="20" customWidth="1"/>
    <col min="6" max="6" width="8.125" style="20" bestFit="1" customWidth="1"/>
    <col min="7" max="7" width="31.375" style="20" customWidth="1"/>
    <col min="8" max="8" width="4.125" style="75" customWidth="1"/>
    <col min="9" max="9" width="14.25" style="20" customWidth="1"/>
    <col min="10" max="10" width="11.75" style="15" customWidth="1"/>
    <col min="11" max="11" width="15.875" style="20" customWidth="1"/>
    <col min="12" max="12" width="11.625" style="20" customWidth="1"/>
    <col min="13" max="13" width="13.5" style="20" customWidth="1"/>
    <col min="14" max="14" width="11.625" style="20" customWidth="1"/>
    <col min="15" max="16" width="14.5" style="20" customWidth="1"/>
    <col min="17" max="23" width="2.125" style="20" hidden="1" customWidth="1"/>
    <col min="24" max="32" width="5.5" style="20" hidden="1" customWidth="1"/>
    <col min="33" max="33" width="4" style="20" hidden="1" customWidth="1"/>
    <col min="34" max="34" width="20.125" style="20" hidden="1" customWidth="1"/>
    <col min="35" max="38" width="9" style="20" hidden="1" customWidth="1"/>
    <col min="39" max="39" width="4" style="20" hidden="1" customWidth="1"/>
    <col min="40" max="16384" width="9" style="20"/>
  </cols>
  <sheetData>
    <row r="1" spans="1:38" ht="12" hidden="1" customHeight="1">
      <c r="A1" s="179"/>
      <c r="J1" s="1242" t="s">
        <v>1144</v>
      </c>
      <c r="K1" s="1123"/>
      <c r="L1" s="1234" t="s">
        <v>930</v>
      </c>
      <c r="M1" s="1234" t="s">
        <v>930</v>
      </c>
      <c r="N1" s="1262"/>
      <c r="O1" s="1262" t="s">
        <v>520</v>
      </c>
      <c r="P1" s="1085" t="s">
        <v>533</v>
      </c>
      <c r="Q1" s="1243"/>
      <c r="R1" s="1243"/>
      <c r="S1" s="1243"/>
      <c r="T1" s="1243"/>
      <c r="U1" s="1243"/>
      <c r="V1" s="1243"/>
      <c r="W1" s="1243"/>
      <c r="X1" s="1172" t="s">
        <v>1215</v>
      </c>
      <c r="Y1" s="1172" t="s">
        <v>1215</v>
      </c>
      <c r="Z1" s="1172" t="s">
        <v>1215</v>
      </c>
      <c r="AA1" s="1172" t="s">
        <v>1215</v>
      </c>
      <c r="AB1" s="1172" t="s">
        <v>1215</v>
      </c>
      <c r="AC1" s="1172" t="s">
        <v>1215</v>
      </c>
      <c r="AD1" s="1172" t="s">
        <v>1215</v>
      </c>
      <c r="AE1" s="1172" t="s">
        <v>1215</v>
      </c>
      <c r="AF1" s="1172" t="s">
        <v>1215</v>
      </c>
      <c r="AG1" s="1164" t="s">
        <v>1214</v>
      </c>
      <c r="AH1" s="1243"/>
      <c r="AI1" s="1243"/>
      <c r="AJ1" s="1243"/>
      <c r="AK1" s="1243"/>
      <c r="AL1" s="1243"/>
    </row>
    <row r="2" spans="1:38" ht="6" customHeight="1">
      <c r="K2" s="21"/>
      <c r="L2" s="21"/>
      <c r="N2" s="21"/>
    </row>
    <row r="3" spans="1:38" ht="15" customHeight="1">
      <c r="A3" s="21" t="s">
        <v>524</v>
      </c>
      <c r="K3" s="21"/>
      <c r="L3" s="21"/>
      <c r="N3" s="21"/>
      <c r="X3" s="1675" t="s">
        <v>220</v>
      </c>
    </row>
    <row r="4" spans="1:38" s="23" customFormat="1" ht="6.75" customHeight="1">
      <c r="C4" s="3"/>
      <c r="H4" s="75"/>
      <c r="J4" s="276"/>
      <c r="K4" s="24"/>
      <c r="L4" s="24"/>
      <c r="N4" s="24"/>
      <c r="X4" s="1676" t="s">
        <v>219</v>
      </c>
    </row>
    <row r="5" spans="1:38" ht="28.5" customHeight="1">
      <c r="A5" s="775" t="s">
        <v>674</v>
      </c>
      <c r="B5" s="700" t="s">
        <v>1085</v>
      </c>
      <c r="C5" s="77"/>
      <c r="D5" s="701"/>
      <c r="E5" s="776" t="s">
        <v>1207</v>
      </c>
      <c r="F5" s="23"/>
      <c r="G5" s="23"/>
      <c r="I5" s="91" t="s">
        <v>1087</v>
      </c>
      <c r="K5" s="21"/>
      <c r="L5" s="21"/>
      <c r="N5" s="21"/>
      <c r="X5" s="1677" t="s">
        <v>221</v>
      </c>
    </row>
    <row r="6" spans="1:38" ht="20.100000000000001" customHeight="1">
      <c r="A6" s="1"/>
      <c r="B6" s="48" t="s">
        <v>730</v>
      </c>
      <c r="C6" s="48"/>
      <c r="D6" s="396"/>
      <c r="E6" s="396"/>
      <c r="F6" s="396"/>
      <c r="G6" s="396"/>
      <c r="H6" s="397"/>
      <c r="I6" s="26" t="s">
        <v>535</v>
      </c>
      <c r="K6" s="21"/>
      <c r="L6" s="21"/>
      <c r="M6" s="21"/>
      <c r="N6" s="21"/>
    </row>
    <row r="7" spans="1:38" ht="13.5" customHeight="1">
      <c r="A7" s="1"/>
      <c r="B7" s="78" t="s">
        <v>253</v>
      </c>
      <c r="C7" s="811" t="s">
        <v>432</v>
      </c>
      <c r="D7" s="811"/>
      <c r="E7" s="812"/>
      <c r="F7" s="812"/>
      <c r="G7" s="813"/>
      <c r="H7" s="814" t="s">
        <v>850</v>
      </c>
      <c r="I7" s="79">
        <v>12083</v>
      </c>
      <c r="J7" s="80" t="str">
        <f>IF(H7="E","内訳の方が大きくなっています。","")</f>
        <v/>
      </c>
      <c r="K7" s="21"/>
      <c r="L7" s="21"/>
      <c r="M7" s="21"/>
      <c r="N7" s="21"/>
    </row>
    <row r="8" spans="1:38" ht="13.5" customHeight="1">
      <c r="A8" s="1"/>
      <c r="B8" s="81"/>
      <c r="C8" s="892" t="s">
        <v>433</v>
      </c>
      <c r="D8" s="893" t="s">
        <v>268</v>
      </c>
      <c r="E8" s="893"/>
      <c r="F8" s="893"/>
      <c r="G8" s="894"/>
      <c r="H8" s="906" t="s">
        <v>850</v>
      </c>
      <c r="I8" s="896">
        <v>5012</v>
      </c>
      <c r="J8" s="80"/>
      <c r="K8" s="21"/>
      <c r="L8" s="21"/>
      <c r="M8" s="21"/>
      <c r="N8" s="21"/>
    </row>
    <row r="9" spans="1:38" ht="13.5" customHeight="1">
      <c r="B9" s="32"/>
      <c r="C9" s="815" t="s">
        <v>1239</v>
      </c>
      <c r="D9" s="1848" t="s">
        <v>1496</v>
      </c>
      <c r="E9" s="811"/>
      <c r="F9" s="811"/>
      <c r="G9" s="816"/>
      <c r="H9" s="814" t="s">
        <v>850</v>
      </c>
      <c r="I9" s="79">
        <v>0</v>
      </c>
      <c r="J9" s="1806"/>
      <c r="K9" s="21"/>
      <c r="L9" s="21"/>
      <c r="M9" s="21"/>
      <c r="N9" s="21"/>
    </row>
    <row r="10" spans="1:38" ht="13.5" customHeight="1">
      <c r="B10" s="32"/>
      <c r="C10" s="1742" t="s">
        <v>22</v>
      </c>
      <c r="D10" s="1743" t="s">
        <v>269</v>
      </c>
      <c r="E10" s="893"/>
      <c r="F10" s="893"/>
      <c r="G10" s="894"/>
      <c r="H10" s="906" t="s">
        <v>850</v>
      </c>
      <c r="I10" s="896">
        <v>3259</v>
      </c>
      <c r="K10" s="21"/>
      <c r="L10" s="21"/>
      <c r="M10" s="21"/>
      <c r="N10" s="21"/>
    </row>
    <row r="11" spans="1:38" ht="13.5" customHeight="1">
      <c r="B11" s="32"/>
      <c r="C11" s="783"/>
      <c r="D11" s="1713" t="s">
        <v>1321</v>
      </c>
      <c r="E11" s="777"/>
      <c r="F11" s="777"/>
      <c r="G11" s="780"/>
      <c r="H11" s="1315"/>
      <c r="I11" s="79">
        <v>0</v>
      </c>
      <c r="K11" s="21"/>
      <c r="L11" s="21"/>
      <c r="M11" s="21"/>
      <c r="N11" s="21"/>
    </row>
    <row r="12" spans="1:38" ht="13.5" customHeight="1">
      <c r="B12" s="32"/>
      <c r="C12" s="1280"/>
      <c r="D12" s="1714" t="s">
        <v>1322</v>
      </c>
      <c r="E12" s="777"/>
      <c r="F12" s="777"/>
      <c r="G12" s="780"/>
      <c r="H12" s="1315"/>
      <c r="I12" s="79">
        <v>458</v>
      </c>
      <c r="K12" s="21"/>
      <c r="L12" s="21"/>
      <c r="M12" s="21"/>
      <c r="N12" s="21"/>
    </row>
    <row r="13" spans="1:38" ht="13.5" customHeight="1">
      <c r="B13" s="32"/>
      <c r="C13" s="897" t="s">
        <v>434</v>
      </c>
      <c r="D13" s="898" t="s">
        <v>1240</v>
      </c>
      <c r="E13" s="893"/>
      <c r="F13" s="893"/>
      <c r="G13" s="894"/>
      <c r="H13" s="906" t="s">
        <v>850</v>
      </c>
      <c r="I13" s="896">
        <v>1570</v>
      </c>
      <c r="K13" s="21"/>
      <c r="L13" s="21"/>
      <c r="M13" s="21"/>
      <c r="N13" s="21"/>
    </row>
    <row r="14" spans="1:38" ht="13.5" customHeight="1">
      <c r="B14" s="32"/>
      <c r="C14" s="817" t="s">
        <v>1241</v>
      </c>
      <c r="D14" s="812" t="s">
        <v>1208</v>
      </c>
      <c r="E14" s="811"/>
      <c r="F14" s="811"/>
      <c r="G14" s="816"/>
      <c r="H14" s="814" t="s">
        <v>850</v>
      </c>
      <c r="I14" s="79">
        <v>0</v>
      </c>
      <c r="K14" s="21"/>
      <c r="L14" s="21"/>
      <c r="M14" s="21"/>
      <c r="N14" s="21"/>
    </row>
    <row r="15" spans="1:38" ht="13.5" customHeight="1">
      <c r="B15" s="32"/>
      <c r="C15" s="817" t="s">
        <v>1092</v>
      </c>
      <c r="D15" s="811" t="s">
        <v>1705</v>
      </c>
      <c r="E15" s="811"/>
      <c r="F15" s="811"/>
      <c r="G15" s="816"/>
      <c r="H15" s="814" t="s">
        <v>850</v>
      </c>
      <c r="I15" s="79">
        <v>1027</v>
      </c>
      <c r="K15" s="21"/>
      <c r="L15" s="21"/>
      <c r="M15" s="21"/>
      <c r="N15" s="21"/>
    </row>
    <row r="16" spans="1:38" ht="13.5" customHeight="1">
      <c r="B16" s="32"/>
      <c r="C16" s="1881" t="s">
        <v>1242</v>
      </c>
      <c r="D16" s="1691" t="s">
        <v>30</v>
      </c>
      <c r="E16" s="1276"/>
      <c r="F16" s="1276"/>
      <c r="G16" s="816"/>
      <c r="H16" s="740" t="s">
        <v>850</v>
      </c>
      <c r="I16" s="1871">
        <v>1215</v>
      </c>
      <c r="K16" s="21"/>
      <c r="L16" s="21"/>
      <c r="M16" s="21"/>
      <c r="N16" s="21"/>
      <c r="X16" s="1285"/>
      <c r="Y16" s="1285"/>
      <c r="Z16" s="1285"/>
      <c r="AA16" s="1285"/>
      <c r="AB16" s="1285"/>
      <c r="AC16" s="1285"/>
      <c r="AD16" s="1285"/>
      <c r="AE16" s="1285"/>
      <c r="AF16" s="1284"/>
    </row>
    <row r="17" spans="2:40" ht="13.5" customHeight="1">
      <c r="B17" s="32"/>
      <c r="C17" s="1882"/>
      <c r="D17" s="1883" t="s">
        <v>83</v>
      </c>
      <c r="E17" s="1884" t="s">
        <v>1334</v>
      </c>
      <c r="F17" s="1885"/>
      <c r="G17" s="1283"/>
      <c r="H17" s="248"/>
      <c r="I17" s="1872">
        <v>216</v>
      </c>
      <c r="K17" s="21"/>
      <c r="L17" s="21"/>
      <c r="M17" s="21"/>
      <c r="N17" s="21"/>
      <c r="X17" s="1163" t="s">
        <v>533</v>
      </c>
      <c r="Y17" s="1163" t="s">
        <v>119</v>
      </c>
      <c r="Z17" s="1163" t="s">
        <v>120</v>
      </c>
      <c r="AA17" s="1163" t="s">
        <v>520</v>
      </c>
      <c r="AB17" s="1163" t="s">
        <v>121</v>
      </c>
      <c r="AC17" s="1163" t="s">
        <v>1084</v>
      </c>
      <c r="AD17" s="1163" t="s">
        <v>1206</v>
      </c>
      <c r="AE17" s="1163" t="s">
        <v>132</v>
      </c>
      <c r="AF17" s="1335" t="s">
        <v>421</v>
      </c>
      <c r="AG17" s="1163" t="s">
        <v>1216</v>
      </c>
    </row>
    <row r="18" spans="2:40" ht="13.5" hidden="1" customHeight="1">
      <c r="B18" s="32"/>
      <c r="C18" s="783"/>
      <c r="D18" s="1277"/>
      <c r="E18" s="1278" t="s">
        <v>1058</v>
      </c>
      <c r="F18" s="446" t="s">
        <v>1034</v>
      </c>
      <c r="G18" s="1279"/>
      <c r="H18" s="363"/>
      <c r="I18" s="718">
        <v>153</v>
      </c>
      <c r="K18" s="21"/>
      <c r="L18" s="21"/>
      <c r="M18" s="21"/>
      <c r="N18" s="21"/>
      <c r="X18" s="1172" t="s">
        <v>1215</v>
      </c>
      <c r="Y18" s="1172" t="s">
        <v>1215</v>
      </c>
      <c r="Z18" s="1172" t="s">
        <v>1215</v>
      </c>
      <c r="AA18" s="1172" t="s">
        <v>1215</v>
      </c>
      <c r="AB18" s="1172" t="s">
        <v>1215</v>
      </c>
      <c r="AC18" s="1164" t="s">
        <v>1214</v>
      </c>
      <c r="AD18" s="1172" t="s">
        <v>1215</v>
      </c>
      <c r="AE18" s="1172" t="s">
        <v>1215</v>
      </c>
      <c r="AF18" s="1164" t="s">
        <v>1214</v>
      </c>
      <c r="AG18" s="1164" t="s">
        <v>1214</v>
      </c>
    </row>
    <row r="19" spans="2:40" ht="13.5" hidden="1" customHeight="1">
      <c r="B19" s="32"/>
      <c r="C19" s="1280"/>
      <c r="D19" s="833"/>
      <c r="E19" s="1281" t="s">
        <v>1059</v>
      </c>
      <c r="F19" s="1282" t="s">
        <v>1028</v>
      </c>
      <c r="G19" s="1283"/>
      <c r="H19" s="368"/>
      <c r="I19" s="479">
        <v>0</v>
      </c>
      <c r="K19" s="21"/>
      <c r="L19" s="21"/>
      <c r="M19" s="21"/>
      <c r="N19" s="21"/>
      <c r="X19" s="1172" t="s">
        <v>1215</v>
      </c>
      <c r="Y19" s="1172" t="s">
        <v>1215</v>
      </c>
      <c r="Z19" s="1172" t="s">
        <v>1215</v>
      </c>
      <c r="AA19" s="1172" t="s">
        <v>1215</v>
      </c>
      <c r="AB19" s="1172" t="s">
        <v>1215</v>
      </c>
      <c r="AC19" s="1164" t="s">
        <v>1214</v>
      </c>
      <c r="AD19" s="1172" t="s">
        <v>1215</v>
      </c>
      <c r="AE19" s="1172" t="s">
        <v>1215</v>
      </c>
      <c r="AF19" s="1164" t="s">
        <v>1214</v>
      </c>
      <c r="AG19" s="1164" t="s">
        <v>1214</v>
      </c>
    </row>
    <row r="20" spans="2:40" ht="13.5" hidden="1" customHeight="1">
      <c r="B20" s="32"/>
      <c r="C20" s="1712" t="s">
        <v>1333</v>
      </c>
      <c r="D20" s="811" t="s">
        <v>82</v>
      </c>
      <c r="E20" s="811"/>
      <c r="F20" s="811"/>
      <c r="G20" s="816"/>
      <c r="H20" s="814"/>
      <c r="I20" s="1690">
        <v>0</v>
      </c>
      <c r="K20" s="21"/>
      <c r="L20" s="21"/>
      <c r="M20" s="21"/>
      <c r="N20" s="21"/>
    </row>
    <row r="21" spans="2:40" ht="13.5" customHeight="1">
      <c r="B21" s="779" t="s">
        <v>254</v>
      </c>
      <c r="C21" s="811" t="s">
        <v>239</v>
      </c>
      <c r="D21" s="811"/>
      <c r="E21" s="812"/>
      <c r="F21" s="812"/>
      <c r="G21" s="818"/>
      <c r="H21" s="819"/>
      <c r="I21" s="60">
        <v>5449</v>
      </c>
      <c r="K21" s="21"/>
      <c r="L21" s="21"/>
      <c r="M21" s="21"/>
      <c r="N21" s="21"/>
    </row>
    <row r="22" spans="2:40" ht="13.5" customHeight="1">
      <c r="B22" s="783"/>
      <c r="C22" s="815" t="s">
        <v>433</v>
      </c>
      <c r="D22" s="29" t="s">
        <v>1243</v>
      </c>
      <c r="E22" s="37"/>
      <c r="F22" s="29"/>
      <c r="G22" s="820"/>
      <c r="H22" s="819"/>
      <c r="I22" s="60">
        <v>1631</v>
      </c>
      <c r="K22" s="21"/>
      <c r="L22" s="21"/>
      <c r="M22" s="21"/>
      <c r="N22" s="21"/>
    </row>
    <row r="23" spans="2:40" ht="13.5" customHeight="1">
      <c r="B23" s="32"/>
      <c r="C23" s="821"/>
      <c r="D23" s="815" t="s">
        <v>1094</v>
      </c>
      <c r="E23" s="29" t="s">
        <v>1278</v>
      </c>
      <c r="F23" s="29"/>
      <c r="G23" s="29"/>
      <c r="H23" s="822"/>
      <c r="I23" s="476">
        <v>465</v>
      </c>
      <c r="K23" s="21"/>
      <c r="L23" s="21"/>
      <c r="M23" s="21"/>
      <c r="N23" s="21"/>
    </row>
    <row r="24" spans="2:40" ht="13.5" customHeight="1">
      <c r="B24" s="32"/>
      <c r="C24" s="821"/>
      <c r="D24" s="821"/>
      <c r="E24" s="823" t="s">
        <v>1095</v>
      </c>
      <c r="F24" s="824" t="s">
        <v>240</v>
      </c>
      <c r="G24" s="825"/>
      <c r="H24" s="826" t="s">
        <v>850</v>
      </c>
      <c r="I24" s="477">
        <v>0</v>
      </c>
      <c r="K24" s="21"/>
      <c r="L24" s="21"/>
      <c r="M24" s="21"/>
      <c r="N24" s="21"/>
    </row>
    <row r="25" spans="2:40" ht="13.5" customHeight="1">
      <c r="B25" s="32"/>
      <c r="C25" s="821"/>
      <c r="D25" s="821"/>
      <c r="E25" s="827" t="s">
        <v>271</v>
      </c>
      <c r="F25" s="824" t="s">
        <v>241</v>
      </c>
      <c r="G25" s="825"/>
      <c r="H25" s="826"/>
      <c r="I25" s="478">
        <v>365</v>
      </c>
      <c r="K25" s="21"/>
      <c r="L25" s="21"/>
      <c r="M25" s="21"/>
      <c r="N25" s="21"/>
    </row>
    <row r="26" spans="2:40" ht="13.5" customHeight="1">
      <c r="B26" s="32"/>
      <c r="C26" s="821"/>
      <c r="D26" s="821"/>
      <c r="E26" s="828"/>
      <c r="F26" s="824" t="s">
        <v>1244</v>
      </c>
      <c r="G26" s="825"/>
      <c r="H26" s="826" t="s">
        <v>850</v>
      </c>
      <c r="I26" s="477">
        <v>106</v>
      </c>
      <c r="K26" s="21"/>
      <c r="L26" s="21"/>
      <c r="M26" s="21"/>
      <c r="N26" s="21"/>
    </row>
    <row r="27" spans="2:40" ht="13.5" customHeight="1">
      <c r="B27" s="32"/>
      <c r="C27" s="821"/>
      <c r="D27" s="821"/>
      <c r="E27" s="829"/>
      <c r="F27" s="824" t="s">
        <v>1245</v>
      </c>
      <c r="G27" s="825"/>
      <c r="H27" s="826" t="s">
        <v>850</v>
      </c>
      <c r="I27" s="477">
        <v>259</v>
      </c>
      <c r="K27" s="21"/>
      <c r="L27" s="21"/>
      <c r="M27" s="21"/>
      <c r="N27" s="21"/>
    </row>
    <row r="28" spans="2:40" ht="13.5" customHeight="1">
      <c r="B28" s="32"/>
      <c r="C28" s="821"/>
      <c r="D28" s="821"/>
      <c r="E28" s="823" t="s">
        <v>1096</v>
      </c>
      <c r="F28" s="474" t="s">
        <v>415</v>
      </c>
      <c r="G28" s="825"/>
      <c r="H28" s="826" t="s">
        <v>850</v>
      </c>
      <c r="I28" s="477">
        <v>50</v>
      </c>
      <c r="J28" s="1873" t="s">
        <v>1505</v>
      </c>
      <c r="K28" s="1874"/>
      <c r="L28" s="1874"/>
      <c r="M28" s="21"/>
      <c r="N28" s="21"/>
    </row>
    <row r="29" spans="2:40" ht="13.5" customHeight="1">
      <c r="B29" s="32"/>
      <c r="C29" s="821"/>
      <c r="D29" s="821"/>
      <c r="E29" s="784" t="s">
        <v>272</v>
      </c>
      <c r="F29" s="706" t="s">
        <v>242</v>
      </c>
      <c r="G29" s="707"/>
      <c r="H29" s="826" t="s">
        <v>850</v>
      </c>
      <c r="I29" s="477">
        <v>0</v>
      </c>
      <c r="J29" s="1875" t="s">
        <v>1506</v>
      </c>
      <c r="K29" s="1876"/>
      <c r="L29" s="1877" t="s">
        <v>1420</v>
      </c>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1308"/>
      <c r="AN29" s="21"/>
    </row>
    <row r="30" spans="2:40" ht="37.5" customHeight="1">
      <c r="B30" s="32"/>
      <c r="C30" s="32"/>
      <c r="D30" s="32"/>
      <c r="E30" s="785"/>
      <c r="F30" s="2357" t="s">
        <v>1560</v>
      </c>
      <c r="G30" s="2358"/>
      <c r="H30" s="364"/>
      <c r="I30" s="477">
        <v>0</v>
      </c>
      <c r="J30" s="1307"/>
      <c r="K30" s="1307"/>
      <c r="L30" s="1307"/>
      <c r="Z30" s="1715"/>
    </row>
    <row r="31" spans="2:40" ht="13.5" hidden="1" customHeight="1">
      <c r="B31" s="32"/>
      <c r="C31" s="821"/>
      <c r="D31" s="821"/>
      <c r="E31" s="786"/>
      <c r="F31" s="1716" t="s">
        <v>1323</v>
      </c>
      <c r="G31" s="707"/>
      <c r="H31" s="826"/>
      <c r="I31" s="477">
        <v>0</v>
      </c>
      <c r="J31" s="1307"/>
      <c r="K31" s="1307"/>
      <c r="L31" s="1307"/>
      <c r="M31" s="21"/>
      <c r="N31" s="21"/>
      <c r="AM31" s="1308"/>
    </row>
    <row r="32" spans="2:40" ht="13.5" customHeight="1">
      <c r="B32" s="32"/>
      <c r="C32" s="821"/>
      <c r="D32" s="821"/>
      <c r="E32" s="823" t="s">
        <v>273</v>
      </c>
      <c r="F32" s="824" t="s">
        <v>243</v>
      </c>
      <c r="G32" s="825"/>
      <c r="H32" s="826" t="s">
        <v>850</v>
      </c>
      <c r="I32" s="477">
        <v>0</v>
      </c>
      <c r="K32" s="21"/>
      <c r="L32" s="21"/>
      <c r="M32" s="21"/>
      <c r="N32" s="21"/>
    </row>
    <row r="33" spans="2:36" ht="13.5" customHeight="1">
      <c r="B33" s="32"/>
      <c r="C33" s="821"/>
      <c r="D33" s="821"/>
      <c r="E33" s="823" t="s">
        <v>274</v>
      </c>
      <c r="F33" s="824" t="s">
        <v>244</v>
      </c>
      <c r="G33" s="825"/>
      <c r="H33" s="826" t="s">
        <v>850</v>
      </c>
      <c r="I33" s="477">
        <v>50</v>
      </c>
      <c r="K33" s="21"/>
      <c r="L33" s="21"/>
      <c r="M33" s="21"/>
      <c r="N33" s="21"/>
    </row>
    <row r="34" spans="2:36" ht="13.5" customHeight="1">
      <c r="B34" s="32"/>
      <c r="C34" s="821"/>
      <c r="D34" s="821"/>
      <c r="E34" s="823" t="s">
        <v>275</v>
      </c>
      <c r="F34" s="824" t="s">
        <v>245</v>
      </c>
      <c r="G34" s="825"/>
      <c r="H34" s="826" t="s">
        <v>850</v>
      </c>
      <c r="I34" s="477">
        <v>0</v>
      </c>
      <c r="K34" s="21"/>
      <c r="L34" s="21"/>
      <c r="M34" s="21"/>
      <c r="N34" s="21"/>
      <c r="AH34" s="1248" t="s">
        <v>1061</v>
      </c>
      <c r="AI34" s="1248" t="s">
        <v>357</v>
      </c>
      <c r="AJ34" s="1248" t="s">
        <v>520</v>
      </c>
    </row>
    <row r="35" spans="2:36">
      <c r="B35" s="32"/>
      <c r="C35" s="32"/>
      <c r="D35" s="32"/>
      <c r="E35" s="785"/>
      <c r="F35" s="2357" t="s">
        <v>1599</v>
      </c>
      <c r="G35" s="2358"/>
      <c r="H35" s="364"/>
      <c r="I35" s="477">
        <v>0</v>
      </c>
      <c r="J35" s="1307"/>
      <c r="K35" s="1307"/>
      <c r="L35" s="1307"/>
      <c r="Z35" s="1715"/>
    </row>
    <row r="36" spans="2:36" ht="13.5" customHeight="1">
      <c r="B36" s="32"/>
      <c r="C36" s="821"/>
      <c r="D36" s="830"/>
      <c r="E36" s="831" t="s">
        <v>276</v>
      </c>
      <c r="F36" s="832" t="s">
        <v>246</v>
      </c>
      <c r="G36" s="833"/>
      <c r="H36" s="814" t="s">
        <v>850</v>
      </c>
      <c r="I36" s="479">
        <v>0</v>
      </c>
      <c r="K36" s="21"/>
      <c r="L36" s="21"/>
      <c r="M36" s="21"/>
      <c r="N36" s="21"/>
      <c r="AH36" s="1249" t="s">
        <v>30</v>
      </c>
      <c r="AI36" s="1250">
        <v>0</v>
      </c>
      <c r="AJ36" s="1250">
        <v>6000</v>
      </c>
    </row>
    <row r="37" spans="2:36" ht="13.5" customHeight="1">
      <c r="B37" s="32"/>
      <c r="C37" s="821"/>
      <c r="D37" s="817" t="s">
        <v>416</v>
      </c>
      <c r="E37" s="37" t="s">
        <v>247</v>
      </c>
      <c r="F37" s="37"/>
      <c r="G37" s="38"/>
      <c r="H37" s="814" t="s">
        <v>850</v>
      </c>
      <c r="I37" s="79">
        <v>0</v>
      </c>
      <c r="J37" s="1878" t="s">
        <v>1511</v>
      </c>
      <c r="K37" s="21"/>
      <c r="L37" s="21"/>
      <c r="M37" s="21"/>
      <c r="N37" s="21"/>
      <c r="X37" s="1163" t="s">
        <v>533</v>
      </c>
      <c r="Y37" s="1163" t="s">
        <v>119</v>
      </c>
      <c r="Z37" s="1163" t="s">
        <v>120</v>
      </c>
      <c r="AA37" s="1163" t="s">
        <v>520</v>
      </c>
      <c r="AB37" s="1163" t="s">
        <v>121</v>
      </c>
      <c r="AC37" s="1163" t="s">
        <v>1084</v>
      </c>
      <c r="AD37" s="1163" t="s">
        <v>1206</v>
      </c>
      <c r="AE37" s="1163" t="s">
        <v>132</v>
      </c>
      <c r="AF37" s="1335" t="s">
        <v>421</v>
      </c>
      <c r="AG37" s="1163" t="s">
        <v>1216</v>
      </c>
      <c r="AH37" s="1248"/>
      <c r="AI37" s="1251"/>
      <c r="AJ37" s="1251"/>
    </row>
    <row r="38" spans="2:36" ht="13.5" customHeight="1">
      <c r="B38" s="32"/>
      <c r="C38" s="821"/>
      <c r="D38" s="817" t="s">
        <v>1507</v>
      </c>
      <c r="E38" s="37" t="s">
        <v>1508</v>
      </c>
      <c r="F38" s="37"/>
      <c r="G38" s="38"/>
      <c r="H38" s="814" t="s">
        <v>850</v>
      </c>
      <c r="I38" s="79">
        <v>0</v>
      </c>
      <c r="J38" s="1878" t="s">
        <v>1511</v>
      </c>
      <c r="K38" s="21"/>
      <c r="L38" s="21"/>
      <c r="M38" s="21"/>
      <c r="N38" s="21"/>
      <c r="X38" s="1164" t="s">
        <v>1214</v>
      </c>
      <c r="Y38" s="1164" t="s">
        <v>1214</v>
      </c>
      <c r="Z38" s="1164" t="s">
        <v>1214</v>
      </c>
      <c r="AA38" s="1172" t="s">
        <v>1215</v>
      </c>
      <c r="AB38" s="1164" t="s">
        <v>1214</v>
      </c>
      <c r="AC38" s="1164" t="s">
        <v>1214</v>
      </c>
      <c r="AD38" s="1164" t="s">
        <v>1214</v>
      </c>
      <c r="AE38" s="1164" t="s">
        <v>1214</v>
      </c>
      <c r="AF38" s="1164" t="s">
        <v>1214</v>
      </c>
      <c r="AG38" s="1164" t="s">
        <v>1214</v>
      </c>
      <c r="AH38" s="1249" t="s">
        <v>248</v>
      </c>
      <c r="AI38" s="1250">
        <v>6000</v>
      </c>
      <c r="AJ38" s="1250">
        <v>0</v>
      </c>
    </row>
    <row r="39" spans="2:36" ht="13.5" customHeight="1">
      <c r="B39" s="32"/>
      <c r="C39" s="821"/>
      <c r="D39" s="817" t="s">
        <v>1509</v>
      </c>
      <c r="E39" s="37" t="s">
        <v>1510</v>
      </c>
      <c r="F39" s="37"/>
      <c r="G39" s="38"/>
      <c r="H39" s="814" t="s">
        <v>850</v>
      </c>
      <c r="I39" s="79">
        <v>0</v>
      </c>
      <c r="J39" s="1878"/>
      <c r="K39" s="21"/>
      <c r="L39" s="21"/>
      <c r="M39" s="21"/>
      <c r="N39" s="21"/>
      <c r="X39" s="1164" t="s">
        <v>1214</v>
      </c>
      <c r="Y39" s="1164" t="s">
        <v>1214</v>
      </c>
      <c r="Z39" s="1164" t="s">
        <v>1214</v>
      </c>
      <c r="AA39" s="1172" t="s">
        <v>1215</v>
      </c>
      <c r="AB39" s="1164" t="s">
        <v>1214</v>
      </c>
      <c r="AC39" s="1164" t="s">
        <v>1214</v>
      </c>
      <c r="AD39" s="1164" t="s">
        <v>1214</v>
      </c>
      <c r="AE39" s="1164" t="s">
        <v>1214</v>
      </c>
      <c r="AF39" s="1164" t="s">
        <v>1214</v>
      </c>
      <c r="AG39" s="1164" t="s">
        <v>1214</v>
      </c>
      <c r="AH39" s="1253"/>
      <c r="AI39" s="1254"/>
      <c r="AJ39" s="1254"/>
    </row>
    <row r="40" spans="2:36" s="2021" customFormat="1" ht="13.5" customHeight="1">
      <c r="B40" s="2043"/>
      <c r="C40" s="2043"/>
      <c r="D40" s="1864" t="s">
        <v>1566</v>
      </c>
      <c r="E40" s="2036" t="s">
        <v>1567</v>
      </c>
      <c r="F40" s="1691"/>
      <c r="G40" s="2037"/>
      <c r="H40" s="2038"/>
      <c r="I40" s="1690">
        <v>50</v>
      </c>
      <c r="J40" s="6"/>
      <c r="Q40" s="2041"/>
      <c r="R40" s="2041"/>
      <c r="S40" s="2041"/>
      <c r="T40" s="2042"/>
      <c r="U40" s="2041"/>
      <c r="V40" s="2041"/>
      <c r="W40" s="2041"/>
      <c r="X40" s="2041"/>
      <c r="Y40" s="2041"/>
      <c r="Z40" s="2041"/>
      <c r="AA40" s="806"/>
      <c r="AB40" s="2035"/>
      <c r="AC40" s="2035"/>
    </row>
    <row r="41" spans="2:36" ht="13.5" customHeight="1">
      <c r="B41" s="32"/>
      <c r="C41" s="817" t="s">
        <v>291</v>
      </c>
      <c r="D41" s="37" t="s">
        <v>249</v>
      </c>
      <c r="E41" s="37"/>
      <c r="F41" s="37"/>
      <c r="G41" s="38"/>
      <c r="H41" s="814" t="s">
        <v>850</v>
      </c>
      <c r="I41" s="79">
        <v>0</v>
      </c>
      <c r="J41" s="1878"/>
      <c r="K41" s="21"/>
      <c r="L41" s="21"/>
      <c r="M41" s="21"/>
      <c r="N41" s="21"/>
    </row>
    <row r="42" spans="2:36" ht="13.5" customHeight="1">
      <c r="B42" s="32"/>
      <c r="C42" s="897" t="s">
        <v>812</v>
      </c>
      <c r="D42" s="914" t="s">
        <v>419</v>
      </c>
      <c r="E42" s="914"/>
      <c r="F42" s="914"/>
      <c r="G42" s="915"/>
      <c r="H42" s="906" t="s">
        <v>850</v>
      </c>
      <c r="I42" s="896">
        <v>55879</v>
      </c>
      <c r="J42" s="1878" t="s">
        <v>1511</v>
      </c>
      <c r="K42" s="21"/>
      <c r="L42" s="21"/>
      <c r="M42" s="21"/>
      <c r="N42" s="21"/>
      <c r="X42" s="1163" t="s">
        <v>533</v>
      </c>
      <c r="Y42" s="1163" t="s">
        <v>119</v>
      </c>
      <c r="Z42" s="1163" t="s">
        <v>120</v>
      </c>
      <c r="AA42" s="1163" t="s">
        <v>520</v>
      </c>
      <c r="AB42" s="1163" t="s">
        <v>121</v>
      </c>
      <c r="AC42" s="1163" t="s">
        <v>1084</v>
      </c>
      <c r="AD42" s="1163" t="s">
        <v>1206</v>
      </c>
      <c r="AE42" s="1163" t="s">
        <v>132</v>
      </c>
      <c r="AF42" s="1335" t="s">
        <v>421</v>
      </c>
      <c r="AG42" s="1163" t="s">
        <v>1216</v>
      </c>
    </row>
    <row r="43" spans="2:36" s="2021" customFormat="1" ht="13.5" customHeight="1">
      <c r="B43" s="2043"/>
      <c r="C43" s="2043"/>
      <c r="D43" s="2059" t="s">
        <v>1600</v>
      </c>
      <c r="E43" s="2036" t="s">
        <v>1567</v>
      </c>
      <c r="F43" s="1691"/>
      <c r="G43" s="2037"/>
      <c r="H43" s="2038"/>
      <c r="I43" s="1690">
        <v>50</v>
      </c>
      <c r="J43" s="6"/>
      <c r="Q43" s="2041"/>
      <c r="R43" s="2041"/>
      <c r="S43" s="2041"/>
      <c r="T43" s="2042"/>
      <c r="U43" s="2041"/>
      <c r="V43" s="2041"/>
      <c r="W43" s="2041"/>
      <c r="X43" s="2041"/>
      <c r="Y43" s="2041"/>
      <c r="Z43" s="2041"/>
      <c r="AA43" s="806"/>
      <c r="AB43" s="2035"/>
      <c r="AC43" s="2035"/>
    </row>
    <row r="44" spans="2:36" ht="13.5" customHeight="1">
      <c r="B44" s="32"/>
      <c r="C44" s="892" t="s">
        <v>813</v>
      </c>
      <c r="D44" s="2413" t="s">
        <v>435</v>
      </c>
      <c r="E44" s="2413"/>
      <c r="F44" s="2413"/>
      <c r="G44" s="2414"/>
      <c r="H44" s="906"/>
      <c r="I44" s="916">
        <f>SUM(I45:I46)</f>
        <v>0</v>
      </c>
      <c r="K44" s="21"/>
      <c r="L44" s="21"/>
      <c r="M44" s="21"/>
      <c r="N44" s="21"/>
      <c r="X44" s="1164" t="s">
        <v>1214</v>
      </c>
      <c r="Y44" s="1164" t="s">
        <v>1214</v>
      </c>
      <c r="Z44" s="1164" t="s">
        <v>1214</v>
      </c>
      <c r="AA44" s="1164" t="s">
        <v>1214</v>
      </c>
      <c r="AB44" s="1164" t="s">
        <v>1214</v>
      </c>
      <c r="AC44" s="1172" t="s">
        <v>1215</v>
      </c>
      <c r="AD44" s="1164" t="s">
        <v>1214</v>
      </c>
      <c r="AE44" s="1164" t="s">
        <v>1214</v>
      </c>
      <c r="AF44" s="1172" t="s">
        <v>1215</v>
      </c>
      <c r="AG44" s="1164" t="s">
        <v>1214</v>
      </c>
    </row>
    <row r="45" spans="2:36" ht="27" customHeight="1">
      <c r="B45" s="32"/>
      <c r="C45" s="716"/>
      <c r="D45" s="722" t="s">
        <v>947</v>
      </c>
      <c r="E45" s="2373" t="s">
        <v>1075</v>
      </c>
      <c r="F45" s="2373"/>
      <c r="G45" s="2374"/>
      <c r="H45" s="834" t="s">
        <v>850</v>
      </c>
      <c r="I45" s="718">
        <v>0</v>
      </c>
      <c r="K45" s="21"/>
      <c r="L45" s="21"/>
      <c r="M45" s="21"/>
      <c r="N45" s="21"/>
      <c r="X45" s="1164" t="s">
        <v>1214</v>
      </c>
      <c r="Y45" s="1164" t="s">
        <v>1214</v>
      </c>
      <c r="Z45" s="1164" t="s">
        <v>1214</v>
      </c>
      <c r="AA45" s="1164" t="s">
        <v>1214</v>
      </c>
      <c r="AB45" s="1164" t="s">
        <v>1214</v>
      </c>
      <c r="AC45" s="1172" t="s">
        <v>1215</v>
      </c>
      <c r="AD45" s="1164" t="s">
        <v>1214</v>
      </c>
      <c r="AE45" s="1164" t="s">
        <v>1214</v>
      </c>
      <c r="AF45" s="1172" t="s">
        <v>1215</v>
      </c>
      <c r="AG45" s="1164" t="s">
        <v>1214</v>
      </c>
    </row>
    <row r="46" spans="2:36" ht="27" customHeight="1">
      <c r="B46" s="32"/>
      <c r="C46" s="717"/>
      <c r="D46" s="723" t="s">
        <v>1076</v>
      </c>
      <c r="E46" s="2375" t="s">
        <v>1077</v>
      </c>
      <c r="F46" s="2375"/>
      <c r="G46" s="2376"/>
      <c r="H46" s="814" t="s">
        <v>850</v>
      </c>
      <c r="I46" s="479">
        <v>0</v>
      </c>
      <c r="K46" s="21"/>
      <c r="L46" s="21"/>
      <c r="M46" s="21"/>
      <c r="N46" s="21"/>
      <c r="X46" s="1164" t="s">
        <v>1214</v>
      </c>
      <c r="Y46" s="1164" t="s">
        <v>1214</v>
      </c>
      <c r="Z46" s="1164" t="s">
        <v>1214</v>
      </c>
      <c r="AA46" s="1164" t="s">
        <v>1214</v>
      </c>
      <c r="AB46" s="1164" t="s">
        <v>1214</v>
      </c>
      <c r="AC46" s="1172" t="s">
        <v>1215</v>
      </c>
      <c r="AD46" s="1164" t="s">
        <v>1214</v>
      </c>
      <c r="AE46" s="1164" t="s">
        <v>1214</v>
      </c>
      <c r="AF46" s="1172" t="s">
        <v>1215</v>
      </c>
      <c r="AG46" s="1164" t="s">
        <v>1214</v>
      </c>
    </row>
    <row r="47" spans="2:36" s="2021" customFormat="1" ht="18" customHeight="1">
      <c r="B47" s="2039"/>
      <c r="C47" s="715" t="s">
        <v>621</v>
      </c>
      <c r="D47" s="2359" t="s">
        <v>1568</v>
      </c>
      <c r="E47" s="2359"/>
      <c r="F47" s="2359"/>
      <c r="G47" s="2360"/>
      <c r="H47" s="2038"/>
      <c r="I47" s="2040">
        <v>0</v>
      </c>
      <c r="J47" s="6"/>
      <c r="Q47" s="2041"/>
      <c r="R47" s="2041"/>
      <c r="S47" s="2041"/>
      <c r="T47" s="2041"/>
      <c r="U47" s="2041"/>
      <c r="V47" s="2042"/>
      <c r="W47" s="2041"/>
      <c r="X47" s="2041"/>
      <c r="Y47" s="2042"/>
      <c r="Z47" s="2041"/>
    </row>
    <row r="48" spans="2:36" ht="13.5" customHeight="1">
      <c r="B48" s="897" t="s">
        <v>1078</v>
      </c>
      <c r="C48" s="917" t="s">
        <v>251</v>
      </c>
      <c r="D48" s="917"/>
      <c r="E48" s="917"/>
      <c r="F48" s="917"/>
      <c r="G48" s="918"/>
      <c r="H48" s="906" t="s">
        <v>850</v>
      </c>
      <c r="I48" s="896">
        <v>40400</v>
      </c>
      <c r="K48" s="21"/>
      <c r="L48" s="21"/>
      <c r="M48" s="21"/>
      <c r="N48" s="21"/>
    </row>
    <row r="49" spans="1:38" ht="30" customHeight="1">
      <c r="B49" s="897" t="s">
        <v>1079</v>
      </c>
      <c r="C49" s="2408" t="s">
        <v>1080</v>
      </c>
      <c r="D49" s="2409"/>
      <c r="E49" s="2409"/>
      <c r="F49" s="2409"/>
      <c r="G49" s="2410"/>
      <c r="H49" s="906" t="s">
        <v>850</v>
      </c>
      <c r="I49" s="896">
        <v>0</v>
      </c>
      <c r="K49" s="1241"/>
      <c r="L49" s="1241"/>
      <c r="M49" s="21"/>
      <c r="N49" s="1241"/>
      <c r="AH49" s="2408" t="s">
        <v>1080</v>
      </c>
      <c r="AI49" s="2409"/>
      <c r="AJ49" s="2409"/>
      <c r="AK49" s="2409"/>
      <c r="AL49" s="2410"/>
    </row>
    <row r="50" spans="1:38" ht="13.5" customHeight="1">
      <c r="B50" s="897" t="s">
        <v>420</v>
      </c>
      <c r="C50" s="898" t="s">
        <v>422</v>
      </c>
      <c r="D50" s="898"/>
      <c r="E50" s="898"/>
      <c r="F50" s="898"/>
      <c r="G50" s="919"/>
      <c r="H50" s="906" t="s">
        <v>850</v>
      </c>
      <c r="I50" s="896">
        <v>0</v>
      </c>
      <c r="L50" s="21"/>
      <c r="M50" s="21"/>
      <c r="N50" s="21"/>
    </row>
    <row r="51" spans="1:38" ht="13.5" customHeight="1">
      <c r="B51" s="897" t="s">
        <v>423</v>
      </c>
      <c r="C51" s="898" t="s">
        <v>252</v>
      </c>
      <c r="D51" s="898"/>
      <c r="E51" s="898"/>
      <c r="F51" s="898"/>
      <c r="G51" s="919"/>
      <c r="H51" s="904"/>
      <c r="I51" s="916">
        <f>SUM(I7,I21,I48,I49,I50)</f>
        <v>57932</v>
      </c>
      <c r="J51" s="80"/>
      <c r="L51" s="21"/>
      <c r="M51" s="21"/>
      <c r="N51" s="21"/>
    </row>
    <row r="52" spans="1:38" s="21" customFormat="1" ht="13.5" customHeight="1">
      <c r="B52" s="789"/>
      <c r="H52" s="31"/>
      <c r="I52" s="17"/>
      <c r="J52" s="82"/>
      <c r="K52" s="277"/>
      <c r="L52" s="277"/>
      <c r="N52" s="277"/>
      <c r="X52" s="1163" t="s">
        <v>533</v>
      </c>
      <c r="Y52" s="1163" t="s">
        <v>119</v>
      </c>
      <c r="Z52" s="1163" t="s">
        <v>120</v>
      </c>
      <c r="AA52" s="1163" t="s">
        <v>520</v>
      </c>
      <c r="AB52" s="1163" t="s">
        <v>121</v>
      </c>
      <c r="AC52" s="1163" t="s">
        <v>1084</v>
      </c>
      <c r="AD52" s="1163" t="s">
        <v>1206</v>
      </c>
      <c r="AE52" s="1163" t="s">
        <v>132</v>
      </c>
      <c r="AF52" s="1335" t="s">
        <v>421</v>
      </c>
      <c r="AG52" s="1163" t="s">
        <v>1216</v>
      </c>
    </row>
    <row r="53" spans="1:38" ht="13.5" customHeight="1">
      <c r="B53" s="920"/>
      <c r="C53" s="921" t="s">
        <v>425</v>
      </c>
      <c r="D53" s="917"/>
      <c r="E53" s="917"/>
      <c r="F53" s="917"/>
      <c r="G53" s="918"/>
      <c r="H53" s="899" t="str">
        <f>IF(I53="","※",IF(I53=0,"E",""))</f>
        <v/>
      </c>
      <c r="I53" s="896">
        <v>322565</v>
      </c>
      <c r="J53" s="1309"/>
      <c r="K53" s="21"/>
      <c r="L53" s="21"/>
      <c r="M53" s="21"/>
      <c r="N53" s="21"/>
      <c r="O53" s="21"/>
      <c r="X53" s="1163" t="s">
        <v>867</v>
      </c>
      <c r="Y53" s="1164" t="s">
        <v>1214</v>
      </c>
      <c r="Z53" s="1164" t="s">
        <v>1214</v>
      </c>
      <c r="AA53" s="1164" t="s">
        <v>1214</v>
      </c>
      <c r="AB53" s="1164" t="s">
        <v>1214</v>
      </c>
      <c r="AC53" s="1164" t="s">
        <v>1214</v>
      </c>
      <c r="AD53" s="1164" t="s">
        <v>1214</v>
      </c>
      <c r="AE53" s="1164" t="s">
        <v>1214</v>
      </c>
      <c r="AF53" s="1164" t="s">
        <v>1214</v>
      </c>
      <c r="AG53" s="1164" t="s">
        <v>1214</v>
      </c>
    </row>
    <row r="54" spans="1:38" ht="13.5" customHeight="1">
      <c r="A54" s="3"/>
      <c r="B54" s="775"/>
      <c r="C54" s="790" t="s">
        <v>893</v>
      </c>
      <c r="D54" s="22"/>
      <c r="E54" s="22"/>
      <c r="F54" s="22"/>
      <c r="G54" s="702"/>
      <c r="H54" s="9"/>
      <c r="I54" s="475">
        <f>I7+I9+I14+I27+I28-I85</f>
        <v>12392</v>
      </c>
      <c r="J54" s="1309"/>
      <c r="K54" s="21"/>
      <c r="L54" s="21"/>
      <c r="M54" s="21"/>
      <c r="N54" s="21"/>
      <c r="O54" s="21"/>
      <c r="X54" s="1163" t="s">
        <v>867</v>
      </c>
      <c r="Y54" s="1164" t="s">
        <v>1214</v>
      </c>
      <c r="Z54" s="1164" t="s">
        <v>1214</v>
      </c>
      <c r="AA54" s="1164" t="s">
        <v>1214</v>
      </c>
      <c r="AB54" s="1164" t="s">
        <v>1214</v>
      </c>
      <c r="AC54" s="1164" t="s">
        <v>1214</v>
      </c>
      <c r="AD54" s="1164" t="s">
        <v>1214</v>
      </c>
      <c r="AE54" s="1164" t="s">
        <v>1214</v>
      </c>
      <c r="AF54" s="1164" t="s">
        <v>1214</v>
      </c>
      <c r="AG54" s="1164" t="s">
        <v>1214</v>
      </c>
    </row>
    <row r="55" spans="1:38" ht="13.5" hidden="1" customHeight="1">
      <c r="B55" s="1289"/>
      <c r="C55" s="1290" t="s">
        <v>866</v>
      </c>
      <c r="D55" s="917"/>
      <c r="E55" s="917"/>
      <c r="F55" s="917"/>
      <c r="G55" s="918"/>
      <c r="H55" s="1291"/>
      <c r="I55" s="1310">
        <f>(SUM(I7,I9,I14,I28,I27))</f>
        <v>12392</v>
      </c>
      <c r="J55" s="278"/>
      <c r="L55" s="21"/>
      <c r="M55" s="21"/>
      <c r="X55" s="1164" t="s">
        <v>1214</v>
      </c>
      <c r="Y55" s="1163" t="s">
        <v>867</v>
      </c>
      <c r="Z55" s="1163" t="s">
        <v>867</v>
      </c>
      <c r="AA55" s="1163" t="s">
        <v>867</v>
      </c>
      <c r="AB55" s="1163" t="s">
        <v>867</v>
      </c>
      <c r="AC55" s="1163" t="s">
        <v>867</v>
      </c>
      <c r="AD55" s="1163" t="s">
        <v>867</v>
      </c>
      <c r="AE55" s="1163" t="s">
        <v>867</v>
      </c>
      <c r="AF55" s="1163" t="s">
        <v>867</v>
      </c>
      <c r="AG55" s="1164" t="s">
        <v>1214</v>
      </c>
    </row>
    <row r="56" spans="1:38" ht="52.5" hidden="1" customHeight="1">
      <c r="B56" s="2411" t="s">
        <v>772</v>
      </c>
      <c r="C56" s="2412"/>
      <c r="D56" s="2412"/>
      <c r="E56" s="2412"/>
      <c r="F56" s="2412"/>
      <c r="G56" s="2412"/>
      <c r="H56" s="2412"/>
      <c r="I56" s="2412"/>
      <c r="J56" s="1311"/>
      <c r="K56" s="1311"/>
      <c r="L56" s="1311"/>
      <c r="M56" s="1288"/>
      <c r="N56" s="279"/>
      <c r="O56" s="279"/>
      <c r="P56" s="279"/>
      <c r="Q56" s="279"/>
      <c r="R56" s="279"/>
      <c r="S56" s="279"/>
      <c r="T56" s="279"/>
      <c r="U56" s="279"/>
      <c r="V56" s="279"/>
      <c r="W56" s="279"/>
      <c r="X56" s="1164" t="s">
        <v>1214</v>
      </c>
      <c r="Y56" s="1163" t="s">
        <v>867</v>
      </c>
      <c r="Z56" s="1163" t="s">
        <v>867</v>
      </c>
      <c r="AA56" s="1163" t="s">
        <v>867</v>
      </c>
      <c r="AB56" s="1163" t="s">
        <v>867</v>
      </c>
      <c r="AC56" s="1163" t="s">
        <v>867</v>
      </c>
      <c r="AD56" s="1163" t="s">
        <v>867</v>
      </c>
      <c r="AE56" s="1163" t="s">
        <v>867</v>
      </c>
      <c r="AF56" s="1163" t="s">
        <v>867</v>
      </c>
      <c r="AG56" s="1164" t="s">
        <v>1214</v>
      </c>
    </row>
    <row r="57" spans="1:38" ht="45" customHeight="1">
      <c r="B57" s="2411" t="s">
        <v>773</v>
      </c>
      <c r="C57" s="2412"/>
      <c r="D57" s="2412"/>
      <c r="E57" s="2412"/>
      <c r="F57" s="2412"/>
      <c r="G57" s="2412"/>
      <c r="H57" s="2412"/>
      <c r="I57" s="2412"/>
      <c r="J57" s="279"/>
      <c r="K57" s="279"/>
      <c r="L57" s="279"/>
      <c r="M57" s="279"/>
      <c r="N57" s="279"/>
      <c r="O57" s="279"/>
      <c r="P57" s="279"/>
      <c r="Q57" s="279"/>
      <c r="R57" s="279"/>
      <c r="S57" s="279"/>
      <c r="T57" s="279"/>
      <c r="U57" s="279"/>
      <c r="V57" s="279"/>
      <c r="W57" s="279"/>
      <c r="X57" s="1163" t="s">
        <v>867</v>
      </c>
      <c r="Y57" s="1164" t="s">
        <v>1214</v>
      </c>
      <c r="Z57" s="1164" t="s">
        <v>1214</v>
      </c>
      <c r="AA57" s="1164" t="s">
        <v>1214</v>
      </c>
      <c r="AB57" s="1164" t="s">
        <v>1214</v>
      </c>
      <c r="AC57" s="1164" t="s">
        <v>1214</v>
      </c>
      <c r="AD57" s="1164" t="s">
        <v>1214</v>
      </c>
      <c r="AE57" s="1164" t="s">
        <v>1214</v>
      </c>
      <c r="AF57" s="1164" t="s">
        <v>1214</v>
      </c>
      <c r="AG57" s="1164" t="s">
        <v>1214</v>
      </c>
    </row>
    <row r="58" spans="1:38" ht="12.75" customHeight="1">
      <c r="B58" s="2411"/>
      <c r="C58" s="2412"/>
      <c r="D58" s="2412"/>
      <c r="E58" s="2412"/>
      <c r="F58" s="2412"/>
      <c r="G58" s="2412"/>
      <c r="H58" s="2412"/>
      <c r="I58" s="2412"/>
      <c r="J58" s="279"/>
      <c r="K58" s="279"/>
      <c r="L58" s="279"/>
      <c r="M58" s="279"/>
      <c r="N58" s="279"/>
      <c r="O58" s="279"/>
      <c r="P58" s="279"/>
      <c r="Q58" s="279"/>
      <c r="R58" s="279"/>
      <c r="S58" s="279"/>
      <c r="T58" s="279"/>
      <c r="U58" s="279"/>
      <c r="V58" s="279"/>
      <c r="W58" s="279"/>
      <c r="X58" s="1164" t="s">
        <v>1214</v>
      </c>
      <c r="Y58" s="1164" t="s">
        <v>1214</v>
      </c>
      <c r="Z58" s="1164" t="s">
        <v>1214</v>
      </c>
      <c r="AA58" s="1164" t="s">
        <v>1214</v>
      </c>
      <c r="AB58" s="1164" t="s">
        <v>1214</v>
      </c>
      <c r="AC58" s="1164" t="s">
        <v>1214</v>
      </c>
      <c r="AD58" s="1164" t="s">
        <v>1214</v>
      </c>
      <c r="AE58" s="1164" t="s">
        <v>1214</v>
      </c>
      <c r="AF58" s="1164" t="s">
        <v>1214</v>
      </c>
      <c r="AG58" s="1164" t="s">
        <v>1214</v>
      </c>
    </row>
    <row r="59" spans="1:38" ht="12.75" customHeight="1">
      <c r="A59" s="1087" t="s">
        <v>1118</v>
      </c>
      <c r="B59" s="700" t="s">
        <v>356</v>
      </c>
      <c r="C59" s="1088"/>
      <c r="D59" s="1088"/>
      <c r="E59" s="1088"/>
      <c r="F59" s="1088"/>
      <c r="G59" s="1088"/>
      <c r="H59" s="810"/>
      <c r="I59" s="791"/>
      <c r="J59" s="792"/>
      <c r="K59" s="279"/>
      <c r="L59" s="279"/>
      <c r="M59" s="279"/>
      <c r="N59" s="279"/>
      <c r="O59" s="279"/>
      <c r="P59" s="279"/>
      <c r="Q59" s="279"/>
      <c r="R59" s="279"/>
      <c r="S59" s="279"/>
      <c r="T59" s="279"/>
      <c r="U59" s="279"/>
      <c r="V59" s="279"/>
      <c r="W59" s="279"/>
      <c r="X59" s="1163" t="s">
        <v>868</v>
      </c>
      <c r="Y59" s="1164" t="s">
        <v>1214</v>
      </c>
      <c r="Z59" s="1164" t="s">
        <v>1214</v>
      </c>
      <c r="AA59" s="1164" t="s">
        <v>1214</v>
      </c>
      <c r="AB59" s="1164" t="s">
        <v>1214</v>
      </c>
      <c r="AC59" s="1164" t="s">
        <v>1214</v>
      </c>
      <c r="AD59" s="1164" t="s">
        <v>1214</v>
      </c>
      <c r="AE59" s="1164" t="s">
        <v>1214</v>
      </c>
      <c r="AF59" s="1164" t="s">
        <v>1214</v>
      </c>
      <c r="AG59" s="1164" t="s">
        <v>1214</v>
      </c>
    </row>
    <row r="60" spans="1:38" ht="12.75" customHeight="1">
      <c r="A60" s="342"/>
      <c r="B60" s="54" t="s">
        <v>675</v>
      </c>
      <c r="C60" s="714"/>
      <c r="D60" s="714"/>
      <c r="E60" s="714"/>
      <c r="F60" s="714"/>
      <c r="G60" s="714"/>
      <c r="H60" s="810"/>
      <c r="I60" s="791"/>
      <c r="J60" s="792"/>
      <c r="K60" s="279"/>
      <c r="L60" s="279"/>
      <c r="M60" s="279"/>
      <c r="N60" s="279"/>
      <c r="O60" s="279"/>
      <c r="P60" s="279"/>
      <c r="Q60" s="279"/>
      <c r="R60" s="279"/>
      <c r="S60" s="279"/>
      <c r="T60" s="279"/>
      <c r="U60" s="279"/>
      <c r="V60" s="279"/>
      <c r="W60" s="279"/>
      <c r="X60" s="1163" t="s">
        <v>868</v>
      </c>
      <c r="Y60" s="1164" t="s">
        <v>1214</v>
      </c>
      <c r="Z60" s="1164" t="s">
        <v>1214</v>
      </c>
      <c r="AA60" s="1164" t="s">
        <v>1214</v>
      </c>
      <c r="AB60" s="1164" t="s">
        <v>1214</v>
      </c>
      <c r="AC60" s="1172" t="s">
        <v>1215</v>
      </c>
      <c r="AD60" s="1164" t="s">
        <v>1214</v>
      </c>
      <c r="AE60" s="1164" t="s">
        <v>1214</v>
      </c>
      <c r="AF60" s="1172" t="s">
        <v>1215</v>
      </c>
      <c r="AG60" s="1164" t="s">
        <v>1214</v>
      </c>
    </row>
    <row r="61" spans="1:38" ht="12.75" hidden="1" customHeight="1">
      <c r="A61" s="342"/>
      <c r="B61" s="54" t="s">
        <v>738</v>
      </c>
      <c r="C61" s="714"/>
      <c r="D61" s="714"/>
      <c r="E61" s="714"/>
      <c r="F61" s="714"/>
      <c r="G61" s="714"/>
      <c r="H61" s="810"/>
      <c r="I61" s="791"/>
      <c r="J61" s="792"/>
      <c r="K61" s="279"/>
      <c r="L61" s="279"/>
      <c r="M61" s="279"/>
      <c r="N61" s="279"/>
      <c r="O61" s="279"/>
      <c r="P61" s="279"/>
      <c r="Q61" s="279"/>
      <c r="R61" s="279"/>
      <c r="S61" s="279"/>
      <c r="T61" s="279"/>
      <c r="U61" s="279"/>
      <c r="V61" s="279"/>
      <c r="W61" s="279"/>
      <c r="X61" s="1163" t="s">
        <v>868</v>
      </c>
      <c r="Y61" s="1172" t="s">
        <v>1215</v>
      </c>
      <c r="Z61" s="1172" t="s">
        <v>1215</v>
      </c>
      <c r="AA61" s="1172" t="s">
        <v>1215</v>
      </c>
      <c r="AB61" s="1172" t="s">
        <v>1215</v>
      </c>
      <c r="AC61" s="1164" t="s">
        <v>1214</v>
      </c>
      <c r="AD61" s="1172" t="s">
        <v>1215</v>
      </c>
      <c r="AE61" s="1172" t="s">
        <v>1215</v>
      </c>
      <c r="AF61" s="1164" t="s">
        <v>1214</v>
      </c>
      <c r="AG61" s="1164" t="s">
        <v>1214</v>
      </c>
    </row>
    <row r="62" spans="1:38" ht="12.75" customHeight="1">
      <c r="A62" s="3"/>
      <c r="B62" s="2378" t="s">
        <v>1116</v>
      </c>
      <c r="C62" s="2379"/>
      <c r="D62" s="2353" t="s">
        <v>676</v>
      </c>
      <c r="E62" s="2353"/>
      <c r="F62" s="2353"/>
      <c r="G62" s="2353"/>
      <c r="H62" s="2353"/>
      <c r="I62" s="2353"/>
      <c r="J62" s="2353"/>
      <c r="K62" s="279"/>
      <c r="L62" s="279"/>
      <c r="M62" s="279"/>
      <c r="N62" s="279"/>
      <c r="O62" s="279"/>
      <c r="P62" s="279"/>
      <c r="Q62" s="279"/>
      <c r="R62" s="279"/>
      <c r="S62" s="279"/>
      <c r="T62" s="279"/>
      <c r="U62" s="279"/>
      <c r="V62" s="279"/>
      <c r="W62" s="279"/>
      <c r="X62" s="1163" t="s">
        <v>868</v>
      </c>
      <c r="Y62" s="1164" t="s">
        <v>1214</v>
      </c>
      <c r="Z62" s="1164" t="s">
        <v>1214</v>
      </c>
      <c r="AA62" s="1164" t="s">
        <v>1214</v>
      </c>
      <c r="AB62" s="1164" t="s">
        <v>1214</v>
      </c>
      <c r="AC62" s="1172" t="s">
        <v>1215</v>
      </c>
      <c r="AD62" s="1164" t="s">
        <v>1214</v>
      </c>
      <c r="AE62" s="1164" t="s">
        <v>1214</v>
      </c>
      <c r="AF62" s="1172" t="s">
        <v>1215</v>
      </c>
      <c r="AG62" s="1164" t="s">
        <v>1214</v>
      </c>
    </row>
    <row r="63" spans="1:38" ht="12.75" customHeight="1">
      <c r="A63" s="3"/>
      <c r="B63" s="2353">
        <v>1</v>
      </c>
      <c r="C63" s="2353"/>
      <c r="D63" s="2354" t="s">
        <v>677</v>
      </c>
      <c r="E63" s="2354"/>
      <c r="F63" s="2354"/>
      <c r="G63" s="2354"/>
      <c r="H63" s="2354"/>
      <c r="I63" s="2354"/>
      <c r="J63" s="2354"/>
      <c r="K63" s="279"/>
      <c r="L63" s="279"/>
      <c r="M63" s="279"/>
      <c r="N63" s="279"/>
      <c r="O63" s="279"/>
      <c r="P63" s="279"/>
      <c r="Q63" s="279"/>
      <c r="R63" s="279"/>
      <c r="S63" s="279"/>
      <c r="T63" s="279"/>
      <c r="U63" s="279"/>
      <c r="V63" s="279"/>
      <c r="W63" s="279"/>
      <c r="X63" s="1163" t="s">
        <v>868</v>
      </c>
      <c r="Y63" s="1164" t="s">
        <v>1214</v>
      </c>
      <c r="Z63" s="1164" t="s">
        <v>1214</v>
      </c>
      <c r="AA63" s="1164" t="s">
        <v>1214</v>
      </c>
      <c r="AB63" s="1164" t="s">
        <v>1214</v>
      </c>
      <c r="AC63" s="1172" t="s">
        <v>1215</v>
      </c>
      <c r="AD63" s="1164" t="s">
        <v>1214</v>
      </c>
      <c r="AE63" s="1164" t="s">
        <v>1214</v>
      </c>
      <c r="AF63" s="1172" t="s">
        <v>1215</v>
      </c>
      <c r="AG63" s="1164" t="s">
        <v>1214</v>
      </c>
    </row>
    <row r="64" spans="1:38" ht="12.75" customHeight="1">
      <c r="A64" s="3"/>
      <c r="B64" s="2353">
        <v>2</v>
      </c>
      <c r="C64" s="2353"/>
      <c r="D64" s="2365" t="s">
        <v>678</v>
      </c>
      <c r="E64" s="2383"/>
      <c r="F64" s="2383"/>
      <c r="G64" s="2383"/>
      <c r="H64" s="2383"/>
      <c r="I64" s="2383"/>
      <c r="J64" s="2384"/>
      <c r="K64" s="279"/>
      <c r="L64" s="279"/>
      <c r="M64" s="279"/>
      <c r="N64" s="279"/>
      <c r="O64" s="279"/>
      <c r="P64" s="279"/>
      <c r="Q64" s="279"/>
      <c r="R64" s="279"/>
      <c r="S64" s="279"/>
      <c r="T64" s="279"/>
      <c r="U64" s="279"/>
      <c r="V64" s="279"/>
      <c r="W64" s="279"/>
      <c r="X64" s="1163" t="s">
        <v>868</v>
      </c>
      <c r="Y64" s="1164" t="s">
        <v>1214</v>
      </c>
      <c r="Z64" s="1164" t="s">
        <v>1214</v>
      </c>
      <c r="AA64" s="1164" t="s">
        <v>1214</v>
      </c>
      <c r="AB64" s="1164" t="s">
        <v>1214</v>
      </c>
      <c r="AC64" s="1172" t="s">
        <v>1215</v>
      </c>
      <c r="AD64" s="1164" t="s">
        <v>1214</v>
      </c>
      <c r="AE64" s="1164" t="s">
        <v>1214</v>
      </c>
      <c r="AF64" s="1172" t="s">
        <v>1215</v>
      </c>
      <c r="AG64" s="1164" t="s">
        <v>1214</v>
      </c>
    </row>
    <row r="65" spans="1:33" ht="12.75" customHeight="1">
      <c r="A65" s="3"/>
      <c r="B65" s="2353">
        <v>5</v>
      </c>
      <c r="C65" s="2353"/>
      <c r="D65" s="2377" t="s">
        <v>1112</v>
      </c>
      <c r="E65" s="2377"/>
      <c r="F65" s="2377"/>
      <c r="G65" s="2377"/>
      <c r="H65" s="2377"/>
      <c r="I65" s="2377"/>
      <c r="J65" s="2377"/>
      <c r="K65" s="279"/>
      <c r="L65" s="279"/>
      <c r="M65" s="279"/>
      <c r="N65" s="279"/>
      <c r="O65" s="279"/>
      <c r="P65" s="279"/>
      <c r="Q65" s="279"/>
      <c r="R65" s="279"/>
      <c r="S65" s="279"/>
      <c r="T65" s="279"/>
      <c r="U65" s="279"/>
      <c r="V65" s="279"/>
      <c r="W65" s="279"/>
      <c r="X65" s="1163" t="s">
        <v>868</v>
      </c>
      <c r="Y65" s="1164" t="s">
        <v>1214</v>
      </c>
      <c r="Z65" s="1164" t="s">
        <v>1214</v>
      </c>
      <c r="AA65" s="1164" t="s">
        <v>1214</v>
      </c>
      <c r="AB65" s="1164" t="s">
        <v>1214</v>
      </c>
      <c r="AC65" s="1172" t="s">
        <v>1215</v>
      </c>
      <c r="AD65" s="1164" t="s">
        <v>1214</v>
      </c>
      <c r="AE65" s="1164" t="s">
        <v>1214</v>
      </c>
      <c r="AF65" s="1172" t="s">
        <v>1215</v>
      </c>
      <c r="AG65" s="1164" t="s">
        <v>1214</v>
      </c>
    </row>
    <row r="66" spans="1:33" ht="12.75" customHeight="1">
      <c r="A66" s="3"/>
      <c r="B66" s="2353">
        <v>7</v>
      </c>
      <c r="C66" s="2353"/>
      <c r="D66" s="2354" t="s">
        <v>1113</v>
      </c>
      <c r="E66" s="2354"/>
      <c r="F66" s="2354"/>
      <c r="G66" s="2354"/>
      <c r="H66" s="2354"/>
      <c r="I66" s="2354"/>
      <c r="J66" s="2354"/>
      <c r="K66" s="279"/>
      <c r="L66" s="279"/>
      <c r="M66" s="279"/>
      <c r="N66" s="279"/>
      <c r="O66" s="279"/>
      <c r="P66" s="279"/>
      <c r="Q66" s="279"/>
      <c r="R66" s="279"/>
      <c r="S66" s="279"/>
      <c r="T66" s="279"/>
      <c r="U66" s="279"/>
      <c r="V66" s="279"/>
      <c r="W66" s="279"/>
      <c r="X66" s="1163" t="s">
        <v>868</v>
      </c>
      <c r="Y66" s="1164" t="s">
        <v>1214</v>
      </c>
      <c r="Z66" s="1164" t="s">
        <v>1214</v>
      </c>
      <c r="AA66" s="1164" t="s">
        <v>1214</v>
      </c>
      <c r="AB66" s="1164" t="s">
        <v>1214</v>
      </c>
      <c r="AC66" s="1172" t="s">
        <v>1215</v>
      </c>
      <c r="AD66" s="1164" t="s">
        <v>1214</v>
      </c>
      <c r="AE66" s="1164" t="s">
        <v>1214</v>
      </c>
      <c r="AF66" s="1172" t="s">
        <v>1215</v>
      </c>
      <c r="AG66" s="1164" t="s">
        <v>1214</v>
      </c>
    </row>
    <row r="67" spans="1:33" ht="12.75" customHeight="1">
      <c r="A67" s="3"/>
      <c r="B67" s="2380">
        <v>8</v>
      </c>
      <c r="C67" s="2380"/>
      <c r="D67" s="2352" t="s">
        <v>929</v>
      </c>
      <c r="E67" s="2352"/>
      <c r="F67" s="2352"/>
      <c r="G67" s="2352"/>
      <c r="H67" s="2352"/>
      <c r="I67" s="2352"/>
      <c r="J67" s="2352"/>
      <c r="K67" s="279"/>
      <c r="L67" s="279"/>
      <c r="M67" s="279"/>
      <c r="N67" s="279"/>
      <c r="O67" s="279"/>
      <c r="P67" s="279"/>
      <c r="Q67" s="279"/>
      <c r="R67" s="279"/>
      <c r="S67" s="279"/>
      <c r="T67" s="279"/>
      <c r="U67" s="279"/>
      <c r="V67" s="279"/>
      <c r="W67" s="279"/>
      <c r="X67" s="1163" t="s">
        <v>868</v>
      </c>
      <c r="Y67" s="1164" t="s">
        <v>1214</v>
      </c>
      <c r="Z67" s="1164" t="s">
        <v>1214</v>
      </c>
      <c r="AA67" s="1164" t="s">
        <v>1214</v>
      </c>
      <c r="AB67" s="1164" t="s">
        <v>1214</v>
      </c>
      <c r="AC67" s="1172" t="s">
        <v>1215</v>
      </c>
      <c r="AD67" s="1164" t="s">
        <v>1214</v>
      </c>
      <c r="AE67" s="1164" t="s">
        <v>1214</v>
      </c>
      <c r="AF67" s="1172" t="s">
        <v>1215</v>
      </c>
      <c r="AG67" s="1164"/>
    </row>
    <row r="68" spans="1:33" s="21" customFormat="1" ht="15" customHeight="1">
      <c r="A68" s="3"/>
      <c r="B68" s="2353">
        <v>9</v>
      </c>
      <c r="C68" s="2353"/>
      <c r="D68" s="2354" t="s">
        <v>1114</v>
      </c>
      <c r="E68" s="2354"/>
      <c r="F68" s="2354"/>
      <c r="G68" s="2354"/>
      <c r="H68" s="2354"/>
      <c r="I68" s="2354"/>
      <c r="J68" s="2354"/>
      <c r="M68" s="277"/>
      <c r="O68" s="277"/>
      <c r="P68" s="277"/>
      <c r="Q68" s="277"/>
      <c r="R68" s="277"/>
      <c r="S68" s="277"/>
      <c r="T68" s="277"/>
      <c r="U68" s="277"/>
      <c r="V68" s="277"/>
      <c r="W68" s="277"/>
      <c r="X68" s="1163" t="s">
        <v>868</v>
      </c>
      <c r="Y68" s="1164" t="s">
        <v>1214</v>
      </c>
      <c r="Z68" s="1164" t="s">
        <v>1214</v>
      </c>
      <c r="AA68" s="1164" t="s">
        <v>1214</v>
      </c>
      <c r="AB68" s="1164" t="s">
        <v>1214</v>
      </c>
      <c r="AC68" s="1172" t="s">
        <v>1215</v>
      </c>
      <c r="AD68" s="1164" t="s">
        <v>1214</v>
      </c>
      <c r="AE68" s="1164" t="s">
        <v>1214</v>
      </c>
      <c r="AF68" s="1172" t="s">
        <v>1215</v>
      </c>
      <c r="AG68" s="1164" t="s">
        <v>1214</v>
      </c>
    </row>
    <row r="69" spans="1:33" s="342" customFormat="1">
      <c r="A69" s="3"/>
      <c r="B69" s="2353" t="s">
        <v>1117</v>
      </c>
      <c r="C69" s="2353"/>
      <c r="D69" s="2354" t="s">
        <v>1115</v>
      </c>
      <c r="E69" s="2354"/>
      <c r="F69" s="2354"/>
      <c r="G69" s="2354"/>
      <c r="H69" s="2354"/>
      <c r="I69" s="2354"/>
      <c r="J69" s="2354"/>
      <c r="X69" s="1163" t="s">
        <v>868</v>
      </c>
      <c r="Y69" s="1164" t="s">
        <v>1214</v>
      </c>
      <c r="Z69" s="1164" t="s">
        <v>1214</v>
      </c>
      <c r="AA69" s="1164" t="s">
        <v>1214</v>
      </c>
      <c r="AB69" s="1164" t="s">
        <v>1214</v>
      </c>
      <c r="AC69" s="1172" t="s">
        <v>1215</v>
      </c>
      <c r="AD69" s="1164" t="s">
        <v>1214</v>
      </c>
      <c r="AE69" s="1164" t="s">
        <v>1214</v>
      </c>
      <c r="AF69" s="1172" t="s">
        <v>1215</v>
      </c>
      <c r="AG69" s="1164" t="s">
        <v>1214</v>
      </c>
    </row>
    <row r="70" spans="1:33" s="342" customFormat="1" ht="6.75" customHeight="1">
      <c r="B70" s="3"/>
      <c r="C70" s="714"/>
      <c r="D70" s="714"/>
      <c r="E70" s="714"/>
      <c r="F70" s="714"/>
      <c r="G70" s="714"/>
      <c r="H70" s="810"/>
      <c r="I70" s="791"/>
      <c r="J70" s="792"/>
      <c r="K70" s="277"/>
      <c r="L70" s="277"/>
      <c r="N70" s="277"/>
      <c r="X70" s="1163" t="s">
        <v>868</v>
      </c>
      <c r="Y70" s="1164" t="s">
        <v>1214</v>
      </c>
      <c r="Z70" s="1164" t="s">
        <v>1214</v>
      </c>
      <c r="AA70" s="1164" t="s">
        <v>1214</v>
      </c>
      <c r="AB70" s="1164" t="s">
        <v>1214</v>
      </c>
      <c r="AC70" s="1172" t="s">
        <v>1215</v>
      </c>
      <c r="AD70" s="1164" t="s">
        <v>1214</v>
      </c>
      <c r="AE70" s="1164" t="s">
        <v>1214</v>
      </c>
      <c r="AF70" s="1172" t="s">
        <v>1215</v>
      </c>
      <c r="AG70" s="1164" t="s">
        <v>1214</v>
      </c>
    </row>
    <row r="71" spans="1:33" ht="15" customHeight="1">
      <c r="B71" s="700"/>
      <c r="C71" s="793" t="s">
        <v>1209</v>
      </c>
      <c r="D71" s="794"/>
      <c r="E71" s="794"/>
      <c r="F71" s="794"/>
      <c r="G71" s="795"/>
      <c r="H71" s="796"/>
      <c r="I71" s="797" t="s">
        <v>426</v>
      </c>
      <c r="J71" s="798" t="s">
        <v>427</v>
      </c>
      <c r="K71" s="21"/>
      <c r="L71" s="21"/>
      <c r="N71" s="21"/>
      <c r="O71" s="21"/>
      <c r="X71" s="1163" t="s">
        <v>868</v>
      </c>
      <c r="Y71" s="1164" t="s">
        <v>1214</v>
      </c>
      <c r="Z71" s="1164" t="s">
        <v>1214</v>
      </c>
      <c r="AA71" s="1164" t="s">
        <v>1214</v>
      </c>
      <c r="AB71" s="1164" t="s">
        <v>1214</v>
      </c>
      <c r="AC71" s="1164" t="s">
        <v>1214</v>
      </c>
      <c r="AD71" s="1164" t="s">
        <v>1214</v>
      </c>
      <c r="AE71" s="1164" t="s">
        <v>1214</v>
      </c>
      <c r="AF71" s="1164" t="s">
        <v>1214</v>
      </c>
      <c r="AG71" s="1164" t="s">
        <v>1214</v>
      </c>
    </row>
    <row r="72" spans="1:33" ht="15" customHeight="1">
      <c r="B72" s="1089">
        <v>1</v>
      </c>
      <c r="C72" s="799" t="s">
        <v>1362</v>
      </c>
      <c r="D72" s="799"/>
      <c r="E72" s="799"/>
      <c r="F72" s="799"/>
      <c r="G72" s="713"/>
      <c r="H72" s="819" t="s">
        <v>850</v>
      </c>
      <c r="I72" s="896">
        <v>0</v>
      </c>
      <c r="J72" s="922"/>
      <c r="K72" s="21"/>
      <c r="L72" s="21"/>
      <c r="N72" s="21"/>
      <c r="O72" s="21"/>
      <c r="X72" s="1163" t="s">
        <v>868</v>
      </c>
      <c r="Y72" s="1164" t="s">
        <v>1214</v>
      </c>
      <c r="Z72" s="1164" t="s">
        <v>1214</v>
      </c>
      <c r="AA72" s="1164" t="s">
        <v>1214</v>
      </c>
      <c r="AB72" s="1164" t="s">
        <v>1214</v>
      </c>
      <c r="AC72" s="1164" t="s">
        <v>1214</v>
      </c>
      <c r="AD72" s="1164" t="s">
        <v>1214</v>
      </c>
      <c r="AE72" s="1164" t="s">
        <v>1214</v>
      </c>
      <c r="AF72" s="1164" t="s">
        <v>1214</v>
      </c>
      <c r="AG72" s="1164" t="s">
        <v>1214</v>
      </c>
    </row>
    <row r="73" spans="1:33" ht="15" customHeight="1">
      <c r="B73" s="1089">
        <v>2</v>
      </c>
      <c r="C73" s="799" t="s">
        <v>1363</v>
      </c>
      <c r="D73" s="799"/>
      <c r="E73" s="799"/>
      <c r="F73" s="799"/>
      <c r="G73" s="713"/>
      <c r="H73" s="819" t="s">
        <v>850</v>
      </c>
      <c r="I73" s="896">
        <v>0</v>
      </c>
      <c r="J73" s="922"/>
      <c r="K73" s="21"/>
      <c r="L73" s="21"/>
      <c r="N73" s="21"/>
      <c r="O73" s="21"/>
      <c r="X73" s="1163" t="s">
        <v>868</v>
      </c>
      <c r="Y73" s="1164" t="s">
        <v>1214</v>
      </c>
      <c r="Z73" s="1164" t="s">
        <v>1214</v>
      </c>
      <c r="AA73" s="1164" t="s">
        <v>1214</v>
      </c>
      <c r="AB73" s="1164" t="s">
        <v>1214</v>
      </c>
      <c r="AC73" s="1164" t="s">
        <v>1214</v>
      </c>
      <c r="AD73" s="1164" t="s">
        <v>1214</v>
      </c>
      <c r="AE73" s="1164" t="s">
        <v>1214</v>
      </c>
      <c r="AF73" s="1164" t="s">
        <v>1214</v>
      </c>
      <c r="AG73" s="1164" t="s">
        <v>1214</v>
      </c>
    </row>
    <row r="74" spans="1:33" ht="15" customHeight="1">
      <c r="B74" s="1089">
        <v>3</v>
      </c>
      <c r="C74" s="799" t="s">
        <v>1364</v>
      </c>
      <c r="D74" s="799"/>
      <c r="E74" s="799"/>
      <c r="F74" s="799"/>
      <c r="G74" s="713"/>
      <c r="H74" s="819" t="s">
        <v>850</v>
      </c>
      <c r="I74" s="896">
        <v>0</v>
      </c>
      <c r="J74" s="922"/>
      <c r="K74" s="21"/>
      <c r="L74" s="21"/>
      <c r="N74" s="21"/>
      <c r="O74" s="21"/>
      <c r="X74" s="1163" t="s">
        <v>868</v>
      </c>
      <c r="Y74" s="1164" t="s">
        <v>1214</v>
      </c>
      <c r="Z74" s="1164" t="s">
        <v>1214</v>
      </c>
      <c r="AA74" s="1164" t="s">
        <v>1214</v>
      </c>
      <c r="AB74" s="1164" t="s">
        <v>1214</v>
      </c>
      <c r="AC74" s="1164" t="s">
        <v>1214</v>
      </c>
      <c r="AD74" s="1164" t="s">
        <v>1214</v>
      </c>
      <c r="AE74" s="1164" t="s">
        <v>1214</v>
      </c>
      <c r="AF74" s="1164" t="s">
        <v>1214</v>
      </c>
      <c r="AG74" s="1164" t="s">
        <v>1214</v>
      </c>
    </row>
    <row r="75" spans="1:33" ht="15" customHeight="1">
      <c r="B75" s="1089">
        <v>4</v>
      </c>
      <c r="C75" s="799" t="s">
        <v>1365</v>
      </c>
      <c r="D75" s="799"/>
      <c r="E75" s="799"/>
      <c r="F75" s="799"/>
      <c r="G75" s="713"/>
      <c r="H75" s="819" t="s">
        <v>850</v>
      </c>
      <c r="I75" s="896">
        <v>0</v>
      </c>
      <c r="J75" s="922"/>
      <c r="K75" s="21"/>
      <c r="L75" s="21"/>
      <c r="N75" s="21"/>
      <c r="O75" s="21"/>
      <c r="X75" s="1163" t="s">
        <v>868</v>
      </c>
      <c r="Y75" s="1164" t="s">
        <v>1214</v>
      </c>
      <c r="Z75" s="1164" t="s">
        <v>1214</v>
      </c>
      <c r="AA75" s="1164" t="s">
        <v>1214</v>
      </c>
      <c r="AB75" s="1164" t="s">
        <v>1214</v>
      </c>
      <c r="AC75" s="1164" t="s">
        <v>1214</v>
      </c>
      <c r="AD75" s="1164" t="s">
        <v>1214</v>
      </c>
      <c r="AE75" s="1164" t="s">
        <v>1214</v>
      </c>
      <c r="AF75" s="1164" t="s">
        <v>1214</v>
      </c>
      <c r="AG75" s="1164" t="s">
        <v>1214</v>
      </c>
    </row>
    <row r="76" spans="1:33" ht="15" customHeight="1">
      <c r="B76" s="1089">
        <v>5</v>
      </c>
      <c r="C76" s="799" t="s">
        <v>1366</v>
      </c>
      <c r="D76" s="799"/>
      <c r="E76" s="799"/>
      <c r="F76" s="799"/>
      <c r="G76" s="713"/>
      <c r="H76" s="819" t="s">
        <v>850</v>
      </c>
      <c r="I76" s="896">
        <v>0</v>
      </c>
      <c r="J76" s="922"/>
      <c r="K76" s="21"/>
      <c r="L76" s="21"/>
      <c r="N76" s="21"/>
      <c r="O76" s="21"/>
      <c r="X76" s="1163" t="s">
        <v>868</v>
      </c>
      <c r="Y76" s="1164" t="s">
        <v>1214</v>
      </c>
      <c r="Z76" s="1164" t="s">
        <v>1214</v>
      </c>
      <c r="AA76" s="1164" t="s">
        <v>1214</v>
      </c>
      <c r="AB76" s="1164" t="s">
        <v>1214</v>
      </c>
      <c r="AC76" s="1164" t="s">
        <v>1214</v>
      </c>
      <c r="AD76" s="1164" t="s">
        <v>1214</v>
      </c>
      <c r="AE76" s="1164" t="s">
        <v>1214</v>
      </c>
      <c r="AF76" s="1164" t="s">
        <v>1214</v>
      </c>
      <c r="AG76" s="1164" t="s">
        <v>1214</v>
      </c>
    </row>
    <row r="77" spans="1:33" ht="15" customHeight="1">
      <c r="B77" s="1089">
        <v>6</v>
      </c>
      <c r="C77" s="1748" t="s">
        <v>1367</v>
      </c>
      <c r="D77" s="1748"/>
      <c r="E77" s="1748"/>
      <c r="F77" s="1748"/>
      <c r="G77" s="1749"/>
      <c r="H77" s="819"/>
      <c r="I77" s="896">
        <v>0</v>
      </c>
      <c r="J77" s="922"/>
      <c r="K77" s="21"/>
      <c r="L77" s="21"/>
      <c r="N77" s="21"/>
      <c r="O77" s="21"/>
      <c r="X77" s="1163"/>
      <c r="Y77" s="1164"/>
      <c r="Z77" s="1164"/>
      <c r="AA77" s="1164"/>
      <c r="AB77" s="1164"/>
      <c r="AC77" s="1164"/>
      <c r="AD77" s="1164"/>
      <c r="AE77" s="1164"/>
      <c r="AF77" s="1164"/>
      <c r="AG77" s="1164"/>
    </row>
    <row r="78" spans="1:33" ht="15" customHeight="1">
      <c r="B78" s="1089">
        <v>7</v>
      </c>
      <c r="C78" s="799" t="s">
        <v>1368</v>
      </c>
      <c r="D78" s="799"/>
      <c r="E78" s="799"/>
      <c r="F78" s="799"/>
      <c r="G78" s="713"/>
      <c r="H78" s="819" t="s">
        <v>850</v>
      </c>
      <c r="I78" s="896">
        <v>0</v>
      </c>
      <c r="J78" s="922"/>
      <c r="K78" s="21"/>
      <c r="L78" s="21"/>
      <c r="N78" s="21"/>
      <c r="O78" s="21"/>
      <c r="X78" s="1163" t="s">
        <v>868</v>
      </c>
      <c r="Y78" s="1164" t="s">
        <v>1214</v>
      </c>
      <c r="Z78" s="1164" t="s">
        <v>1214</v>
      </c>
      <c r="AA78" s="1164" t="s">
        <v>1214</v>
      </c>
      <c r="AB78" s="1164" t="s">
        <v>1214</v>
      </c>
      <c r="AC78" s="1164" t="s">
        <v>1214</v>
      </c>
      <c r="AD78" s="1164" t="s">
        <v>1214</v>
      </c>
      <c r="AE78" s="1164" t="s">
        <v>1214</v>
      </c>
      <c r="AF78" s="1164" t="s">
        <v>1214</v>
      </c>
      <c r="AG78" s="1164" t="s">
        <v>1214</v>
      </c>
    </row>
    <row r="79" spans="1:33" ht="24" customHeight="1">
      <c r="B79" s="1089">
        <v>8</v>
      </c>
      <c r="C79" s="2365" t="s">
        <v>428</v>
      </c>
      <c r="D79" s="2366"/>
      <c r="E79" s="2366"/>
      <c r="F79" s="2366"/>
      <c r="G79" s="2367"/>
      <c r="H79" s="819" t="s">
        <v>850</v>
      </c>
      <c r="I79" s="896">
        <v>0</v>
      </c>
      <c r="J79" s="922"/>
      <c r="K79" s="21"/>
      <c r="L79" s="21"/>
      <c r="N79" s="21"/>
      <c r="O79" s="21"/>
      <c r="X79" s="1163" t="s">
        <v>868</v>
      </c>
      <c r="Y79" s="1164" t="s">
        <v>1214</v>
      </c>
      <c r="Z79" s="1164" t="s">
        <v>1214</v>
      </c>
      <c r="AA79" s="1164" t="s">
        <v>1214</v>
      </c>
      <c r="AB79" s="1164" t="s">
        <v>1214</v>
      </c>
      <c r="AC79" s="1164" t="s">
        <v>1214</v>
      </c>
      <c r="AD79" s="1164" t="s">
        <v>1214</v>
      </c>
      <c r="AE79" s="1164" t="s">
        <v>1214</v>
      </c>
      <c r="AF79" s="1164" t="s">
        <v>1214</v>
      </c>
      <c r="AG79" s="1164" t="s">
        <v>1214</v>
      </c>
    </row>
    <row r="80" spans="1:33" ht="15" customHeight="1">
      <c r="B80" s="1089">
        <v>9</v>
      </c>
      <c r="C80" s="799" t="s">
        <v>957</v>
      </c>
      <c r="D80" s="799"/>
      <c r="E80" s="799"/>
      <c r="F80" s="799"/>
      <c r="G80" s="713"/>
      <c r="H80" s="819" t="s">
        <v>850</v>
      </c>
      <c r="I80" s="896">
        <v>0</v>
      </c>
      <c r="J80" s="922"/>
      <c r="K80" s="21"/>
      <c r="L80" s="21"/>
      <c r="N80" s="21"/>
      <c r="O80" s="21"/>
      <c r="X80" s="1163" t="s">
        <v>868</v>
      </c>
      <c r="Y80" s="1164" t="s">
        <v>1214</v>
      </c>
      <c r="Z80" s="1164" t="s">
        <v>1214</v>
      </c>
      <c r="AA80" s="1164" t="s">
        <v>1214</v>
      </c>
      <c r="AB80" s="1164" t="s">
        <v>1214</v>
      </c>
      <c r="AC80" s="1164" t="s">
        <v>1214</v>
      </c>
      <c r="AD80" s="1164" t="s">
        <v>1214</v>
      </c>
      <c r="AE80" s="1164" t="s">
        <v>1214</v>
      </c>
      <c r="AF80" s="1164" t="s">
        <v>1214</v>
      </c>
      <c r="AG80" s="1164" t="s">
        <v>1214</v>
      </c>
    </row>
    <row r="81" spans="1:36" ht="15" customHeight="1">
      <c r="B81" s="1089">
        <v>10</v>
      </c>
      <c r="C81" s="1238" t="s">
        <v>743</v>
      </c>
      <c r="D81" s="1239"/>
      <c r="E81" s="1239"/>
      <c r="F81" s="1239"/>
      <c r="G81" s="1240"/>
      <c r="H81" s="1237" t="s">
        <v>850</v>
      </c>
      <c r="I81" s="896">
        <v>0</v>
      </c>
      <c r="J81" s="922"/>
      <c r="K81" s="21"/>
      <c r="L81" s="21"/>
      <c r="N81" s="21"/>
      <c r="O81" s="21"/>
      <c r="X81" s="1163" t="s">
        <v>868</v>
      </c>
      <c r="Y81" s="1172" t="s">
        <v>1215</v>
      </c>
      <c r="Z81" s="1172" t="s">
        <v>1215</v>
      </c>
      <c r="AA81" s="1172" t="s">
        <v>1215</v>
      </c>
      <c r="AB81" s="1172" t="s">
        <v>1215</v>
      </c>
      <c r="AC81" s="1164" t="s">
        <v>1214</v>
      </c>
      <c r="AD81" s="1172" t="s">
        <v>1215</v>
      </c>
      <c r="AE81" s="1172" t="s">
        <v>1215</v>
      </c>
      <c r="AF81" s="1164" t="s">
        <v>1214</v>
      </c>
      <c r="AG81" s="1164" t="s">
        <v>1214</v>
      </c>
    </row>
    <row r="82" spans="1:36" ht="21.75" hidden="1" customHeight="1">
      <c r="G82" s="801"/>
      <c r="K82" s="21"/>
      <c r="N82" s="21"/>
      <c r="O82" s="21"/>
      <c r="X82" s="1163" t="s">
        <v>868</v>
      </c>
      <c r="Y82" s="1164" t="s">
        <v>1214</v>
      </c>
      <c r="Z82" s="1164" t="s">
        <v>1214</v>
      </c>
      <c r="AA82" s="1164" t="s">
        <v>1214</v>
      </c>
      <c r="AB82" s="1164" t="s">
        <v>1214</v>
      </c>
      <c r="AC82" s="1172" t="s">
        <v>1215</v>
      </c>
      <c r="AD82" s="1164" t="s">
        <v>1214</v>
      </c>
      <c r="AE82" s="1164" t="s">
        <v>1214</v>
      </c>
      <c r="AF82" s="1172" t="s">
        <v>1215</v>
      </c>
      <c r="AG82" s="1164" t="s">
        <v>1214</v>
      </c>
    </row>
    <row r="83" spans="1:36">
      <c r="B83" s="2363" t="s">
        <v>1369</v>
      </c>
      <c r="C83" s="802" t="s">
        <v>436</v>
      </c>
      <c r="D83" s="803"/>
      <c r="E83" s="803"/>
      <c r="F83" s="803"/>
      <c r="G83" s="804"/>
      <c r="H83" s="834" t="s">
        <v>850</v>
      </c>
      <c r="I83" s="923">
        <v>0</v>
      </c>
      <c r="J83" s="2403"/>
      <c r="K83" s="21"/>
      <c r="L83" s="21"/>
      <c r="N83" s="21"/>
      <c r="O83" s="21"/>
      <c r="X83" s="1163" t="s">
        <v>868</v>
      </c>
      <c r="Y83" s="1164" t="s">
        <v>1214</v>
      </c>
      <c r="Z83" s="1164" t="s">
        <v>1214</v>
      </c>
      <c r="AA83" s="1164" t="s">
        <v>1214</v>
      </c>
      <c r="AB83" s="1164" t="s">
        <v>1214</v>
      </c>
      <c r="AC83" s="1164" t="s">
        <v>1214</v>
      </c>
      <c r="AD83" s="1164" t="s">
        <v>1214</v>
      </c>
      <c r="AE83" s="1164" t="s">
        <v>1214</v>
      </c>
      <c r="AF83" s="1164" t="s">
        <v>1214</v>
      </c>
      <c r="AG83" s="1164" t="s">
        <v>1214</v>
      </c>
    </row>
    <row r="84" spans="1:36">
      <c r="B84" s="2364"/>
      <c r="C84" s="806"/>
      <c r="D84" s="807"/>
      <c r="E84" s="808" t="s">
        <v>437</v>
      </c>
      <c r="F84" s="809"/>
      <c r="G84" s="809"/>
      <c r="H84" s="814" t="s">
        <v>850</v>
      </c>
      <c r="I84" s="924"/>
      <c r="J84" s="2404"/>
      <c r="K84" s="21"/>
      <c r="L84" s="21"/>
      <c r="N84" s="21"/>
      <c r="O84" s="21"/>
      <c r="X84" s="1163" t="s">
        <v>868</v>
      </c>
      <c r="Y84" s="1164" t="s">
        <v>1214</v>
      </c>
      <c r="Z84" s="1164" t="s">
        <v>1214</v>
      </c>
      <c r="AA84" s="1164" t="s">
        <v>1214</v>
      </c>
      <c r="AB84" s="1164" t="s">
        <v>1214</v>
      </c>
      <c r="AC84" s="1164" t="s">
        <v>1214</v>
      </c>
      <c r="AD84" s="1164" t="s">
        <v>1214</v>
      </c>
      <c r="AE84" s="1164" t="s">
        <v>1214</v>
      </c>
      <c r="AF84" s="1164" t="s">
        <v>1214</v>
      </c>
      <c r="AG84" s="1164" t="s">
        <v>1214</v>
      </c>
    </row>
    <row r="85" spans="1:36">
      <c r="B85" s="48" t="s">
        <v>438</v>
      </c>
      <c r="C85" s="794"/>
      <c r="D85" s="794"/>
      <c r="E85" s="794"/>
      <c r="F85" s="794"/>
      <c r="G85" s="795"/>
      <c r="H85" s="819"/>
      <c r="I85" s="60">
        <v>0</v>
      </c>
      <c r="J85" s="6"/>
      <c r="N85" s="21"/>
      <c r="O85" s="21"/>
      <c r="X85" s="1163" t="s">
        <v>868</v>
      </c>
      <c r="Y85" s="1164" t="s">
        <v>1214</v>
      </c>
      <c r="Z85" s="1164" t="s">
        <v>1214</v>
      </c>
      <c r="AA85" s="1164" t="s">
        <v>1214</v>
      </c>
      <c r="AB85" s="1164" t="s">
        <v>1214</v>
      </c>
      <c r="AC85" s="1164" t="s">
        <v>1214</v>
      </c>
      <c r="AD85" s="1164" t="s">
        <v>1214</v>
      </c>
      <c r="AE85" s="1164" t="s">
        <v>1214</v>
      </c>
      <c r="AF85" s="1164" t="s">
        <v>1214</v>
      </c>
      <c r="AG85" s="1164" t="s">
        <v>1214</v>
      </c>
    </row>
    <row r="86" spans="1:36" hidden="1">
      <c r="X86" s="1163" t="s">
        <v>868</v>
      </c>
      <c r="Y86" s="1163" t="s">
        <v>868</v>
      </c>
      <c r="Z86" s="1163" t="s">
        <v>868</v>
      </c>
      <c r="AA86" s="1163" t="s">
        <v>868</v>
      </c>
      <c r="AB86" s="1163" t="s">
        <v>868</v>
      </c>
      <c r="AC86" s="1163" t="s">
        <v>868</v>
      </c>
      <c r="AD86" s="1163" t="s">
        <v>868</v>
      </c>
      <c r="AE86" s="1163" t="s">
        <v>868</v>
      </c>
      <c r="AF86" s="1163" t="s">
        <v>868</v>
      </c>
      <c r="AG86" s="1164" t="s">
        <v>1214</v>
      </c>
    </row>
    <row r="87" spans="1:36" ht="23.25" hidden="1" customHeight="1">
      <c r="G87" s="801"/>
      <c r="X87" s="1164" t="s">
        <v>1214</v>
      </c>
      <c r="Y87" s="1163" t="s">
        <v>868</v>
      </c>
      <c r="Z87" s="1163" t="s">
        <v>868</v>
      </c>
      <c r="AA87" s="1163" t="s">
        <v>868</v>
      </c>
      <c r="AB87" s="1163" t="s">
        <v>868</v>
      </c>
      <c r="AC87" s="1163" t="s">
        <v>868</v>
      </c>
      <c r="AD87" s="1163" t="s">
        <v>868</v>
      </c>
      <c r="AE87" s="1163" t="s">
        <v>868</v>
      </c>
      <c r="AF87" s="1163" t="s">
        <v>868</v>
      </c>
      <c r="AG87" s="1164" t="s">
        <v>1214</v>
      </c>
    </row>
    <row r="88" spans="1:36" s="1299" customFormat="1" ht="18.75" hidden="1" customHeight="1">
      <c r="A88" s="1087" t="s">
        <v>876</v>
      </c>
      <c r="B88" s="1292" t="s">
        <v>869</v>
      </c>
      <c r="C88" s="1293"/>
      <c r="D88" s="1293"/>
      <c r="E88" s="1293"/>
      <c r="F88" s="1294"/>
      <c r="G88" s="1295"/>
      <c r="H88" s="1295"/>
      <c r="I88" s="1296"/>
      <c r="J88" s="15"/>
      <c r="K88" s="15"/>
      <c r="L88" s="15"/>
      <c r="M88" s="15"/>
      <c r="N88" s="15"/>
      <c r="O88" s="15"/>
      <c r="P88" s="15"/>
      <c r="Q88" s="15"/>
      <c r="R88" s="15"/>
      <c r="S88" s="15"/>
      <c r="T88" s="15"/>
      <c r="U88" s="15"/>
      <c r="V88" s="15"/>
      <c r="W88" s="15"/>
      <c r="X88" s="1164" t="s">
        <v>1214</v>
      </c>
      <c r="Y88" s="1163" t="s">
        <v>868</v>
      </c>
      <c r="Z88" s="1163" t="s">
        <v>868</v>
      </c>
      <c r="AA88" s="1163" t="s">
        <v>868</v>
      </c>
      <c r="AB88" s="1163" t="s">
        <v>868</v>
      </c>
      <c r="AC88" s="1163" t="s">
        <v>868</v>
      </c>
      <c r="AD88" s="1163" t="s">
        <v>868</v>
      </c>
      <c r="AE88" s="1163" t="s">
        <v>868</v>
      </c>
      <c r="AF88" s="1163" t="s">
        <v>868</v>
      </c>
      <c r="AG88" s="1164" t="s">
        <v>1214</v>
      </c>
    </row>
    <row r="89" spans="1:36" s="842" customFormat="1" hidden="1">
      <c r="A89" s="15" t="s">
        <v>870</v>
      </c>
      <c r="H89" s="1297"/>
      <c r="J89" s="6"/>
      <c r="K89" s="15"/>
      <c r="L89" s="15"/>
      <c r="M89" s="15"/>
      <c r="N89" s="15"/>
      <c r="O89" s="15"/>
      <c r="P89" s="15"/>
      <c r="Q89" s="15"/>
      <c r="R89" s="15"/>
      <c r="S89" s="15"/>
      <c r="T89" s="15"/>
      <c r="U89" s="15"/>
      <c r="V89" s="15"/>
      <c r="W89" s="15"/>
      <c r="X89" s="1164" t="s">
        <v>1214</v>
      </c>
      <c r="Y89" s="1163" t="s">
        <v>868</v>
      </c>
      <c r="Z89" s="1163" t="s">
        <v>868</v>
      </c>
      <c r="AA89" s="1163" t="s">
        <v>868</v>
      </c>
      <c r="AB89" s="1163" t="s">
        <v>868</v>
      </c>
      <c r="AC89" s="1163" t="s">
        <v>868</v>
      </c>
      <c r="AD89" s="1163" t="s">
        <v>868</v>
      </c>
      <c r="AE89" s="1163" t="s">
        <v>868</v>
      </c>
      <c r="AF89" s="1163" t="s">
        <v>868</v>
      </c>
      <c r="AG89" s="1164" t="s">
        <v>1214</v>
      </c>
      <c r="AH89" s="792"/>
      <c r="AI89" s="1300"/>
      <c r="AJ89" s="792"/>
    </row>
    <row r="90" spans="1:36" s="842" customFormat="1" ht="75" hidden="1" customHeight="1">
      <c r="A90" s="1249" t="s">
        <v>871</v>
      </c>
      <c r="B90" s="2405" t="s">
        <v>804</v>
      </c>
      <c r="C90" s="2406"/>
      <c r="D90" s="2406"/>
      <c r="E90" s="2406"/>
      <c r="F90" s="2406"/>
      <c r="G90" s="2406"/>
      <c r="H90" s="2406"/>
      <c r="I90" s="2406"/>
      <c r="J90" s="2406"/>
      <c r="K90" s="2407"/>
      <c r="L90" s="1305"/>
      <c r="M90" s="1305"/>
      <c r="N90" s="15"/>
      <c r="O90" s="15"/>
      <c r="P90" s="15"/>
      <c r="Q90" s="15"/>
      <c r="R90" s="15"/>
      <c r="S90" s="15"/>
      <c r="T90" s="15"/>
      <c r="U90" s="15"/>
      <c r="V90" s="15"/>
      <c r="W90" s="15"/>
      <c r="X90" s="1164" t="s">
        <v>1214</v>
      </c>
      <c r="Y90" s="1163" t="s">
        <v>868</v>
      </c>
      <c r="Z90" s="1163" t="s">
        <v>868</v>
      </c>
      <c r="AA90" s="1163" t="s">
        <v>868</v>
      </c>
      <c r="AB90" s="1163" t="s">
        <v>868</v>
      </c>
      <c r="AC90" s="1163" t="s">
        <v>868</v>
      </c>
      <c r="AD90" s="1163" t="s">
        <v>868</v>
      </c>
      <c r="AE90" s="1163" t="s">
        <v>868</v>
      </c>
      <c r="AF90" s="1163" t="s">
        <v>868</v>
      </c>
      <c r="AG90" s="1164" t="s">
        <v>1214</v>
      </c>
      <c r="AH90" s="792"/>
      <c r="AI90" s="792"/>
      <c r="AJ90" s="792"/>
    </row>
    <row r="91" spans="1:36" s="842" customFormat="1" ht="26.25" hidden="1" customHeight="1">
      <c r="A91" s="2402" t="s">
        <v>872</v>
      </c>
      <c r="B91" s="2402"/>
      <c r="C91" s="2402"/>
      <c r="D91" s="2402"/>
      <c r="E91" s="2402"/>
      <c r="F91" s="2402"/>
      <c r="G91" s="798" t="s">
        <v>873</v>
      </c>
      <c r="H91" s="1298" t="s">
        <v>874</v>
      </c>
      <c r="I91" s="798" t="s">
        <v>875</v>
      </c>
      <c r="J91" s="798" t="s">
        <v>453</v>
      </c>
      <c r="K91" s="798" t="s">
        <v>427</v>
      </c>
      <c r="L91" s="1307"/>
      <c r="M91" s="277"/>
      <c r="N91" s="6"/>
      <c r="O91" s="15"/>
      <c r="P91" s="15"/>
      <c r="Q91" s="15"/>
      <c r="R91" s="15"/>
      <c r="S91" s="15"/>
      <c r="T91" s="15"/>
      <c r="U91" s="15"/>
      <c r="V91" s="15"/>
      <c r="W91" s="15"/>
      <c r="X91" s="1164" t="s">
        <v>1214</v>
      </c>
      <c r="Y91" s="1163" t="s">
        <v>868</v>
      </c>
      <c r="Z91" s="1163" t="s">
        <v>868</v>
      </c>
      <c r="AA91" s="1163" t="s">
        <v>868</v>
      </c>
      <c r="AB91" s="1163" t="s">
        <v>868</v>
      </c>
      <c r="AC91" s="1163" t="s">
        <v>868</v>
      </c>
      <c r="AD91" s="1163" t="s">
        <v>868</v>
      </c>
      <c r="AE91" s="1163" t="s">
        <v>868</v>
      </c>
      <c r="AF91" s="1163" t="s">
        <v>868</v>
      </c>
      <c r="AG91" s="1164" t="s">
        <v>1214</v>
      </c>
      <c r="AH91" s="792"/>
      <c r="AI91" s="792"/>
      <c r="AJ91" s="792"/>
    </row>
    <row r="92" spans="1:36" s="842" customFormat="1" ht="27.75" hidden="1" customHeight="1">
      <c r="A92" s="2401" t="s">
        <v>450</v>
      </c>
      <c r="B92" s="2401"/>
      <c r="C92" s="2401"/>
      <c r="D92" s="2401"/>
      <c r="E92" s="2401"/>
      <c r="F92" s="2401"/>
      <c r="G92" s="1301" t="s">
        <v>451</v>
      </c>
      <c r="H92" s="1302" t="s">
        <v>452</v>
      </c>
      <c r="I92" s="1303">
        <v>65</v>
      </c>
      <c r="J92" s="1303">
        <v>76</v>
      </c>
      <c r="K92" s="1304" t="s">
        <v>449</v>
      </c>
      <c r="L92" s="1308"/>
      <c r="M92" s="1306"/>
      <c r="N92" s="15"/>
      <c r="O92" s="15"/>
      <c r="P92" s="15"/>
      <c r="Q92" s="15"/>
      <c r="R92" s="15"/>
      <c r="S92" s="15"/>
      <c r="T92" s="15"/>
      <c r="U92" s="15"/>
      <c r="V92" s="15"/>
      <c r="W92" s="15"/>
      <c r="X92" s="1164" t="s">
        <v>1214</v>
      </c>
      <c r="Y92" s="1163" t="s">
        <v>868</v>
      </c>
      <c r="Z92" s="1163" t="s">
        <v>868</v>
      </c>
      <c r="AA92" s="1163" t="s">
        <v>868</v>
      </c>
      <c r="AB92" s="1163" t="s">
        <v>868</v>
      </c>
      <c r="AC92" s="1163" t="s">
        <v>868</v>
      </c>
      <c r="AD92" s="1163" t="s">
        <v>868</v>
      </c>
      <c r="AE92" s="1163" t="s">
        <v>868</v>
      </c>
      <c r="AF92" s="1163" t="s">
        <v>868</v>
      </c>
      <c r="AG92" s="1164" t="s">
        <v>1214</v>
      </c>
      <c r="AH92" s="792"/>
      <c r="AI92" s="792"/>
      <c r="AJ92" s="792"/>
    </row>
    <row r="93" spans="1:36" s="842" customFormat="1" ht="27.75" hidden="1" customHeight="1">
      <c r="A93" s="2401"/>
      <c r="B93" s="2401"/>
      <c r="C93" s="2401"/>
      <c r="D93" s="2401"/>
      <c r="E93" s="2401"/>
      <c r="F93" s="2401"/>
      <c r="G93" s="1301"/>
      <c r="H93" s="1302"/>
      <c r="I93" s="1303"/>
      <c r="J93" s="1303"/>
      <c r="K93" s="1304"/>
      <c r="L93" s="1308"/>
      <c r="M93" s="1306"/>
      <c r="N93" s="15"/>
      <c r="O93" s="15"/>
      <c r="P93" s="15"/>
      <c r="Q93" s="15"/>
      <c r="R93" s="15"/>
      <c r="S93" s="15"/>
      <c r="T93" s="15"/>
      <c r="U93" s="15"/>
      <c r="V93" s="15"/>
      <c r="W93" s="15"/>
      <c r="X93" s="1164" t="s">
        <v>1214</v>
      </c>
      <c r="Y93" s="1163" t="s">
        <v>868</v>
      </c>
      <c r="Z93" s="1163" t="s">
        <v>868</v>
      </c>
      <c r="AA93" s="1163" t="s">
        <v>868</v>
      </c>
      <c r="AB93" s="1163" t="s">
        <v>868</v>
      </c>
      <c r="AC93" s="1163" t="s">
        <v>868</v>
      </c>
      <c r="AD93" s="1163" t="s">
        <v>868</v>
      </c>
      <c r="AE93" s="1163" t="s">
        <v>868</v>
      </c>
      <c r="AF93" s="1163" t="s">
        <v>868</v>
      </c>
      <c r="AG93" s="1164" t="s">
        <v>1214</v>
      </c>
      <c r="AH93" s="792"/>
      <c r="AI93" s="1300"/>
      <c r="AJ93" s="1300"/>
    </row>
    <row r="94" spans="1:36" s="842" customFormat="1" ht="27.75" hidden="1" customHeight="1">
      <c r="A94" s="2401"/>
      <c r="B94" s="2401"/>
      <c r="C94" s="2401"/>
      <c r="D94" s="2401"/>
      <c r="E94" s="2401"/>
      <c r="F94" s="2401"/>
      <c r="G94" s="1301"/>
      <c r="H94" s="1302"/>
      <c r="I94" s="1303"/>
      <c r="J94" s="1303"/>
      <c r="K94" s="1304"/>
      <c r="L94" s="1308"/>
      <c r="M94" s="1306"/>
      <c r="N94" s="15"/>
      <c r="O94" s="15"/>
      <c r="P94" s="15"/>
      <c r="Q94" s="15"/>
      <c r="R94" s="15"/>
      <c r="S94" s="15"/>
      <c r="T94" s="15"/>
      <c r="U94" s="15"/>
      <c r="V94" s="15"/>
      <c r="W94" s="15"/>
      <c r="X94" s="1164" t="s">
        <v>1214</v>
      </c>
      <c r="Y94" s="1163" t="s">
        <v>868</v>
      </c>
      <c r="Z94" s="1163" t="s">
        <v>868</v>
      </c>
      <c r="AA94" s="1163" t="s">
        <v>868</v>
      </c>
      <c r="AB94" s="1163" t="s">
        <v>868</v>
      </c>
      <c r="AC94" s="1163" t="s">
        <v>868</v>
      </c>
      <c r="AD94" s="1163" t="s">
        <v>868</v>
      </c>
      <c r="AE94" s="1163" t="s">
        <v>868</v>
      </c>
      <c r="AF94" s="1163" t="s">
        <v>868</v>
      </c>
      <c r="AG94" s="1164" t="s">
        <v>1214</v>
      </c>
      <c r="AH94" s="792"/>
      <c r="AI94" s="1300"/>
      <c r="AJ94" s="1300"/>
    </row>
    <row r="95" spans="1:36" s="842" customFormat="1" ht="27.75" hidden="1" customHeight="1">
      <c r="A95" s="2401"/>
      <c r="B95" s="2401"/>
      <c r="C95" s="2401"/>
      <c r="D95" s="2401"/>
      <c r="E95" s="2401"/>
      <c r="F95" s="2401"/>
      <c r="G95" s="1301"/>
      <c r="H95" s="1302"/>
      <c r="I95" s="1303"/>
      <c r="J95" s="1303"/>
      <c r="K95" s="1304"/>
      <c r="L95" s="1308"/>
      <c r="M95" s="1306"/>
      <c r="N95" s="15"/>
      <c r="O95" s="15"/>
      <c r="P95" s="15"/>
      <c r="Q95" s="15"/>
      <c r="R95" s="15"/>
      <c r="S95" s="15"/>
      <c r="T95" s="15"/>
      <c r="U95" s="15"/>
      <c r="V95" s="15"/>
      <c r="W95" s="15"/>
      <c r="X95" s="1164" t="s">
        <v>1214</v>
      </c>
      <c r="Y95" s="1163" t="s">
        <v>868</v>
      </c>
      <c r="Z95" s="1163" t="s">
        <v>868</v>
      </c>
      <c r="AA95" s="1163" t="s">
        <v>868</v>
      </c>
      <c r="AB95" s="1163" t="s">
        <v>868</v>
      </c>
      <c r="AC95" s="1163" t="s">
        <v>868</v>
      </c>
      <c r="AD95" s="1163" t="s">
        <v>868</v>
      </c>
      <c r="AE95" s="1163" t="s">
        <v>868</v>
      </c>
      <c r="AF95" s="1163" t="s">
        <v>868</v>
      </c>
      <c r="AG95" s="1164" t="s">
        <v>1214</v>
      </c>
      <c r="AH95" s="792"/>
      <c r="AI95" s="1300"/>
      <c r="AJ95" s="1300"/>
    </row>
    <row r="96" spans="1:36" s="842" customFormat="1" ht="27.75" hidden="1" customHeight="1">
      <c r="A96" s="2401"/>
      <c r="B96" s="2401"/>
      <c r="C96" s="2401"/>
      <c r="D96" s="2401"/>
      <c r="E96" s="2401"/>
      <c r="F96" s="2401"/>
      <c r="G96" s="1301"/>
      <c r="H96" s="1302"/>
      <c r="I96" s="1303"/>
      <c r="J96" s="1303"/>
      <c r="K96" s="1304"/>
      <c r="L96" s="1308"/>
      <c r="M96" s="1306"/>
      <c r="N96" s="15"/>
      <c r="O96" s="15"/>
      <c r="P96" s="15"/>
      <c r="Q96" s="15"/>
      <c r="R96" s="15"/>
      <c r="S96" s="15"/>
      <c r="T96" s="15"/>
      <c r="U96" s="15"/>
      <c r="V96" s="15"/>
      <c r="W96" s="15"/>
      <c r="X96" s="1164" t="s">
        <v>1214</v>
      </c>
      <c r="Y96" s="1163" t="s">
        <v>868</v>
      </c>
      <c r="Z96" s="1163" t="s">
        <v>868</v>
      </c>
      <c r="AA96" s="1163" t="s">
        <v>868</v>
      </c>
      <c r="AB96" s="1163" t="s">
        <v>868</v>
      </c>
      <c r="AC96" s="1163" t="s">
        <v>868</v>
      </c>
      <c r="AD96" s="1163" t="s">
        <v>868</v>
      </c>
      <c r="AE96" s="1163" t="s">
        <v>868</v>
      </c>
      <c r="AF96" s="1163" t="s">
        <v>868</v>
      </c>
      <c r="AG96" s="1164" t="s">
        <v>1214</v>
      </c>
      <c r="AH96" s="792"/>
      <c r="AI96" s="1300"/>
      <c r="AJ96" s="1300"/>
    </row>
    <row r="97" spans="1:36" s="842" customFormat="1" ht="27.75" hidden="1" customHeight="1">
      <c r="A97" s="2401"/>
      <c r="B97" s="2401"/>
      <c r="C97" s="2401"/>
      <c r="D97" s="2401"/>
      <c r="E97" s="2401"/>
      <c r="F97" s="2401"/>
      <c r="G97" s="1301"/>
      <c r="H97" s="1302"/>
      <c r="I97" s="1303"/>
      <c r="J97" s="1303"/>
      <c r="K97" s="1304"/>
      <c r="L97" s="1308"/>
      <c r="M97" s="1306"/>
      <c r="N97" s="15"/>
      <c r="O97" s="15"/>
      <c r="P97" s="15"/>
      <c r="Q97" s="15"/>
      <c r="R97" s="15"/>
      <c r="S97" s="15"/>
      <c r="T97" s="15"/>
      <c r="U97" s="15"/>
      <c r="V97" s="15"/>
      <c r="W97" s="15"/>
      <c r="X97" s="1164" t="s">
        <v>1214</v>
      </c>
      <c r="Y97" s="1163" t="s">
        <v>868</v>
      </c>
      <c r="Z97" s="1163" t="s">
        <v>868</v>
      </c>
      <c r="AA97" s="1163" t="s">
        <v>868</v>
      </c>
      <c r="AB97" s="1163" t="s">
        <v>868</v>
      </c>
      <c r="AC97" s="1163" t="s">
        <v>868</v>
      </c>
      <c r="AD97" s="1163" t="s">
        <v>868</v>
      </c>
      <c r="AE97" s="1163" t="s">
        <v>868</v>
      </c>
      <c r="AF97" s="1163" t="s">
        <v>868</v>
      </c>
      <c r="AG97" s="1164" t="s">
        <v>1214</v>
      </c>
      <c r="AH97" s="792"/>
      <c r="AI97" s="1300"/>
      <c r="AJ97" s="1300"/>
    </row>
    <row r="98" spans="1:36" s="842" customFormat="1" ht="27.75" hidden="1" customHeight="1">
      <c r="A98" s="2401"/>
      <c r="B98" s="2401"/>
      <c r="C98" s="2401"/>
      <c r="D98" s="2401"/>
      <c r="E98" s="2401"/>
      <c r="F98" s="2401"/>
      <c r="G98" s="1301"/>
      <c r="H98" s="1302"/>
      <c r="I98" s="1303"/>
      <c r="J98" s="1303"/>
      <c r="K98" s="1304"/>
      <c r="L98" s="1308"/>
      <c r="M98" s="1306"/>
      <c r="N98" s="15"/>
      <c r="O98" s="15"/>
      <c r="P98" s="15"/>
      <c r="Q98" s="15"/>
      <c r="R98" s="15"/>
      <c r="S98" s="15"/>
      <c r="T98" s="15"/>
      <c r="U98" s="15"/>
      <c r="V98" s="15"/>
      <c r="W98" s="15"/>
      <c r="X98" s="1164" t="s">
        <v>1214</v>
      </c>
      <c r="Y98" s="1163" t="s">
        <v>868</v>
      </c>
      <c r="Z98" s="1163" t="s">
        <v>868</v>
      </c>
      <c r="AA98" s="1163" t="s">
        <v>868</v>
      </c>
      <c r="AB98" s="1163" t="s">
        <v>868</v>
      </c>
      <c r="AC98" s="1163" t="s">
        <v>868</v>
      </c>
      <c r="AD98" s="1163" t="s">
        <v>868</v>
      </c>
      <c r="AE98" s="1163" t="s">
        <v>868</v>
      </c>
      <c r="AF98" s="1163" t="s">
        <v>868</v>
      </c>
      <c r="AG98" s="1164" t="s">
        <v>1214</v>
      </c>
      <c r="AH98" s="792"/>
      <c r="AI98" s="1300"/>
      <c r="AJ98" s="1300"/>
    </row>
  </sheetData>
  <sheetProtection algorithmName="SHA-512" hashValue="KwXhRbYVWorEkdwrE1dkAAbqeTuFmmVyelv4PnNljkUHerb2vHdMTJf19wDGA9y2QTNEOCktiuozSBcBnPXL/w==" saltValue="C2RWE00YynBecq5O0I2IFA==" spinCount="100000" sheet="1" objects="1" scenarios="1"/>
  <mergeCells count="39">
    <mergeCell ref="F30:G30"/>
    <mergeCell ref="D47:G47"/>
    <mergeCell ref="F35:G35"/>
    <mergeCell ref="D44:G44"/>
    <mergeCell ref="C49:G49"/>
    <mergeCell ref="E45:G45"/>
    <mergeCell ref="E46:G46"/>
    <mergeCell ref="AH49:AL49"/>
    <mergeCell ref="D64:J64"/>
    <mergeCell ref="B65:C65"/>
    <mergeCell ref="D65:J65"/>
    <mergeCell ref="B66:C66"/>
    <mergeCell ref="D66:J66"/>
    <mergeCell ref="B58:I58"/>
    <mergeCell ref="B56:I56"/>
    <mergeCell ref="B57:I57"/>
    <mergeCell ref="A92:F92"/>
    <mergeCell ref="A93:F93"/>
    <mergeCell ref="A91:F91"/>
    <mergeCell ref="J83:J84"/>
    <mergeCell ref="B83:B84"/>
    <mergeCell ref="B90:K90"/>
    <mergeCell ref="C79:G79"/>
    <mergeCell ref="B62:C62"/>
    <mergeCell ref="D62:J62"/>
    <mergeCell ref="B63:C63"/>
    <mergeCell ref="D63:J63"/>
    <mergeCell ref="B64:C64"/>
    <mergeCell ref="B69:C69"/>
    <mergeCell ref="D69:J69"/>
    <mergeCell ref="B67:C67"/>
    <mergeCell ref="D67:J67"/>
    <mergeCell ref="B68:C68"/>
    <mergeCell ref="D68:J68"/>
    <mergeCell ref="A98:F98"/>
    <mergeCell ref="A96:F96"/>
    <mergeCell ref="A97:F97"/>
    <mergeCell ref="A94:F94"/>
    <mergeCell ref="A95:F95"/>
  </mergeCells>
  <phoneticPr fontId="4"/>
  <pageMargins left="0.75" right="0.19" top="0.33" bottom="0.22" header="0.24" footer="0.16"/>
  <pageSetup paperSize="9"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28</vt:i4>
      </vt:variant>
    </vt:vector>
  </HeadingPairs>
  <TitlesOfParts>
    <vt:vector size="56" baseType="lpstr">
      <vt:lpstr>表紙</vt:lpstr>
      <vt:lpstr>目次</vt:lpstr>
      <vt:lpstr>1.目的</vt:lpstr>
      <vt:lpstr>2.確認</vt:lpstr>
      <vt:lpstr>3.入力例</vt:lpstr>
      <vt:lpstr>4.未入力不備例</vt:lpstr>
      <vt:lpstr>5.発注 工事情報</vt:lpstr>
      <vt:lpstr>6.発注 一般事項</vt:lpstr>
      <vt:lpstr>7.発注 工事費</vt:lpstr>
      <vt:lpstr>8.元請 一般事項</vt:lpstr>
      <vt:lpstr>9.元請 社員等従業員給料等</vt:lpstr>
      <vt:lpstr>10.元請 現場支援</vt:lpstr>
      <vt:lpstr>11.元請 法定福利費</vt:lpstr>
      <vt:lpstr>12.元請 労務管理費</vt:lpstr>
      <vt:lpstr>13.元請 機器材運搬費</vt:lpstr>
      <vt:lpstr>14.元請 建設機械Ⅰ</vt:lpstr>
      <vt:lpstr>15.元請 建設機械Ⅱ</vt:lpstr>
      <vt:lpstr>16.元請 工事費</vt:lpstr>
      <vt:lpstr>17.元請 下請入力</vt:lpstr>
      <vt:lpstr>19.元請 社員等従業員給料等_下請</vt:lpstr>
      <vt:lpstr>20.元請 法定福利費_下請</vt:lpstr>
      <vt:lpstr>21.元請 労務管理費_下請</vt:lpstr>
      <vt:lpstr>22.元請 機器材運搬費_下請</vt:lpstr>
      <vt:lpstr>23.元請 建設機械Ⅰ_下請</vt:lpstr>
      <vt:lpstr>24.元請 建設機械Ⅱ_下請</vt:lpstr>
      <vt:lpstr>25.参考資料</vt:lpstr>
      <vt:lpstr>26.保険料</vt:lpstr>
      <vt:lpstr>修正履歴</vt:lpstr>
      <vt:lpstr>修正履歴!_FilterDatabase</vt:lpstr>
      <vt:lpstr>'10.元請 現場支援'!Print_Area</vt:lpstr>
      <vt:lpstr>'11.元請 法定福利費'!Print_Area</vt:lpstr>
      <vt:lpstr>'12.元請 労務管理費'!Print_Area</vt:lpstr>
      <vt:lpstr>'13.元請 機器材運搬費'!Print_Area</vt:lpstr>
      <vt:lpstr>'14.元請 建設機械Ⅰ'!Print_Area</vt:lpstr>
      <vt:lpstr>'15.元請 建設機械Ⅱ'!Print_Area</vt:lpstr>
      <vt:lpstr>'16.元請 工事費'!Print_Area</vt:lpstr>
      <vt:lpstr>'19.元請 社員等従業員給料等_下請'!Print_Area</vt:lpstr>
      <vt:lpstr>'2.確認'!Print_Area</vt:lpstr>
      <vt:lpstr>'20.元請 法定福利費_下請'!Print_Area</vt:lpstr>
      <vt:lpstr>'21.元請 労務管理費_下請'!Print_Area</vt:lpstr>
      <vt:lpstr>'22.元請 機器材運搬費_下請'!Print_Area</vt:lpstr>
      <vt:lpstr>'23.元請 建設機械Ⅰ_下請'!Print_Area</vt:lpstr>
      <vt:lpstr>'24.元請 建設機械Ⅱ_下請'!Print_Area</vt:lpstr>
      <vt:lpstr>'25.参考資料'!Print_Area</vt:lpstr>
      <vt:lpstr>'26.保険料'!Print_Area</vt:lpstr>
      <vt:lpstr>'3.入力例'!Print_Area</vt:lpstr>
      <vt:lpstr>'4.未入力不備例'!Print_Area</vt:lpstr>
      <vt:lpstr>'5.発注 工事情報'!Print_Area</vt:lpstr>
      <vt:lpstr>'6.発注 一般事項'!Print_Area</vt:lpstr>
      <vt:lpstr>'7.発注 工事費'!Print_Area</vt:lpstr>
      <vt:lpstr>'8.元請 一般事項'!Print_Area</vt:lpstr>
      <vt:lpstr>'9.元請 社員等従業員給料等'!Print_Area</vt:lpstr>
      <vt:lpstr>表紙!Print_Area</vt:lpstr>
      <vt:lpstr>目次!Print_Area</vt:lpstr>
      <vt:lpstr>修正履歴!Print_Titles</vt:lpstr>
      <vt:lpstr>確認済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M.Shimojima</cp:lastModifiedBy>
  <cp:lastPrinted>2012-10-24T01:43:12Z</cp:lastPrinted>
  <dcterms:created xsi:type="dcterms:W3CDTF">2000-07-04T11:46:32Z</dcterms:created>
  <dcterms:modified xsi:type="dcterms:W3CDTF">2021-02-25T23:29:14Z</dcterms:modified>
</cp:coreProperties>
</file>